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'1'!$B$3:$F$213</definedName>
  </definedNames>
  <calcPr fullCalcOnLoad="1"/>
</workbook>
</file>

<file path=xl/sharedStrings.xml><?xml version="1.0" encoding="utf-8"?>
<sst xmlns="http://schemas.openxmlformats.org/spreadsheetml/2006/main" count="439" uniqueCount="86">
  <si>
    <t>附件：</t>
  </si>
  <si>
    <t>2024年如皋市部分事业单位公开招聘工作人员面试人员名单</t>
  </si>
  <si>
    <t>序号</t>
  </si>
  <si>
    <t>报考岗位</t>
  </si>
  <si>
    <t>准考证号</t>
  </si>
  <si>
    <t>笔试成绩</t>
  </si>
  <si>
    <t>岗位排名</t>
  </si>
  <si>
    <t>备注</t>
  </si>
  <si>
    <t>01_助理工程师</t>
  </si>
  <si>
    <t>1</t>
  </si>
  <si>
    <t>2</t>
  </si>
  <si>
    <t>3</t>
  </si>
  <si>
    <t>02_助理工程师</t>
  </si>
  <si>
    <t>03_调解员</t>
  </si>
  <si>
    <t>04_助理工程师</t>
  </si>
  <si>
    <t>05_职员</t>
  </si>
  <si>
    <t>06_助理工程师</t>
  </si>
  <si>
    <t>07_助理工程师</t>
  </si>
  <si>
    <t>08_职员</t>
  </si>
  <si>
    <t>09_职员</t>
  </si>
  <si>
    <t>10_职员</t>
  </si>
  <si>
    <t>4</t>
  </si>
  <si>
    <t>5</t>
  </si>
  <si>
    <t>6</t>
  </si>
  <si>
    <t>11_职员</t>
  </si>
  <si>
    <t>12_职员</t>
  </si>
  <si>
    <t>第4名放弃</t>
  </si>
  <si>
    <t>13_职员</t>
  </si>
  <si>
    <t>14_助理农艺师</t>
  </si>
  <si>
    <t>7</t>
  </si>
  <si>
    <t>8</t>
  </si>
  <si>
    <t>9</t>
  </si>
  <si>
    <t>15_助理农艺师</t>
  </si>
  <si>
    <t>16_助理农艺师</t>
  </si>
  <si>
    <t>第2、3名放弃</t>
  </si>
  <si>
    <t>17_助理农艺师</t>
  </si>
  <si>
    <t>18_助理畜牧兽医师</t>
  </si>
  <si>
    <t>第3名放弃</t>
  </si>
  <si>
    <t>19_助理畜牧兽医师</t>
  </si>
  <si>
    <t>20_助理畜牧兽医师</t>
  </si>
  <si>
    <t>21_助理畜牧兽医师</t>
  </si>
  <si>
    <t>22_助理畜牧兽医师</t>
  </si>
  <si>
    <t>23_助理畜牧兽医师</t>
  </si>
  <si>
    <t>24_助理馆员</t>
  </si>
  <si>
    <t>25_助理馆员</t>
  </si>
  <si>
    <t>26_助理馆员</t>
  </si>
  <si>
    <t>27_职员</t>
  </si>
  <si>
    <t>28_助理工程师</t>
  </si>
  <si>
    <t>第2名放弃</t>
  </si>
  <si>
    <t>29_职员</t>
  </si>
  <si>
    <t>第1名放弃</t>
  </si>
  <si>
    <t>30_助理工程师</t>
  </si>
  <si>
    <t>31_助理会计师</t>
  </si>
  <si>
    <t>32_工程师</t>
  </si>
  <si>
    <t>33_助理经济师</t>
  </si>
  <si>
    <t>34_助理经济师</t>
  </si>
  <si>
    <t>35_助理工程师</t>
  </si>
  <si>
    <t>36_职员</t>
  </si>
  <si>
    <t>37_助理工程师</t>
  </si>
  <si>
    <t>38_助理经济师</t>
  </si>
  <si>
    <t>39_职员</t>
  </si>
  <si>
    <t>40_助理农艺师</t>
  </si>
  <si>
    <t>41_职员</t>
  </si>
  <si>
    <t>42_助理会计师</t>
  </si>
  <si>
    <t>43_助理工程师</t>
  </si>
  <si>
    <t>44_助理工程师</t>
  </si>
  <si>
    <t>45_助理经济师</t>
  </si>
  <si>
    <t>46_助理工程师</t>
  </si>
  <si>
    <t>47_助理农艺师</t>
  </si>
  <si>
    <t>48_职员</t>
  </si>
  <si>
    <t>49_助理经济师</t>
  </si>
  <si>
    <t>50_助理农艺师</t>
  </si>
  <si>
    <t>51_助理农艺师</t>
  </si>
  <si>
    <t>52_职员</t>
  </si>
  <si>
    <t>53_助理工程师</t>
  </si>
  <si>
    <t>54_助理经济师</t>
  </si>
  <si>
    <t>55_助理工程师</t>
  </si>
  <si>
    <t>56_助理工程师</t>
  </si>
  <si>
    <t>57_职员</t>
  </si>
  <si>
    <t>58_助理农艺师</t>
  </si>
  <si>
    <t>59_助理经济师</t>
  </si>
  <si>
    <t>60_助理农艺师</t>
  </si>
  <si>
    <t>61_助理工程师</t>
  </si>
  <si>
    <t>62_助理工程师</t>
  </si>
  <si>
    <t>63_助理工程师</t>
  </si>
  <si>
    <t>64_助理工程师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</si>
</sst>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workbookViewId="0" topLeftCell="A1">
      <selection activeCell="H22" sqref="H22"/>
    </sheetView>
  </sheetViews>
  <sheetFormatPr defaultColWidth="9.00390625" defaultRowHeight="15"/>
  <cols>
    <col min="1" max="1" width="9.00390625" style="1" customWidth="1"/>
    <col min="2" max="2" width="19.57421875" style="1" customWidth="1"/>
    <col min="3" max="3" width="16.140625" style="1" customWidth="1"/>
    <col min="4" max="4" width="13.140625" style="2" customWidth="1"/>
    <col min="5" max="5" width="11.00390625" style="3" customWidth="1"/>
    <col min="6" max="6" width="9.7109375" style="4" customWidth="1"/>
    <col min="7" max="16384" width="9.00390625" style="1" customWidth="1"/>
  </cols>
  <sheetData>
    <row r="1" ht="13.5">
      <c r="A1" s="1" t="s">
        <v>0</v>
      </c>
    </row>
    <row r="2" spans="1:6" ht="30.75" customHeight="1">
      <c r="A2" s="5" t="s">
        <v>1</v>
      </c>
      <c r="B2" s="6"/>
      <c r="C2" s="6"/>
      <c r="D2" s="6"/>
      <c r="E2" s="6"/>
      <c r="F2" s="7"/>
    </row>
    <row r="3" spans="1:6" ht="13.5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</row>
    <row r="4" spans="1:6" ht="13.5">
      <c r="A4" s="8">
        <v>1</v>
      </c>
      <c r="B4" s="9" t="s">
        <v>8</v>
      </c>
      <c r="C4" s="9" t="str">
        <f>"240501015425"</f>
        <v>240501015425</v>
      </c>
      <c r="D4" s="13">
        <v>64.6</v>
      </c>
      <c r="E4" s="14" t="s">
        <v>9</v>
      </c>
      <c r="F4" s="15"/>
    </row>
    <row r="5" spans="1:6" ht="13.5">
      <c r="A5" s="8">
        <v>2</v>
      </c>
      <c r="B5" s="9" t="s">
        <v>8</v>
      </c>
      <c r="C5" s="9" t="str">
        <f>"240501017608"</f>
        <v>240501017608</v>
      </c>
      <c r="D5" s="13">
        <v>63.7</v>
      </c>
      <c r="E5" s="14" t="s">
        <v>10</v>
      </c>
      <c r="F5" s="16"/>
    </row>
    <row r="6" spans="1:6" ht="13.5">
      <c r="A6" s="8">
        <v>3</v>
      </c>
      <c r="B6" s="9" t="s">
        <v>8</v>
      </c>
      <c r="C6" s="9" t="str">
        <f>"240501012013"</f>
        <v>240501012013</v>
      </c>
      <c r="D6" s="13">
        <v>63</v>
      </c>
      <c r="E6" s="14" t="s">
        <v>11</v>
      </c>
      <c r="F6" s="17"/>
    </row>
    <row r="7" spans="1:6" ht="13.5">
      <c r="A7" s="8">
        <v>4</v>
      </c>
      <c r="B7" s="9" t="s">
        <v>12</v>
      </c>
      <c r="C7" s="9" t="str">
        <f>"240502016606"</f>
        <v>240502016606</v>
      </c>
      <c r="D7" s="13">
        <v>72.9</v>
      </c>
      <c r="E7" s="14" t="s">
        <v>9</v>
      </c>
      <c r="F7" s="15"/>
    </row>
    <row r="8" spans="1:6" ht="13.5">
      <c r="A8" s="8">
        <v>5</v>
      </c>
      <c r="B8" s="9" t="s">
        <v>12</v>
      </c>
      <c r="C8" s="9" t="str">
        <f>"240502017008"</f>
        <v>240502017008</v>
      </c>
      <c r="D8" s="13">
        <v>72</v>
      </c>
      <c r="E8" s="14" t="s">
        <v>10</v>
      </c>
      <c r="F8" s="16"/>
    </row>
    <row r="9" spans="1:6" ht="13.5">
      <c r="A9" s="8">
        <v>6</v>
      </c>
      <c r="B9" s="9" t="s">
        <v>12</v>
      </c>
      <c r="C9" s="9" t="str">
        <f>"240502014908"</f>
        <v>240502014908</v>
      </c>
      <c r="D9" s="13">
        <v>71.9</v>
      </c>
      <c r="E9" s="14" t="s">
        <v>11</v>
      </c>
      <c r="F9" s="17"/>
    </row>
    <row r="10" spans="1:6" ht="13.5">
      <c r="A10" s="8">
        <v>7</v>
      </c>
      <c r="B10" s="9" t="s">
        <v>13</v>
      </c>
      <c r="C10" s="9" t="str">
        <f>"240503013527"</f>
        <v>240503013527</v>
      </c>
      <c r="D10" s="13">
        <v>73.8</v>
      </c>
      <c r="E10" s="14" t="s">
        <v>9</v>
      </c>
      <c r="F10" s="15"/>
    </row>
    <row r="11" spans="1:6" ht="13.5">
      <c r="A11" s="8">
        <v>8</v>
      </c>
      <c r="B11" s="9" t="s">
        <v>13</v>
      </c>
      <c r="C11" s="9" t="str">
        <f>"240503013001"</f>
        <v>240503013001</v>
      </c>
      <c r="D11" s="13">
        <v>72.1</v>
      </c>
      <c r="E11" s="14" t="s">
        <v>10</v>
      </c>
      <c r="F11" s="16"/>
    </row>
    <row r="12" spans="1:6" ht="13.5">
      <c r="A12" s="8">
        <v>9</v>
      </c>
      <c r="B12" s="9" t="s">
        <v>13</v>
      </c>
      <c r="C12" s="9" t="str">
        <f>"240503011201"</f>
        <v>240503011201</v>
      </c>
      <c r="D12" s="13">
        <v>71.5</v>
      </c>
      <c r="E12" s="14" t="s">
        <v>11</v>
      </c>
      <c r="F12" s="16"/>
    </row>
    <row r="13" spans="1:6" ht="13.5">
      <c r="A13" s="8">
        <v>10</v>
      </c>
      <c r="B13" s="9" t="s">
        <v>13</v>
      </c>
      <c r="C13" s="9" t="str">
        <f>"240503017707"</f>
        <v>240503017707</v>
      </c>
      <c r="D13" s="13">
        <v>71.5</v>
      </c>
      <c r="E13" s="14" t="s">
        <v>11</v>
      </c>
      <c r="F13" s="17"/>
    </row>
    <row r="14" spans="1:6" ht="13.5">
      <c r="A14" s="8">
        <v>11</v>
      </c>
      <c r="B14" s="9" t="s">
        <v>14</v>
      </c>
      <c r="C14" s="9" t="str">
        <f>"240504010909"</f>
        <v>240504010909</v>
      </c>
      <c r="D14" s="13">
        <v>75</v>
      </c>
      <c r="E14" s="14" t="s">
        <v>9</v>
      </c>
      <c r="F14" s="15"/>
    </row>
    <row r="15" spans="1:6" ht="13.5">
      <c r="A15" s="8">
        <v>12</v>
      </c>
      <c r="B15" s="9" t="s">
        <v>14</v>
      </c>
      <c r="C15" s="9" t="str">
        <f>"240504015503"</f>
        <v>240504015503</v>
      </c>
      <c r="D15" s="13">
        <v>74.8</v>
      </c>
      <c r="E15" s="14" t="s">
        <v>10</v>
      </c>
      <c r="F15" s="16"/>
    </row>
    <row r="16" spans="1:6" ht="13.5">
      <c r="A16" s="8">
        <v>13</v>
      </c>
      <c r="B16" s="9" t="s">
        <v>14</v>
      </c>
      <c r="C16" s="9" t="str">
        <f>"240504015023"</f>
        <v>240504015023</v>
      </c>
      <c r="D16" s="13">
        <v>74</v>
      </c>
      <c r="E16" s="14" t="s">
        <v>11</v>
      </c>
      <c r="F16" s="17"/>
    </row>
    <row r="17" spans="1:6" ht="13.5">
      <c r="A17" s="8">
        <v>14</v>
      </c>
      <c r="B17" s="9" t="s">
        <v>15</v>
      </c>
      <c r="C17" s="9" t="str">
        <f>"240505011228"</f>
        <v>240505011228</v>
      </c>
      <c r="D17" s="13">
        <v>74.6</v>
      </c>
      <c r="E17" s="14" t="s">
        <v>9</v>
      </c>
      <c r="F17" s="15"/>
    </row>
    <row r="18" spans="1:6" ht="13.5">
      <c r="A18" s="8">
        <v>15</v>
      </c>
      <c r="B18" s="9" t="s">
        <v>15</v>
      </c>
      <c r="C18" s="9" t="str">
        <f>"240505012810"</f>
        <v>240505012810</v>
      </c>
      <c r="D18" s="13">
        <v>71.9</v>
      </c>
      <c r="E18" s="14" t="s">
        <v>10</v>
      </c>
      <c r="F18" s="16"/>
    </row>
    <row r="19" spans="1:6" ht="13.5">
      <c r="A19" s="8">
        <v>16</v>
      </c>
      <c r="B19" s="9" t="s">
        <v>15</v>
      </c>
      <c r="C19" s="9" t="str">
        <f>"240505014018"</f>
        <v>240505014018</v>
      </c>
      <c r="D19" s="13">
        <v>71.6</v>
      </c>
      <c r="E19" s="14" t="s">
        <v>11</v>
      </c>
      <c r="F19" s="17"/>
    </row>
    <row r="20" spans="1:6" ht="13.5">
      <c r="A20" s="8">
        <v>17</v>
      </c>
      <c r="B20" s="9" t="s">
        <v>16</v>
      </c>
      <c r="C20" s="9" t="str">
        <f>"240506015910"</f>
        <v>240506015910</v>
      </c>
      <c r="D20" s="13">
        <v>77.1</v>
      </c>
      <c r="E20" s="14" t="s">
        <v>9</v>
      </c>
      <c r="F20" s="15"/>
    </row>
    <row r="21" spans="1:6" ht="13.5">
      <c r="A21" s="8">
        <v>18</v>
      </c>
      <c r="B21" s="9" t="s">
        <v>16</v>
      </c>
      <c r="C21" s="9" t="str">
        <f>"240506015809"</f>
        <v>240506015809</v>
      </c>
      <c r="D21" s="13">
        <v>75.3</v>
      </c>
      <c r="E21" s="14" t="s">
        <v>10</v>
      </c>
      <c r="F21" s="16"/>
    </row>
    <row r="22" spans="1:6" ht="13.5">
      <c r="A22" s="8">
        <v>19</v>
      </c>
      <c r="B22" s="9" t="s">
        <v>16</v>
      </c>
      <c r="C22" s="9" t="str">
        <f>"240506011918"</f>
        <v>240506011918</v>
      </c>
      <c r="D22" s="13">
        <v>74.3</v>
      </c>
      <c r="E22" s="14" t="s">
        <v>11</v>
      </c>
      <c r="F22" s="16"/>
    </row>
    <row r="23" spans="1:6" ht="13.5">
      <c r="A23" s="8">
        <v>20</v>
      </c>
      <c r="B23" s="9" t="s">
        <v>16</v>
      </c>
      <c r="C23" s="9" t="str">
        <f>"240506017426"</f>
        <v>240506017426</v>
      </c>
      <c r="D23" s="13">
        <v>74.3</v>
      </c>
      <c r="E23" s="14" t="s">
        <v>11</v>
      </c>
      <c r="F23" s="17"/>
    </row>
    <row r="24" spans="1:6" ht="13.5">
      <c r="A24" s="8">
        <v>21</v>
      </c>
      <c r="B24" s="9" t="s">
        <v>17</v>
      </c>
      <c r="C24" s="9" t="str">
        <f>"240507015328"</f>
        <v>240507015328</v>
      </c>
      <c r="D24" s="13">
        <v>73.9</v>
      </c>
      <c r="E24" s="14" t="s">
        <v>9</v>
      </c>
      <c r="F24" s="15"/>
    </row>
    <row r="25" spans="1:6" ht="13.5">
      <c r="A25" s="8">
        <v>22</v>
      </c>
      <c r="B25" s="9" t="s">
        <v>17</v>
      </c>
      <c r="C25" s="9" t="str">
        <f>"240507014310"</f>
        <v>240507014310</v>
      </c>
      <c r="D25" s="13">
        <v>73.6</v>
      </c>
      <c r="E25" s="14" t="s">
        <v>10</v>
      </c>
      <c r="F25" s="16"/>
    </row>
    <row r="26" spans="1:6" ht="13.5">
      <c r="A26" s="8">
        <v>23</v>
      </c>
      <c r="B26" s="9" t="s">
        <v>17</v>
      </c>
      <c r="C26" s="9" t="str">
        <f>"240507017619"</f>
        <v>240507017619</v>
      </c>
      <c r="D26" s="13">
        <v>73</v>
      </c>
      <c r="E26" s="14" t="s">
        <v>11</v>
      </c>
      <c r="F26" s="17"/>
    </row>
    <row r="27" spans="1:6" ht="13.5">
      <c r="A27" s="8">
        <v>24</v>
      </c>
      <c r="B27" s="9" t="s">
        <v>18</v>
      </c>
      <c r="C27" s="9" t="str">
        <f>"240508014102"</f>
        <v>240508014102</v>
      </c>
      <c r="D27" s="13">
        <v>80</v>
      </c>
      <c r="E27" s="14" t="s">
        <v>9</v>
      </c>
      <c r="F27" s="15"/>
    </row>
    <row r="28" spans="1:6" ht="13.5">
      <c r="A28" s="8">
        <v>25</v>
      </c>
      <c r="B28" s="9" t="s">
        <v>18</v>
      </c>
      <c r="C28" s="9" t="str">
        <f>"240508017317"</f>
        <v>240508017317</v>
      </c>
      <c r="D28" s="13">
        <v>77</v>
      </c>
      <c r="E28" s="14" t="s">
        <v>10</v>
      </c>
      <c r="F28" s="16"/>
    </row>
    <row r="29" spans="1:6" ht="13.5">
      <c r="A29" s="8">
        <v>26</v>
      </c>
      <c r="B29" s="9" t="s">
        <v>18</v>
      </c>
      <c r="C29" s="9" t="str">
        <f>"240508017125"</f>
        <v>240508017125</v>
      </c>
      <c r="D29" s="13">
        <v>76.8</v>
      </c>
      <c r="E29" s="14" t="s">
        <v>11</v>
      </c>
      <c r="F29" s="17"/>
    </row>
    <row r="30" spans="1:6" ht="13.5">
      <c r="A30" s="8">
        <v>27</v>
      </c>
      <c r="B30" s="9" t="s">
        <v>19</v>
      </c>
      <c r="C30" s="9" t="str">
        <f>"240509010923"</f>
        <v>240509010923</v>
      </c>
      <c r="D30" s="13">
        <v>80.6</v>
      </c>
      <c r="E30" s="14" t="s">
        <v>9</v>
      </c>
      <c r="F30" s="15"/>
    </row>
    <row r="31" spans="1:6" ht="13.5">
      <c r="A31" s="8">
        <v>28</v>
      </c>
      <c r="B31" s="9" t="s">
        <v>19</v>
      </c>
      <c r="C31" s="9" t="str">
        <f>"240509017520"</f>
        <v>240509017520</v>
      </c>
      <c r="D31" s="13">
        <v>78</v>
      </c>
      <c r="E31" s="14" t="s">
        <v>10</v>
      </c>
      <c r="F31" s="16"/>
    </row>
    <row r="32" spans="1:6" ht="13.5">
      <c r="A32" s="8">
        <v>29</v>
      </c>
      <c r="B32" s="9" t="s">
        <v>19</v>
      </c>
      <c r="C32" s="9" t="str">
        <f>"240509014811"</f>
        <v>240509014811</v>
      </c>
      <c r="D32" s="13">
        <v>76.9</v>
      </c>
      <c r="E32" s="14" t="s">
        <v>11</v>
      </c>
      <c r="F32" s="17"/>
    </row>
    <row r="33" spans="1:6" ht="13.5">
      <c r="A33" s="8">
        <v>30</v>
      </c>
      <c r="B33" s="9" t="s">
        <v>20</v>
      </c>
      <c r="C33" s="9" t="str">
        <f>"240510010805"</f>
        <v>240510010805</v>
      </c>
      <c r="D33" s="13">
        <v>80.1</v>
      </c>
      <c r="E33" s="14" t="s">
        <v>9</v>
      </c>
      <c r="F33" s="15"/>
    </row>
    <row r="34" spans="1:6" ht="13.5">
      <c r="A34" s="8">
        <v>31</v>
      </c>
      <c r="B34" s="9" t="s">
        <v>20</v>
      </c>
      <c r="C34" s="9" t="str">
        <f>"240510012419"</f>
        <v>240510012419</v>
      </c>
      <c r="D34" s="13">
        <v>75</v>
      </c>
      <c r="E34" s="14" t="s">
        <v>10</v>
      </c>
      <c r="F34" s="16"/>
    </row>
    <row r="35" spans="1:6" ht="13.5">
      <c r="A35" s="8">
        <v>32</v>
      </c>
      <c r="B35" s="9" t="s">
        <v>20</v>
      </c>
      <c r="C35" s="9" t="str">
        <f>"240510010623"</f>
        <v>240510010623</v>
      </c>
      <c r="D35" s="13">
        <v>73.6</v>
      </c>
      <c r="E35" s="14" t="s">
        <v>11</v>
      </c>
      <c r="F35" s="16"/>
    </row>
    <row r="36" spans="1:6" ht="13.5">
      <c r="A36" s="8">
        <v>33</v>
      </c>
      <c r="B36" s="9" t="s">
        <v>20</v>
      </c>
      <c r="C36" s="9" t="str">
        <f>"240510016523"</f>
        <v>240510016523</v>
      </c>
      <c r="D36" s="13">
        <v>71.6</v>
      </c>
      <c r="E36" s="14" t="s">
        <v>21</v>
      </c>
      <c r="F36" s="16"/>
    </row>
    <row r="37" spans="1:6" ht="13.5">
      <c r="A37" s="8">
        <v>34</v>
      </c>
      <c r="B37" s="9" t="s">
        <v>20</v>
      </c>
      <c r="C37" s="9" t="str">
        <f>"240510016223"</f>
        <v>240510016223</v>
      </c>
      <c r="D37" s="13">
        <v>71.5</v>
      </c>
      <c r="E37" s="14" t="s">
        <v>22</v>
      </c>
      <c r="F37" s="16"/>
    </row>
    <row r="38" spans="1:6" ht="13.5">
      <c r="A38" s="8">
        <v>35</v>
      </c>
      <c r="B38" s="9" t="s">
        <v>20</v>
      </c>
      <c r="C38" s="9" t="str">
        <f>"240510012430"</f>
        <v>240510012430</v>
      </c>
      <c r="D38" s="13">
        <v>71.2</v>
      </c>
      <c r="E38" s="14" t="s">
        <v>23</v>
      </c>
      <c r="F38" s="17"/>
    </row>
    <row r="39" spans="1:6" ht="13.5">
      <c r="A39" s="8">
        <v>36</v>
      </c>
      <c r="B39" s="9" t="s">
        <v>24</v>
      </c>
      <c r="C39" s="9" t="str">
        <f>"240511013610"</f>
        <v>240511013610</v>
      </c>
      <c r="D39" s="13">
        <v>74.6</v>
      </c>
      <c r="E39" s="14" t="s">
        <v>9</v>
      </c>
      <c r="F39" s="15"/>
    </row>
    <row r="40" spans="1:6" ht="13.5">
      <c r="A40" s="8">
        <v>37</v>
      </c>
      <c r="B40" s="9" t="s">
        <v>24</v>
      </c>
      <c r="C40" s="9" t="str">
        <f>"240511016103"</f>
        <v>240511016103</v>
      </c>
      <c r="D40" s="13">
        <v>73.8</v>
      </c>
      <c r="E40" s="14" t="s">
        <v>10</v>
      </c>
      <c r="F40" s="16"/>
    </row>
    <row r="41" spans="1:6" ht="13.5">
      <c r="A41" s="8">
        <v>38</v>
      </c>
      <c r="B41" s="9" t="s">
        <v>24</v>
      </c>
      <c r="C41" s="9" t="str">
        <f>"240511010728"</f>
        <v>240511010728</v>
      </c>
      <c r="D41" s="13">
        <v>72.8</v>
      </c>
      <c r="E41" s="14" t="s">
        <v>11</v>
      </c>
      <c r="F41" s="16"/>
    </row>
    <row r="42" spans="1:6" ht="13.5">
      <c r="A42" s="8">
        <v>39</v>
      </c>
      <c r="B42" s="9" t="s">
        <v>24</v>
      </c>
      <c r="C42" s="9" t="str">
        <f>"240511010108"</f>
        <v>240511010108</v>
      </c>
      <c r="D42" s="13">
        <v>70.3</v>
      </c>
      <c r="E42" s="14" t="s">
        <v>21</v>
      </c>
      <c r="F42" s="16"/>
    </row>
    <row r="43" spans="1:6" ht="13.5">
      <c r="A43" s="8">
        <v>40</v>
      </c>
      <c r="B43" s="9" t="s">
        <v>24</v>
      </c>
      <c r="C43" s="9" t="str">
        <f>"240511013208"</f>
        <v>240511013208</v>
      </c>
      <c r="D43" s="13">
        <v>68.9</v>
      </c>
      <c r="E43" s="14" t="s">
        <v>22</v>
      </c>
      <c r="F43" s="16"/>
    </row>
    <row r="44" spans="1:6" ht="13.5">
      <c r="A44" s="8">
        <v>41</v>
      </c>
      <c r="B44" s="9" t="s">
        <v>24</v>
      </c>
      <c r="C44" s="9" t="str">
        <f>"240511017006"</f>
        <v>240511017006</v>
      </c>
      <c r="D44" s="13">
        <v>68.4</v>
      </c>
      <c r="E44" s="14" t="s">
        <v>23</v>
      </c>
      <c r="F44" s="17"/>
    </row>
    <row r="45" spans="1:6" ht="13.5">
      <c r="A45" s="8">
        <v>42</v>
      </c>
      <c r="B45" s="9" t="s">
        <v>25</v>
      </c>
      <c r="C45" s="9" t="str">
        <f>"240512023515"</f>
        <v>240512023515</v>
      </c>
      <c r="D45" s="13">
        <v>79.7</v>
      </c>
      <c r="E45" s="14" t="s">
        <v>9</v>
      </c>
      <c r="F45" s="18" t="s">
        <v>26</v>
      </c>
    </row>
    <row r="46" spans="1:6" ht="13.5">
      <c r="A46" s="8">
        <v>43</v>
      </c>
      <c r="B46" s="9" t="s">
        <v>25</v>
      </c>
      <c r="C46" s="9" t="str">
        <f>"240512022705"</f>
        <v>240512022705</v>
      </c>
      <c r="D46" s="13">
        <v>79.1</v>
      </c>
      <c r="E46" s="14" t="s">
        <v>10</v>
      </c>
      <c r="F46" s="16"/>
    </row>
    <row r="47" spans="1:6" ht="13.5">
      <c r="A47" s="8">
        <v>44</v>
      </c>
      <c r="B47" s="9" t="s">
        <v>25</v>
      </c>
      <c r="C47" s="9" t="str">
        <f>"240512023030"</f>
        <v>240512023030</v>
      </c>
      <c r="D47" s="13">
        <v>76.2</v>
      </c>
      <c r="E47" s="14" t="s">
        <v>11</v>
      </c>
      <c r="F47" s="16"/>
    </row>
    <row r="48" spans="1:6" ht="13.5">
      <c r="A48" s="8">
        <v>45</v>
      </c>
      <c r="B48" s="9" t="s">
        <v>25</v>
      </c>
      <c r="C48" s="9" t="str">
        <f>"240512025011"</f>
        <v>240512025011</v>
      </c>
      <c r="D48" s="13">
        <v>75.5</v>
      </c>
      <c r="E48" s="14" t="s">
        <v>22</v>
      </c>
      <c r="F48" s="16"/>
    </row>
    <row r="49" spans="1:6" ht="13.5">
      <c r="A49" s="8">
        <v>46</v>
      </c>
      <c r="B49" s="9" t="s">
        <v>25</v>
      </c>
      <c r="C49" s="9" t="str">
        <f>"240512023007"</f>
        <v>240512023007</v>
      </c>
      <c r="D49" s="13">
        <v>75.3</v>
      </c>
      <c r="E49" s="14" t="s">
        <v>23</v>
      </c>
      <c r="F49" s="17"/>
    </row>
    <row r="50" spans="1:6" ht="13.5">
      <c r="A50" s="8">
        <v>47</v>
      </c>
      <c r="B50" s="9" t="s">
        <v>27</v>
      </c>
      <c r="C50" s="9" t="str">
        <f>"240513020806"</f>
        <v>240513020806</v>
      </c>
      <c r="D50" s="13">
        <v>79.2</v>
      </c>
      <c r="E50" s="14" t="s">
        <v>9</v>
      </c>
      <c r="F50" s="15"/>
    </row>
    <row r="51" spans="1:6" ht="13.5">
      <c r="A51" s="8">
        <v>48</v>
      </c>
      <c r="B51" s="9" t="s">
        <v>27</v>
      </c>
      <c r="C51" s="9" t="str">
        <f>"240513020221"</f>
        <v>240513020221</v>
      </c>
      <c r="D51" s="13">
        <v>77.9</v>
      </c>
      <c r="E51" s="14" t="s">
        <v>10</v>
      </c>
      <c r="F51" s="16"/>
    </row>
    <row r="52" spans="1:6" ht="13.5">
      <c r="A52" s="8">
        <v>49</v>
      </c>
      <c r="B52" s="9" t="s">
        <v>27</v>
      </c>
      <c r="C52" s="9" t="str">
        <f>"240513024802"</f>
        <v>240513024802</v>
      </c>
      <c r="D52" s="13">
        <v>75.7</v>
      </c>
      <c r="E52" s="14" t="s">
        <v>11</v>
      </c>
      <c r="F52" s="16"/>
    </row>
    <row r="53" spans="1:6" ht="13.5">
      <c r="A53" s="8">
        <v>50</v>
      </c>
      <c r="B53" s="9" t="s">
        <v>27</v>
      </c>
      <c r="C53" s="9" t="str">
        <f>"240513021207"</f>
        <v>240513021207</v>
      </c>
      <c r="D53" s="13">
        <v>75</v>
      </c>
      <c r="E53" s="14" t="s">
        <v>21</v>
      </c>
      <c r="F53" s="16"/>
    </row>
    <row r="54" spans="1:6" ht="13.5">
      <c r="A54" s="8">
        <v>51</v>
      </c>
      <c r="B54" s="9" t="s">
        <v>27</v>
      </c>
      <c r="C54" s="9" t="str">
        <f>"240513020819"</f>
        <v>240513020819</v>
      </c>
      <c r="D54" s="13">
        <v>74.8</v>
      </c>
      <c r="E54" s="14" t="s">
        <v>22</v>
      </c>
      <c r="F54" s="16"/>
    </row>
    <row r="55" spans="1:6" ht="13.5">
      <c r="A55" s="8">
        <v>52</v>
      </c>
      <c r="B55" s="9" t="s">
        <v>27</v>
      </c>
      <c r="C55" s="9" t="str">
        <f>"240513020417"</f>
        <v>240513020417</v>
      </c>
      <c r="D55" s="13">
        <v>74.5</v>
      </c>
      <c r="E55" s="14" t="s">
        <v>23</v>
      </c>
      <c r="F55" s="17"/>
    </row>
    <row r="56" spans="1:6" ht="13.5">
      <c r="A56" s="8">
        <v>53</v>
      </c>
      <c r="B56" s="9" t="s">
        <v>28</v>
      </c>
      <c r="C56" s="9" t="str">
        <f>"240514020101"</f>
        <v>240514020101</v>
      </c>
      <c r="D56" s="13">
        <v>77.1</v>
      </c>
      <c r="E56" s="14" t="s">
        <v>9</v>
      </c>
      <c r="F56" s="15"/>
    </row>
    <row r="57" spans="1:6" ht="13.5">
      <c r="A57" s="8">
        <v>54</v>
      </c>
      <c r="B57" s="9" t="s">
        <v>28</v>
      </c>
      <c r="C57" s="9" t="str">
        <f>"240514024820"</f>
        <v>240514024820</v>
      </c>
      <c r="D57" s="13">
        <v>73</v>
      </c>
      <c r="E57" s="14" t="s">
        <v>10</v>
      </c>
      <c r="F57" s="16"/>
    </row>
    <row r="58" spans="1:6" ht="13.5">
      <c r="A58" s="8">
        <v>55</v>
      </c>
      <c r="B58" s="9" t="s">
        <v>28</v>
      </c>
      <c r="C58" s="9" t="str">
        <f>"240514020525"</f>
        <v>240514020525</v>
      </c>
      <c r="D58" s="13">
        <v>72.9</v>
      </c>
      <c r="E58" s="14" t="s">
        <v>11</v>
      </c>
      <c r="F58" s="16"/>
    </row>
    <row r="59" spans="1:6" ht="13.5">
      <c r="A59" s="8">
        <v>56</v>
      </c>
      <c r="B59" s="9" t="s">
        <v>28</v>
      </c>
      <c r="C59" s="9" t="str">
        <f>"240514020109"</f>
        <v>240514020109</v>
      </c>
      <c r="D59" s="13">
        <v>71.9</v>
      </c>
      <c r="E59" s="14" t="s">
        <v>21</v>
      </c>
      <c r="F59" s="16"/>
    </row>
    <row r="60" spans="1:6" ht="13.5">
      <c r="A60" s="8">
        <v>57</v>
      </c>
      <c r="B60" s="9" t="s">
        <v>28</v>
      </c>
      <c r="C60" s="9" t="str">
        <f>"240514025210"</f>
        <v>240514025210</v>
      </c>
      <c r="D60" s="13">
        <v>70.8</v>
      </c>
      <c r="E60" s="14" t="s">
        <v>22</v>
      </c>
      <c r="F60" s="16"/>
    </row>
    <row r="61" spans="1:6" ht="13.5">
      <c r="A61" s="8">
        <v>58</v>
      </c>
      <c r="B61" s="9" t="s">
        <v>28</v>
      </c>
      <c r="C61" s="9" t="str">
        <f>"240514022024"</f>
        <v>240514022024</v>
      </c>
      <c r="D61" s="13">
        <v>70.3</v>
      </c>
      <c r="E61" s="14" t="s">
        <v>23</v>
      </c>
      <c r="F61" s="16"/>
    </row>
    <row r="62" spans="1:6" ht="13.5">
      <c r="A62" s="8">
        <v>59</v>
      </c>
      <c r="B62" s="9" t="s">
        <v>28</v>
      </c>
      <c r="C62" s="9" t="str">
        <f>"240514020721"</f>
        <v>240514020721</v>
      </c>
      <c r="D62" s="13">
        <v>69.6</v>
      </c>
      <c r="E62" s="14" t="s">
        <v>29</v>
      </c>
      <c r="F62" s="16"/>
    </row>
    <row r="63" spans="1:6" ht="13.5">
      <c r="A63" s="8">
        <v>60</v>
      </c>
      <c r="B63" s="9" t="s">
        <v>28</v>
      </c>
      <c r="C63" s="9" t="str">
        <f>"240514025013"</f>
        <v>240514025013</v>
      </c>
      <c r="D63" s="13">
        <v>69.3</v>
      </c>
      <c r="E63" s="14" t="s">
        <v>30</v>
      </c>
      <c r="F63" s="16"/>
    </row>
    <row r="64" spans="1:6" ht="13.5">
      <c r="A64" s="8">
        <v>61</v>
      </c>
      <c r="B64" s="9" t="s">
        <v>28</v>
      </c>
      <c r="C64" s="9" t="str">
        <f>"240514021407"</f>
        <v>240514021407</v>
      </c>
      <c r="D64" s="13">
        <v>69.1</v>
      </c>
      <c r="E64" s="14" t="s">
        <v>31</v>
      </c>
      <c r="F64" s="16"/>
    </row>
    <row r="65" spans="1:6" ht="13.5">
      <c r="A65" s="8">
        <v>62</v>
      </c>
      <c r="B65" s="9" t="s">
        <v>28</v>
      </c>
      <c r="C65" s="9" t="str">
        <f>"240514025327"</f>
        <v>240514025327</v>
      </c>
      <c r="D65" s="13">
        <v>69.1</v>
      </c>
      <c r="E65" s="14" t="s">
        <v>31</v>
      </c>
      <c r="F65" s="17"/>
    </row>
    <row r="66" spans="1:6" ht="13.5">
      <c r="A66" s="8">
        <v>63</v>
      </c>
      <c r="B66" s="9" t="s">
        <v>32</v>
      </c>
      <c r="C66" s="9" t="str">
        <f>"240515024307"</f>
        <v>240515024307</v>
      </c>
      <c r="D66" s="13">
        <v>73.3</v>
      </c>
      <c r="E66" s="14" t="s">
        <v>9</v>
      </c>
      <c r="F66" s="15"/>
    </row>
    <row r="67" spans="1:6" ht="13.5">
      <c r="A67" s="8">
        <v>64</v>
      </c>
      <c r="B67" s="9" t="s">
        <v>32</v>
      </c>
      <c r="C67" s="9" t="str">
        <f>"240515021011"</f>
        <v>240515021011</v>
      </c>
      <c r="D67" s="13">
        <v>64.3</v>
      </c>
      <c r="E67" s="14" t="s">
        <v>10</v>
      </c>
      <c r="F67" s="16"/>
    </row>
    <row r="68" spans="1:6" ht="13.5">
      <c r="A68" s="8">
        <v>65</v>
      </c>
      <c r="B68" s="9" t="s">
        <v>32</v>
      </c>
      <c r="C68" s="9" t="str">
        <f>"240515023520"</f>
        <v>240515023520</v>
      </c>
      <c r="D68" s="13">
        <v>61.4</v>
      </c>
      <c r="E68" s="14" t="s">
        <v>11</v>
      </c>
      <c r="F68" s="17"/>
    </row>
    <row r="69" spans="1:6" ht="13.5">
      <c r="A69" s="8">
        <v>66</v>
      </c>
      <c r="B69" s="9" t="s">
        <v>33</v>
      </c>
      <c r="C69" s="9" t="str">
        <f>"240516020903"</f>
        <v>240516020903</v>
      </c>
      <c r="D69" s="13">
        <v>73.8</v>
      </c>
      <c r="E69" s="14" t="s">
        <v>9</v>
      </c>
      <c r="F69" s="15" t="s">
        <v>34</v>
      </c>
    </row>
    <row r="70" spans="1:6" ht="13.5">
      <c r="A70" s="8">
        <v>67</v>
      </c>
      <c r="B70" s="19" t="s">
        <v>33</v>
      </c>
      <c r="C70" s="19" t="str">
        <f>"240516024022"</f>
        <v>240516024022</v>
      </c>
      <c r="D70" s="20">
        <v>57.7</v>
      </c>
      <c r="E70" s="21" t="s">
        <v>21</v>
      </c>
      <c r="F70" s="17"/>
    </row>
    <row r="71" spans="1:6" ht="13.5">
      <c r="A71" s="8">
        <v>68</v>
      </c>
      <c r="B71" s="9" t="s">
        <v>35</v>
      </c>
      <c r="C71" s="9" t="str">
        <f>"240517023510"</f>
        <v>240517023510</v>
      </c>
      <c r="D71" s="13">
        <v>69.6</v>
      </c>
      <c r="E71" s="14" t="s">
        <v>9</v>
      </c>
      <c r="F71" s="15"/>
    </row>
    <row r="72" spans="1:6" ht="13.5">
      <c r="A72" s="8">
        <v>69</v>
      </c>
      <c r="B72" s="9" t="s">
        <v>35</v>
      </c>
      <c r="C72" s="9" t="str">
        <f>"240517024411"</f>
        <v>240517024411</v>
      </c>
      <c r="D72" s="13">
        <v>69.3</v>
      </c>
      <c r="E72" s="14" t="s">
        <v>10</v>
      </c>
      <c r="F72" s="16"/>
    </row>
    <row r="73" spans="1:6" ht="13.5">
      <c r="A73" s="8">
        <v>70</v>
      </c>
      <c r="B73" s="9" t="s">
        <v>35</v>
      </c>
      <c r="C73" s="9" t="str">
        <f>"240517023224"</f>
        <v>240517023224</v>
      </c>
      <c r="D73" s="13">
        <v>68.9</v>
      </c>
      <c r="E73" s="14" t="s">
        <v>11</v>
      </c>
      <c r="F73" s="17"/>
    </row>
    <row r="74" spans="1:6" ht="13.5">
      <c r="A74" s="8">
        <v>71</v>
      </c>
      <c r="B74" s="9" t="s">
        <v>36</v>
      </c>
      <c r="C74" s="9" t="str">
        <f>"240518020730"</f>
        <v>240518020730</v>
      </c>
      <c r="D74" s="13">
        <v>70.3</v>
      </c>
      <c r="E74" s="14" t="s">
        <v>9</v>
      </c>
      <c r="F74" s="15" t="s">
        <v>37</v>
      </c>
    </row>
    <row r="75" spans="1:6" ht="13.5">
      <c r="A75" s="8">
        <v>72</v>
      </c>
      <c r="B75" s="9" t="s">
        <v>36</v>
      </c>
      <c r="C75" s="9" t="str">
        <f>"240518022713"</f>
        <v>240518022713</v>
      </c>
      <c r="D75" s="13">
        <v>66.7</v>
      </c>
      <c r="E75" s="14" t="s">
        <v>10</v>
      </c>
      <c r="F75" s="17"/>
    </row>
    <row r="76" spans="1:6" ht="13.5">
      <c r="A76" s="8">
        <v>73</v>
      </c>
      <c r="B76" s="9" t="s">
        <v>38</v>
      </c>
      <c r="C76" s="9" t="str">
        <f>"240519025204"</f>
        <v>240519025204</v>
      </c>
      <c r="D76" s="13">
        <v>71</v>
      </c>
      <c r="E76" s="14" t="s">
        <v>9</v>
      </c>
      <c r="F76" s="15"/>
    </row>
    <row r="77" spans="1:6" ht="13.5">
      <c r="A77" s="8">
        <v>74</v>
      </c>
      <c r="B77" s="9" t="s">
        <v>38</v>
      </c>
      <c r="C77" s="9" t="str">
        <f>"240519025404"</f>
        <v>240519025404</v>
      </c>
      <c r="D77" s="13">
        <v>68.1</v>
      </c>
      <c r="E77" s="14" t="s">
        <v>10</v>
      </c>
      <c r="F77" s="16"/>
    </row>
    <row r="78" spans="1:6" ht="13.5">
      <c r="A78" s="8">
        <v>75</v>
      </c>
      <c r="B78" s="9" t="s">
        <v>38</v>
      </c>
      <c r="C78" s="9" t="str">
        <f>"240519022328"</f>
        <v>240519022328</v>
      </c>
      <c r="D78" s="13">
        <v>66.5</v>
      </c>
      <c r="E78" s="14" t="s">
        <v>11</v>
      </c>
      <c r="F78" s="17"/>
    </row>
    <row r="79" spans="1:6" ht="13.5">
      <c r="A79" s="8">
        <v>76</v>
      </c>
      <c r="B79" s="9" t="s">
        <v>39</v>
      </c>
      <c r="C79" s="9" t="str">
        <f>"240520020830"</f>
        <v>240520020830</v>
      </c>
      <c r="D79" s="13">
        <v>73.3</v>
      </c>
      <c r="E79" s="14" t="s">
        <v>9</v>
      </c>
      <c r="F79" s="15"/>
    </row>
    <row r="80" spans="1:6" ht="13.5">
      <c r="A80" s="8">
        <v>77</v>
      </c>
      <c r="B80" s="9" t="s">
        <v>39</v>
      </c>
      <c r="C80" s="9" t="str">
        <f>"240520022823"</f>
        <v>240520022823</v>
      </c>
      <c r="D80" s="13">
        <v>70.3</v>
      </c>
      <c r="E80" s="14" t="s">
        <v>10</v>
      </c>
      <c r="F80" s="16"/>
    </row>
    <row r="81" spans="1:6" ht="13.5">
      <c r="A81" s="8">
        <v>78</v>
      </c>
      <c r="B81" s="9" t="s">
        <v>39</v>
      </c>
      <c r="C81" s="9" t="str">
        <f>"240520024309"</f>
        <v>240520024309</v>
      </c>
      <c r="D81" s="13">
        <v>67.6</v>
      </c>
      <c r="E81" s="14" t="s">
        <v>11</v>
      </c>
      <c r="F81" s="17"/>
    </row>
    <row r="82" spans="1:6" ht="13.5">
      <c r="A82" s="8">
        <v>79</v>
      </c>
      <c r="B82" s="9" t="s">
        <v>40</v>
      </c>
      <c r="C82" s="9" t="str">
        <f>"240521022612"</f>
        <v>240521022612</v>
      </c>
      <c r="D82" s="13">
        <v>64.1</v>
      </c>
      <c r="E82" s="14" t="s">
        <v>9</v>
      </c>
      <c r="F82" s="15"/>
    </row>
    <row r="83" spans="1:6" ht="13.5">
      <c r="A83" s="8">
        <v>80</v>
      </c>
      <c r="B83" s="9" t="s">
        <v>40</v>
      </c>
      <c r="C83" s="9" t="str">
        <f>"240521023829"</f>
        <v>240521023829</v>
      </c>
      <c r="D83" s="13">
        <v>62.9</v>
      </c>
      <c r="E83" s="14" t="s">
        <v>10</v>
      </c>
      <c r="F83" s="16"/>
    </row>
    <row r="84" spans="1:6" ht="13.5">
      <c r="A84" s="8">
        <v>81</v>
      </c>
      <c r="B84" s="9" t="s">
        <v>40</v>
      </c>
      <c r="C84" s="9" t="str">
        <f>"240521023620"</f>
        <v>240521023620</v>
      </c>
      <c r="D84" s="13">
        <v>59.4</v>
      </c>
      <c r="E84" s="14" t="s">
        <v>11</v>
      </c>
      <c r="F84" s="17"/>
    </row>
    <row r="85" spans="1:6" ht="13.5">
      <c r="A85" s="8">
        <v>82</v>
      </c>
      <c r="B85" s="9" t="s">
        <v>41</v>
      </c>
      <c r="C85" s="9" t="str">
        <f>"240522020530"</f>
        <v>240522020530</v>
      </c>
      <c r="D85" s="13">
        <v>66.8</v>
      </c>
      <c r="E85" s="14" t="s">
        <v>9</v>
      </c>
      <c r="F85" s="15"/>
    </row>
    <row r="86" spans="1:6" ht="13.5">
      <c r="A86" s="8">
        <v>83</v>
      </c>
      <c r="B86" s="9" t="s">
        <v>41</v>
      </c>
      <c r="C86" s="9" t="str">
        <f>"240522020210"</f>
        <v>240522020210</v>
      </c>
      <c r="D86" s="13">
        <v>66.5</v>
      </c>
      <c r="E86" s="14" t="s">
        <v>10</v>
      </c>
      <c r="F86" s="16"/>
    </row>
    <row r="87" spans="1:6" ht="13.5">
      <c r="A87" s="8">
        <v>84</v>
      </c>
      <c r="B87" s="9" t="s">
        <v>41</v>
      </c>
      <c r="C87" s="9" t="str">
        <f>"240522024410"</f>
        <v>240522024410</v>
      </c>
      <c r="D87" s="13">
        <v>66</v>
      </c>
      <c r="E87" s="14" t="s">
        <v>11</v>
      </c>
      <c r="F87" s="17"/>
    </row>
    <row r="88" spans="1:6" ht="13.5">
      <c r="A88" s="8">
        <v>85</v>
      </c>
      <c r="B88" s="9" t="s">
        <v>42</v>
      </c>
      <c r="C88" s="9" t="str">
        <f>"240523021406"</f>
        <v>240523021406</v>
      </c>
      <c r="D88" s="13">
        <v>69.7</v>
      </c>
      <c r="E88" s="14" t="s">
        <v>9</v>
      </c>
      <c r="F88" s="15"/>
    </row>
    <row r="89" spans="1:6" ht="13.5">
      <c r="A89" s="8">
        <v>86</v>
      </c>
      <c r="B89" s="9" t="s">
        <v>42</v>
      </c>
      <c r="C89" s="9" t="str">
        <f>"240523023507"</f>
        <v>240523023507</v>
      </c>
      <c r="D89" s="13">
        <v>66.3</v>
      </c>
      <c r="E89" s="14" t="s">
        <v>10</v>
      </c>
      <c r="F89" s="16"/>
    </row>
    <row r="90" spans="1:6" ht="13.5">
      <c r="A90" s="8">
        <v>87</v>
      </c>
      <c r="B90" s="9" t="s">
        <v>42</v>
      </c>
      <c r="C90" s="9" t="str">
        <f>"240523022420"</f>
        <v>240523022420</v>
      </c>
      <c r="D90" s="13">
        <v>64.5</v>
      </c>
      <c r="E90" s="14" t="s">
        <v>11</v>
      </c>
      <c r="F90" s="17"/>
    </row>
    <row r="91" spans="1:6" ht="13.5">
      <c r="A91" s="8">
        <v>88</v>
      </c>
      <c r="B91" s="9" t="s">
        <v>43</v>
      </c>
      <c r="C91" s="9" t="str">
        <f>"240524021909"</f>
        <v>240524021909</v>
      </c>
      <c r="D91" s="13">
        <v>72.4</v>
      </c>
      <c r="E91" s="14" t="s">
        <v>9</v>
      </c>
      <c r="F91" s="15"/>
    </row>
    <row r="92" spans="1:6" ht="13.5">
      <c r="A92" s="8">
        <v>89</v>
      </c>
      <c r="B92" s="9" t="s">
        <v>43</v>
      </c>
      <c r="C92" s="9" t="str">
        <f>"240524023217"</f>
        <v>240524023217</v>
      </c>
      <c r="D92" s="13">
        <v>71.5</v>
      </c>
      <c r="E92" s="14" t="s">
        <v>10</v>
      </c>
      <c r="F92" s="16"/>
    </row>
    <row r="93" spans="1:6" ht="13.5">
      <c r="A93" s="8">
        <v>90</v>
      </c>
      <c r="B93" s="9" t="s">
        <v>43</v>
      </c>
      <c r="C93" s="9" t="str">
        <f>"240524020521"</f>
        <v>240524020521</v>
      </c>
      <c r="D93" s="13">
        <v>70.6</v>
      </c>
      <c r="E93" s="14" t="s">
        <v>11</v>
      </c>
      <c r="F93" s="16"/>
    </row>
    <row r="94" spans="1:6" ht="13.5">
      <c r="A94" s="8">
        <v>91</v>
      </c>
      <c r="B94" s="9" t="s">
        <v>43</v>
      </c>
      <c r="C94" s="9" t="str">
        <f>"240524024817"</f>
        <v>240524024817</v>
      </c>
      <c r="D94" s="13">
        <v>70.6</v>
      </c>
      <c r="E94" s="14" t="s">
        <v>11</v>
      </c>
      <c r="F94" s="17"/>
    </row>
    <row r="95" spans="1:6" ht="13.5">
      <c r="A95" s="8">
        <v>92</v>
      </c>
      <c r="B95" s="9" t="s">
        <v>44</v>
      </c>
      <c r="C95" s="9" t="str">
        <f>"240525021006"</f>
        <v>240525021006</v>
      </c>
      <c r="D95" s="13">
        <v>77.4</v>
      </c>
      <c r="E95" s="14" t="s">
        <v>9</v>
      </c>
      <c r="F95" s="15"/>
    </row>
    <row r="96" spans="1:6" ht="13.5">
      <c r="A96" s="8">
        <v>93</v>
      </c>
      <c r="B96" s="9" t="s">
        <v>44</v>
      </c>
      <c r="C96" s="9" t="str">
        <f>"240525023213"</f>
        <v>240525023213</v>
      </c>
      <c r="D96" s="13">
        <v>73</v>
      </c>
      <c r="E96" s="14" t="s">
        <v>10</v>
      </c>
      <c r="F96" s="16"/>
    </row>
    <row r="97" spans="1:6" ht="13.5">
      <c r="A97" s="8">
        <v>94</v>
      </c>
      <c r="B97" s="9" t="s">
        <v>44</v>
      </c>
      <c r="C97" s="9" t="str">
        <f>"240525021109"</f>
        <v>240525021109</v>
      </c>
      <c r="D97" s="13">
        <v>69.9</v>
      </c>
      <c r="E97" s="14" t="s">
        <v>11</v>
      </c>
      <c r="F97" s="17"/>
    </row>
    <row r="98" spans="1:6" ht="13.5">
      <c r="A98" s="8">
        <v>95</v>
      </c>
      <c r="B98" s="9" t="s">
        <v>45</v>
      </c>
      <c r="C98" s="9" t="str">
        <f>"240526022519"</f>
        <v>240526022519</v>
      </c>
      <c r="D98" s="13">
        <v>75.1</v>
      </c>
      <c r="E98" s="14" t="s">
        <v>9</v>
      </c>
      <c r="F98" s="15"/>
    </row>
    <row r="99" spans="1:6" ht="13.5">
      <c r="A99" s="8">
        <v>96</v>
      </c>
      <c r="B99" s="9" t="s">
        <v>45</v>
      </c>
      <c r="C99" s="9" t="str">
        <f>"240526022022"</f>
        <v>240526022022</v>
      </c>
      <c r="D99" s="13">
        <v>74.9</v>
      </c>
      <c r="E99" s="14" t="s">
        <v>10</v>
      </c>
      <c r="F99" s="16"/>
    </row>
    <row r="100" spans="1:6" ht="13.5">
      <c r="A100" s="8">
        <v>97</v>
      </c>
      <c r="B100" s="9" t="s">
        <v>45</v>
      </c>
      <c r="C100" s="9" t="str">
        <f>"240526024529"</f>
        <v>240526024529</v>
      </c>
      <c r="D100" s="13">
        <v>74.9</v>
      </c>
      <c r="E100" s="14" t="s">
        <v>10</v>
      </c>
      <c r="F100" s="17"/>
    </row>
    <row r="101" spans="1:6" ht="13.5">
      <c r="A101" s="8">
        <v>98</v>
      </c>
      <c r="B101" s="9" t="s">
        <v>46</v>
      </c>
      <c r="C101" s="9" t="str">
        <f>"240527044225"</f>
        <v>240527044225</v>
      </c>
      <c r="D101" s="13">
        <v>73.3</v>
      </c>
      <c r="E101" s="14" t="s">
        <v>9</v>
      </c>
      <c r="F101" s="15" t="s">
        <v>37</v>
      </c>
    </row>
    <row r="102" spans="1:6" ht="13.5">
      <c r="A102" s="8">
        <v>99</v>
      </c>
      <c r="B102" s="9" t="s">
        <v>46</v>
      </c>
      <c r="C102" s="9" t="str">
        <f>"240527041306"</f>
        <v>240527041306</v>
      </c>
      <c r="D102" s="13">
        <v>73.1</v>
      </c>
      <c r="E102" s="14" t="s">
        <v>10</v>
      </c>
      <c r="F102" s="17"/>
    </row>
    <row r="103" spans="1:6" ht="13.5">
      <c r="A103" s="8">
        <v>100</v>
      </c>
      <c r="B103" s="9" t="s">
        <v>47</v>
      </c>
      <c r="C103" s="9" t="str">
        <f>"240528030912"</f>
        <v>240528030912</v>
      </c>
      <c r="D103" s="13">
        <v>79.6</v>
      </c>
      <c r="E103" s="14" t="s">
        <v>9</v>
      </c>
      <c r="F103" s="15" t="s">
        <v>48</v>
      </c>
    </row>
    <row r="104" spans="1:6" ht="13.5">
      <c r="A104" s="8">
        <v>101</v>
      </c>
      <c r="B104" s="9" t="s">
        <v>47</v>
      </c>
      <c r="C104" s="9" t="str">
        <f>"240528031114"</f>
        <v>240528031114</v>
      </c>
      <c r="D104" s="13">
        <v>74.7</v>
      </c>
      <c r="E104" s="14" t="s">
        <v>11</v>
      </c>
      <c r="F104" s="16"/>
    </row>
    <row r="105" spans="1:6" ht="13.5">
      <c r="A105" s="8">
        <v>102</v>
      </c>
      <c r="B105" s="19" t="s">
        <v>47</v>
      </c>
      <c r="C105" s="19" t="str">
        <f>"240528032221"</f>
        <v>240528032221</v>
      </c>
      <c r="D105" s="20">
        <v>73.9</v>
      </c>
      <c r="E105" s="21" t="s">
        <v>21</v>
      </c>
      <c r="F105" s="17"/>
    </row>
    <row r="106" spans="1:6" ht="13.5">
      <c r="A106" s="8">
        <v>103</v>
      </c>
      <c r="B106" s="9" t="s">
        <v>49</v>
      </c>
      <c r="C106" s="9" t="str">
        <f>"240529031005"</f>
        <v>240529031005</v>
      </c>
      <c r="D106" s="13">
        <v>77.7</v>
      </c>
      <c r="E106" s="14" t="s">
        <v>10</v>
      </c>
      <c r="F106" s="15" t="s">
        <v>50</v>
      </c>
    </row>
    <row r="107" spans="1:6" ht="13.5">
      <c r="A107" s="8">
        <v>104</v>
      </c>
      <c r="B107" s="9" t="s">
        <v>49</v>
      </c>
      <c r="C107" s="9" t="str">
        <f>"240529034024"</f>
        <v>240529034024</v>
      </c>
      <c r="D107" s="13">
        <v>76.4</v>
      </c>
      <c r="E107" s="14" t="s">
        <v>11</v>
      </c>
      <c r="F107" s="16"/>
    </row>
    <row r="108" spans="1:6" ht="13.5">
      <c r="A108" s="8">
        <v>105</v>
      </c>
      <c r="B108" s="19" t="s">
        <v>49</v>
      </c>
      <c r="C108" s="19" t="str">
        <f>"240529033410"</f>
        <v>240529033410</v>
      </c>
      <c r="D108" s="20">
        <v>75.1</v>
      </c>
      <c r="E108" s="21" t="s">
        <v>21</v>
      </c>
      <c r="F108" s="17"/>
    </row>
    <row r="109" spans="1:6" ht="13.5">
      <c r="A109" s="8">
        <v>106</v>
      </c>
      <c r="B109" s="9" t="s">
        <v>51</v>
      </c>
      <c r="C109" s="9" t="str">
        <f>"240530016429"</f>
        <v>240530016429</v>
      </c>
      <c r="D109" s="13">
        <v>76</v>
      </c>
      <c r="E109" s="14" t="s">
        <v>9</v>
      </c>
      <c r="F109" s="15"/>
    </row>
    <row r="110" spans="1:6" ht="13.5">
      <c r="A110" s="8">
        <v>107</v>
      </c>
      <c r="B110" s="9" t="s">
        <v>51</v>
      </c>
      <c r="C110" s="9" t="str">
        <f>"240530017010"</f>
        <v>240530017010</v>
      </c>
      <c r="D110" s="13">
        <v>75.3</v>
      </c>
      <c r="E110" s="14" t="s">
        <v>10</v>
      </c>
      <c r="F110" s="16"/>
    </row>
    <row r="111" spans="1:6" ht="13.5">
      <c r="A111" s="8">
        <v>108</v>
      </c>
      <c r="B111" s="9" t="s">
        <v>51</v>
      </c>
      <c r="C111" s="9" t="str">
        <f>"240530014306"</f>
        <v>240530014306</v>
      </c>
      <c r="D111" s="13">
        <v>73.7</v>
      </c>
      <c r="E111" s="14" t="s">
        <v>11</v>
      </c>
      <c r="F111" s="17"/>
    </row>
    <row r="112" spans="1:6" ht="13.5">
      <c r="A112" s="8">
        <v>109</v>
      </c>
      <c r="B112" s="9" t="s">
        <v>52</v>
      </c>
      <c r="C112" s="9" t="str">
        <f>"240531031919"</f>
        <v>240531031919</v>
      </c>
      <c r="D112" s="13">
        <v>78.1</v>
      </c>
      <c r="E112" s="14" t="s">
        <v>9</v>
      </c>
      <c r="F112" s="15"/>
    </row>
    <row r="113" spans="1:6" ht="13.5">
      <c r="A113" s="8">
        <v>110</v>
      </c>
      <c r="B113" s="9" t="s">
        <v>52</v>
      </c>
      <c r="C113" s="9" t="str">
        <f>"240531032517"</f>
        <v>240531032517</v>
      </c>
      <c r="D113" s="13">
        <v>74.9</v>
      </c>
      <c r="E113" s="14" t="s">
        <v>10</v>
      </c>
      <c r="F113" s="16"/>
    </row>
    <row r="114" spans="1:6" ht="13.5">
      <c r="A114" s="8">
        <v>111</v>
      </c>
      <c r="B114" s="9" t="s">
        <v>52</v>
      </c>
      <c r="C114" s="9" t="str">
        <f>"240531031702"</f>
        <v>240531031702</v>
      </c>
      <c r="D114" s="13">
        <v>73.6</v>
      </c>
      <c r="E114" s="14" t="s">
        <v>11</v>
      </c>
      <c r="F114" s="17"/>
    </row>
    <row r="115" spans="1:6" ht="13.5">
      <c r="A115" s="8">
        <v>112</v>
      </c>
      <c r="B115" s="9" t="s">
        <v>53</v>
      </c>
      <c r="C115" s="9" t="str">
        <f>"240532030211"</f>
        <v>240532030211</v>
      </c>
      <c r="D115" s="13">
        <v>74.2</v>
      </c>
      <c r="E115" s="14" t="s">
        <v>9</v>
      </c>
      <c r="F115" s="15" t="s">
        <v>37</v>
      </c>
    </row>
    <row r="116" spans="1:6" ht="13.5">
      <c r="A116" s="8">
        <v>113</v>
      </c>
      <c r="B116" s="9" t="s">
        <v>53</v>
      </c>
      <c r="C116" s="9" t="str">
        <f>"240532033330"</f>
        <v>240532033330</v>
      </c>
      <c r="D116" s="13">
        <v>72.8</v>
      </c>
      <c r="E116" s="14" t="s">
        <v>10</v>
      </c>
      <c r="F116" s="16"/>
    </row>
    <row r="117" spans="1:6" ht="13.5">
      <c r="A117" s="8">
        <v>114</v>
      </c>
      <c r="B117" s="19" t="s">
        <v>53</v>
      </c>
      <c r="C117" s="19" t="str">
        <f>"240532033208"</f>
        <v>240532033208</v>
      </c>
      <c r="D117" s="20">
        <v>70.7</v>
      </c>
      <c r="E117" s="21" t="s">
        <v>21</v>
      </c>
      <c r="F117" s="17"/>
    </row>
    <row r="118" spans="1:6" ht="13.5">
      <c r="A118" s="8">
        <v>115</v>
      </c>
      <c r="B118" s="9" t="s">
        <v>54</v>
      </c>
      <c r="C118" s="9" t="str">
        <f>"240533042313"</f>
        <v>240533042313</v>
      </c>
      <c r="D118" s="13">
        <v>70.3</v>
      </c>
      <c r="E118" s="14" t="s">
        <v>10</v>
      </c>
      <c r="F118" s="15" t="s">
        <v>50</v>
      </c>
    </row>
    <row r="119" spans="1:6" ht="13.5">
      <c r="A119" s="8">
        <v>116</v>
      </c>
      <c r="B119" s="9" t="s">
        <v>54</v>
      </c>
      <c r="C119" s="9" t="str">
        <f>"240533044912"</f>
        <v>240533044912</v>
      </c>
      <c r="D119" s="13">
        <v>70.2</v>
      </c>
      <c r="E119" s="14" t="s">
        <v>11</v>
      </c>
      <c r="F119" s="16"/>
    </row>
    <row r="120" spans="1:6" ht="13.5">
      <c r="A120" s="8">
        <v>117</v>
      </c>
      <c r="B120" s="19" t="s">
        <v>54</v>
      </c>
      <c r="C120" s="19" t="str">
        <f>"240533043419"</f>
        <v>240533043419</v>
      </c>
      <c r="D120" s="20">
        <v>68.4</v>
      </c>
      <c r="E120" s="21" t="s">
        <v>21</v>
      </c>
      <c r="F120" s="17"/>
    </row>
    <row r="121" spans="1:6" ht="13.5">
      <c r="A121" s="8">
        <v>118</v>
      </c>
      <c r="B121" s="9" t="s">
        <v>55</v>
      </c>
      <c r="C121" s="9" t="str">
        <f>"240534052225"</f>
        <v>240534052225</v>
      </c>
      <c r="D121" s="13">
        <v>76.3</v>
      </c>
      <c r="E121" s="14" t="s">
        <v>9</v>
      </c>
      <c r="F121" s="15"/>
    </row>
    <row r="122" spans="1:6" ht="13.5">
      <c r="A122" s="8">
        <v>119</v>
      </c>
      <c r="B122" s="9" t="s">
        <v>55</v>
      </c>
      <c r="C122" s="9" t="str">
        <f>"240534051607"</f>
        <v>240534051607</v>
      </c>
      <c r="D122" s="13">
        <v>73.1</v>
      </c>
      <c r="E122" s="14" t="s">
        <v>10</v>
      </c>
      <c r="F122" s="16"/>
    </row>
    <row r="123" spans="1:6" ht="13.5">
      <c r="A123" s="8">
        <v>120</v>
      </c>
      <c r="B123" s="9" t="s">
        <v>55</v>
      </c>
      <c r="C123" s="9" t="str">
        <f>"240534054501"</f>
        <v>240534054501</v>
      </c>
      <c r="D123" s="13">
        <v>72.4</v>
      </c>
      <c r="E123" s="14" t="s">
        <v>11</v>
      </c>
      <c r="F123" s="17"/>
    </row>
    <row r="124" spans="1:6" ht="13.5">
      <c r="A124" s="8">
        <v>121</v>
      </c>
      <c r="B124" s="9" t="s">
        <v>56</v>
      </c>
      <c r="C124" s="9" t="str">
        <f>"240535040602"</f>
        <v>240535040602</v>
      </c>
      <c r="D124" s="13">
        <v>79.4</v>
      </c>
      <c r="E124" s="14" t="s">
        <v>9</v>
      </c>
      <c r="F124" s="15"/>
    </row>
    <row r="125" spans="1:6" ht="13.5">
      <c r="A125" s="8">
        <v>122</v>
      </c>
      <c r="B125" s="9" t="s">
        <v>56</v>
      </c>
      <c r="C125" s="9" t="str">
        <f>"240535043119"</f>
        <v>240535043119</v>
      </c>
      <c r="D125" s="13">
        <v>74.6</v>
      </c>
      <c r="E125" s="14" t="s">
        <v>10</v>
      </c>
      <c r="F125" s="16"/>
    </row>
    <row r="126" spans="1:6" ht="13.5">
      <c r="A126" s="8">
        <v>123</v>
      </c>
      <c r="B126" s="9" t="s">
        <v>56</v>
      </c>
      <c r="C126" s="9" t="str">
        <f>"240535046002"</f>
        <v>240535046002</v>
      </c>
      <c r="D126" s="13">
        <v>73.1</v>
      </c>
      <c r="E126" s="14" t="s">
        <v>11</v>
      </c>
      <c r="F126" s="17"/>
    </row>
    <row r="127" spans="1:6" ht="13.5">
      <c r="A127" s="8">
        <v>124</v>
      </c>
      <c r="B127" s="9" t="s">
        <v>57</v>
      </c>
      <c r="C127" s="9" t="str">
        <f>"240536052424"</f>
        <v>240536052424</v>
      </c>
      <c r="D127" s="13">
        <v>74.7</v>
      </c>
      <c r="E127" s="14" t="s">
        <v>9</v>
      </c>
      <c r="F127" s="15"/>
    </row>
    <row r="128" spans="1:6" ht="13.5">
      <c r="A128" s="8">
        <v>125</v>
      </c>
      <c r="B128" s="9" t="s">
        <v>57</v>
      </c>
      <c r="C128" s="9" t="str">
        <f>"240536054124"</f>
        <v>240536054124</v>
      </c>
      <c r="D128" s="13">
        <v>74.4</v>
      </c>
      <c r="E128" s="14" t="s">
        <v>10</v>
      </c>
      <c r="F128" s="16"/>
    </row>
    <row r="129" spans="1:6" ht="13.5">
      <c r="A129" s="8">
        <v>126</v>
      </c>
      <c r="B129" s="9" t="s">
        <v>57</v>
      </c>
      <c r="C129" s="9" t="str">
        <f>"240536054323"</f>
        <v>240536054323</v>
      </c>
      <c r="D129" s="13">
        <v>72.3</v>
      </c>
      <c r="E129" s="14" t="s">
        <v>11</v>
      </c>
      <c r="F129" s="17"/>
    </row>
    <row r="130" spans="1:6" ht="13.5">
      <c r="A130" s="8">
        <v>127</v>
      </c>
      <c r="B130" s="9" t="s">
        <v>58</v>
      </c>
      <c r="C130" s="9" t="str">
        <f>"240537042030"</f>
        <v>240537042030</v>
      </c>
      <c r="D130" s="13">
        <v>78.4</v>
      </c>
      <c r="E130" s="14" t="s">
        <v>9</v>
      </c>
      <c r="F130" s="15"/>
    </row>
    <row r="131" spans="1:6" ht="13.5">
      <c r="A131" s="8">
        <v>128</v>
      </c>
      <c r="B131" s="9" t="s">
        <v>58</v>
      </c>
      <c r="C131" s="9" t="str">
        <f>"240537041512"</f>
        <v>240537041512</v>
      </c>
      <c r="D131" s="13">
        <v>71</v>
      </c>
      <c r="E131" s="14" t="s">
        <v>10</v>
      </c>
      <c r="F131" s="16"/>
    </row>
    <row r="132" spans="1:6" ht="13.5">
      <c r="A132" s="8">
        <v>129</v>
      </c>
      <c r="B132" s="9" t="s">
        <v>58</v>
      </c>
      <c r="C132" s="9" t="str">
        <f>"240537045406"</f>
        <v>240537045406</v>
      </c>
      <c r="D132" s="13">
        <v>70.4</v>
      </c>
      <c r="E132" s="14" t="s">
        <v>11</v>
      </c>
      <c r="F132" s="17"/>
    </row>
    <row r="133" spans="1:6" ht="13.5">
      <c r="A133" s="8">
        <v>130</v>
      </c>
      <c r="B133" s="9" t="s">
        <v>59</v>
      </c>
      <c r="C133" s="9" t="str">
        <f>"240538044916"</f>
        <v>240538044916</v>
      </c>
      <c r="D133" s="13">
        <v>74.8</v>
      </c>
      <c r="E133" s="14" t="s">
        <v>9</v>
      </c>
      <c r="F133" s="15"/>
    </row>
    <row r="134" spans="1:6" ht="13.5">
      <c r="A134" s="8">
        <v>131</v>
      </c>
      <c r="B134" s="9" t="s">
        <v>59</v>
      </c>
      <c r="C134" s="9" t="str">
        <f>"240538043922"</f>
        <v>240538043922</v>
      </c>
      <c r="D134" s="13">
        <v>72.6</v>
      </c>
      <c r="E134" s="14" t="s">
        <v>10</v>
      </c>
      <c r="F134" s="16"/>
    </row>
    <row r="135" spans="1:6" ht="13.5">
      <c r="A135" s="8">
        <v>132</v>
      </c>
      <c r="B135" s="9" t="s">
        <v>59</v>
      </c>
      <c r="C135" s="9" t="str">
        <f>"240538042909"</f>
        <v>240538042909</v>
      </c>
      <c r="D135" s="13">
        <v>71.6</v>
      </c>
      <c r="E135" s="14" t="s">
        <v>11</v>
      </c>
      <c r="F135" s="17"/>
    </row>
    <row r="136" spans="1:6" ht="13.5">
      <c r="A136" s="8">
        <v>133</v>
      </c>
      <c r="B136" s="9" t="s">
        <v>60</v>
      </c>
      <c r="C136" s="9" t="str">
        <f>"240539045427"</f>
        <v>240539045427</v>
      </c>
      <c r="D136" s="13">
        <v>79</v>
      </c>
      <c r="E136" s="14" t="s">
        <v>9</v>
      </c>
      <c r="F136" s="15"/>
    </row>
    <row r="137" spans="1:6" ht="13.5">
      <c r="A137" s="8">
        <v>134</v>
      </c>
      <c r="B137" s="9" t="s">
        <v>60</v>
      </c>
      <c r="C137" s="9" t="str">
        <f>"240539041220"</f>
        <v>240539041220</v>
      </c>
      <c r="D137" s="13">
        <v>73.5</v>
      </c>
      <c r="E137" s="14" t="s">
        <v>10</v>
      </c>
      <c r="F137" s="16"/>
    </row>
    <row r="138" spans="1:6" ht="13.5">
      <c r="A138" s="8">
        <v>135</v>
      </c>
      <c r="B138" s="9" t="s">
        <v>60</v>
      </c>
      <c r="C138" s="9" t="str">
        <f>"240539042103"</f>
        <v>240539042103</v>
      </c>
      <c r="D138" s="13">
        <v>73.1</v>
      </c>
      <c r="E138" s="14" t="s">
        <v>11</v>
      </c>
      <c r="F138" s="17"/>
    </row>
    <row r="139" spans="1:6" ht="13.5">
      <c r="A139" s="8">
        <v>136</v>
      </c>
      <c r="B139" s="9" t="s">
        <v>61</v>
      </c>
      <c r="C139" s="9" t="str">
        <f>"240540043608"</f>
        <v>240540043608</v>
      </c>
      <c r="D139" s="13">
        <v>65.3</v>
      </c>
      <c r="E139" s="14" t="s">
        <v>9</v>
      </c>
      <c r="F139" s="15"/>
    </row>
    <row r="140" spans="1:6" ht="13.5">
      <c r="A140" s="8">
        <v>137</v>
      </c>
      <c r="B140" s="9" t="s">
        <v>61</v>
      </c>
      <c r="C140" s="9" t="str">
        <f>"240540042128"</f>
        <v>240540042128</v>
      </c>
      <c r="D140" s="13">
        <v>57</v>
      </c>
      <c r="E140" s="14" t="s">
        <v>10</v>
      </c>
      <c r="F140" s="16"/>
    </row>
    <row r="141" spans="1:6" ht="13.5">
      <c r="A141" s="8">
        <v>138</v>
      </c>
      <c r="B141" s="9" t="s">
        <v>61</v>
      </c>
      <c r="C141" s="9" t="str">
        <f>"240540042312"</f>
        <v>240540042312</v>
      </c>
      <c r="D141" s="13">
        <v>53.4</v>
      </c>
      <c r="E141" s="14" t="s">
        <v>11</v>
      </c>
      <c r="F141" s="17"/>
    </row>
    <row r="142" spans="1:6" ht="13.5">
      <c r="A142" s="8">
        <v>139</v>
      </c>
      <c r="B142" s="9" t="s">
        <v>62</v>
      </c>
      <c r="C142" s="9" t="str">
        <f>"240541040630"</f>
        <v>240541040630</v>
      </c>
      <c r="D142" s="13">
        <v>78.7</v>
      </c>
      <c r="E142" s="14" t="s">
        <v>9</v>
      </c>
      <c r="F142" s="15"/>
    </row>
    <row r="143" spans="1:6" ht="13.5">
      <c r="A143" s="8">
        <v>140</v>
      </c>
      <c r="B143" s="9" t="s">
        <v>62</v>
      </c>
      <c r="C143" s="9" t="str">
        <f>"240541040411"</f>
        <v>240541040411</v>
      </c>
      <c r="D143" s="13">
        <v>78.1</v>
      </c>
      <c r="E143" s="14" t="s">
        <v>10</v>
      </c>
      <c r="F143" s="16"/>
    </row>
    <row r="144" spans="1:6" ht="13.5">
      <c r="A144" s="8">
        <v>141</v>
      </c>
      <c r="B144" s="9" t="s">
        <v>62</v>
      </c>
      <c r="C144" s="9" t="str">
        <f>"240541044828"</f>
        <v>240541044828</v>
      </c>
      <c r="D144" s="13">
        <v>76.7</v>
      </c>
      <c r="E144" s="14" t="s">
        <v>11</v>
      </c>
      <c r="F144" s="17"/>
    </row>
    <row r="145" spans="1:6" ht="13.5">
      <c r="A145" s="8">
        <v>142</v>
      </c>
      <c r="B145" s="9" t="s">
        <v>63</v>
      </c>
      <c r="C145" s="9" t="str">
        <f>"240542022111"</f>
        <v>240542022111</v>
      </c>
      <c r="D145" s="13">
        <v>75.6</v>
      </c>
      <c r="E145" s="14" t="s">
        <v>9</v>
      </c>
      <c r="F145" s="15"/>
    </row>
    <row r="146" spans="1:6" ht="13.5">
      <c r="A146" s="8">
        <v>143</v>
      </c>
      <c r="B146" s="9" t="s">
        <v>63</v>
      </c>
      <c r="C146" s="9" t="str">
        <f>"240542025425"</f>
        <v>240542025425</v>
      </c>
      <c r="D146" s="13">
        <v>71.7</v>
      </c>
      <c r="E146" s="14" t="s">
        <v>10</v>
      </c>
      <c r="F146" s="16"/>
    </row>
    <row r="147" spans="1:6" ht="13.5">
      <c r="A147" s="8">
        <v>144</v>
      </c>
      <c r="B147" s="9" t="s">
        <v>63</v>
      </c>
      <c r="C147" s="9" t="str">
        <f>"240542024904"</f>
        <v>240542024904</v>
      </c>
      <c r="D147" s="13">
        <v>71.1</v>
      </c>
      <c r="E147" s="14" t="s">
        <v>11</v>
      </c>
      <c r="F147" s="17"/>
    </row>
    <row r="148" spans="1:6" ht="13.5">
      <c r="A148" s="8">
        <v>145</v>
      </c>
      <c r="B148" s="9" t="s">
        <v>64</v>
      </c>
      <c r="C148" s="9" t="str">
        <f>"240543044016"</f>
        <v>240543044016</v>
      </c>
      <c r="D148" s="13">
        <v>76.7</v>
      </c>
      <c r="E148" s="14" t="s">
        <v>9</v>
      </c>
      <c r="F148" s="15"/>
    </row>
    <row r="149" spans="1:6" ht="13.5">
      <c r="A149" s="8">
        <v>146</v>
      </c>
      <c r="B149" s="9" t="s">
        <v>64</v>
      </c>
      <c r="C149" s="9" t="str">
        <f>"240543040125"</f>
        <v>240543040125</v>
      </c>
      <c r="D149" s="13">
        <v>71.8</v>
      </c>
      <c r="E149" s="14" t="s">
        <v>10</v>
      </c>
      <c r="F149" s="16"/>
    </row>
    <row r="150" spans="1:6" ht="13.5">
      <c r="A150" s="8">
        <v>147</v>
      </c>
      <c r="B150" s="9" t="s">
        <v>64</v>
      </c>
      <c r="C150" s="9" t="str">
        <f>"240543040112"</f>
        <v>240543040112</v>
      </c>
      <c r="D150" s="13">
        <v>67.2</v>
      </c>
      <c r="E150" s="14" t="s">
        <v>11</v>
      </c>
      <c r="F150" s="17"/>
    </row>
    <row r="151" spans="1:6" ht="13.5">
      <c r="A151" s="8">
        <v>148</v>
      </c>
      <c r="B151" s="9" t="s">
        <v>65</v>
      </c>
      <c r="C151" s="9" t="str">
        <f>"240544031201"</f>
        <v>240544031201</v>
      </c>
      <c r="D151" s="13">
        <v>65.8</v>
      </c>
      <c r="E151" s="14" t="s">
        <v>9</v>
      </c>
      <c r="F151" s="15" t="s">
        <v>48</v>
      </c>
    </row>
    <row r="152" spans="1:6" ht="13.5">
      <c r="A152" s="8">
        <v>149</v>
      </c>
      <c r="B152" s="9" t="s">
        <v>65</v>
      </c>
      <c r="C152" s="9" t="str">
        <f>"240544031908"</f>
        <v>240544031908</v>
      </c>
      <c r="D152" s="13">
        <v>64</v>
      </c>
      <c r="E152" s="14" t="s">
        <v>11</v>
      </c>
      <c r="F152" s="16"/>
    </row>
    <row r="153" spans="1:6" ht="13.5">
      <c r="A153" s="8">
        <v>150</v>
      </c>
      <c r="B153" s="19" t="s">
        <v>65</v>
      </c>
      <c r="C153" s="19" t="str">
        <f>"240544031219"</f>
        <v>240544031219</v>
      </c>
      <c r="D153" s="20">
        <v>63.5</v>
      </c>
      <c r="E153" s="21" t="s">
        <v>21</v>
      </c>
      <c r="F153" s="17"/>
    </row>
    <row r="154" spans="1:6" ht="13.5">
      <c r="A154" s="8">
        <v>151</v>
      </c>
      <c r="B154" s="9" t="s">
        <v>66</v>
      </c>
      <c r="C154" s="9" t="str">
        <f>"240545033604"</f>
        <v>240545033604</v>
      </c>
      <c r="D154" s="13">
        <v>77.9</v>
      </c>
      <c r="E154" s="14" t="s">
        <v>9</v>
      </c>
      <c r="F154" s="15"/>
    </row>
    <row r="155" spans="1:6" ht="13.5">
      <c r="A155" s="8">
        <v>152</v>
      </c>
      <c r="B155" s="9" t="s">
        <v>66</v>
      </c>
      <c r="C155" s="9" t="str">
        <f>"240545033008"</f>
        <v>240545033008</v>
      </c>
      <c r="D155" s="13">
        <v>75.9</v>
      </c>
      <c r="E155" s="14" t="s">
        <v>10</v>
      </c>
      <c r="F155" s="16"/>
    </row>
    <row r="156" spans="1:6" ht="13.5">
      <c r="A156" s="8">
        <v>153</v>
      </c>
      <c r="B156" s="9" t="s">
        <v>66</v>
      </c>
      <c r="C156" s="9" t="str">
        <f>"240545033014"</f>
        <v>240545033014</v>
      </c>
      <c r="D156" s="13">
        <v>73.9</v>
      </c>
      <c r="E156" s="14" t="s">
        <v>11</v>
      </c>
      <c r="F156" s="17"/>
    </row>
    <row r="157" spans="1:6" ht="13.5">
      <c r="A157" s="8">
        <v>154</v>
      </c>
      <c r="B157" s="9" t="s">
        <v>67</v>
      </c>
      <c r="C157" s="9" t="str">
        <f>"240546043730"</f>
        <v>240546043730</v>
      </c>
      <c r="D157" s="13">
        <v>75.4</v>
      </c>
      <c r="E157" s="14" t="s">
        <v>10</v>
      </c>
      <c r="F157" s="15" t="s">
        <v>50</v>
      </c>
    </row>
    <row r="158" spans="1:6" ht="13.5">
      <c r="A158" s="8">
        <v>155</v>
      </c>
      <c r="B158" s="9" t="s">
        <v>67</v>
      </c>
      <c r="C158" s="9" t="str">
        <f>"240546041020"</f>
        <v>240546041020</v>
      </c>
      <c r="D158" s="13">
        <v>74.5</v>
      </c>
      <c r="E158" s="14" t="s">
        <v>11</v>
      </c>
      <c r="F158" s="16"/>
    </row>
    <row r="159" spans="1:6" ht="13.5">
      <c r="A159" s="8">
        <v>156</v>
      </c>
      <c r="B159" s="19" t="s">
        <v>67</v>
      </c>
      <c r="C159" s="19" t="str">
        <f>"240546041523"</f>
        <v>240546041523</v>
      </c>
      <c r="D159" s="20">
        <v>72.4</v>
      </c>
      <c r="E159" s="21" t="s">
        <v>21</v>
      </c>
      <c r="F159" s="17"/>
    </row>
    <row r="160" spans="1:6" ht="13.5">
      <c r="A160" s="8">
        <v>157</v>
      </c>
      <c r="B160" s="9" t="s">
        <v>68</v>
      </c>
      <c r="C160" s="9" t="str">
        <f>"240547043612"</f>
        <v>240547043612</v>
      </c>
      <c r="D160" s="13">
        <v>77.2</v>
      </c>
      <c r="E160" s="14" t="s">
        <v>9</v>
      </c>
      <c r="F160" s="15" t="s">
        <v>48</v>
      </c>
    </row>
    <row r="161" spans="1:6" ht="13.5">
      <c r="A161" s="8">
        <v>158</v>
      </c>
      <c r="B161" s="9" t="s">
        <v>68</v>
      </c>
      <c r="C161" s="9" t="str">
        <f>"240547044704"</f>
        <v>240547044704</v>
      </c>
      <c r="D161" s="13">
        <v>73.2</v>
      </c>
      <c r="E161" s="14" t="s">
        <v>11</v>
      </c>
      <c r="F161" s="16"/>
    </row>
    <row r="162" spans="1:6" ht="13.5">
      <c r="A162" s="8">
        <v>159</v>
      </c>
      <c r="B162" s="19" t="s">
        <v>68</v>
      </c>
      <c r="C162" s="19" t="str">
        <f>"240547043130"</f>
        <v>240547043130</v>
      </c>
      <c r="D162" s="20">
        <v>70.1</v>
      </c>
      <c r="E162" s="21" t="s">
        <v>21</v>
      </c>
      <c r="F162" s="17"/>
    </row>
    <row r="163" spans="1:6" ht="13.5">
      <c r="A163" s="8">
        <v>160</v>
      </c>
      <c r="B163" s="9" t="s">
        <v>69</v>
      </c>
      <c r="C163" s="9" t="str">
        <f>"240548023516"</f>
        <v>240548023516</v>
      </c>
      <c r="D163" s="13">
        <v>72.1</v>
      </c>
      <c r="E163" s="14" t="s">
        <v>9</v>
      </c>
      <c r="F163" s="15"/>
    </row>
    <row r="164" spans="1:6" ht="13.5">
      <c r="A164" s="8">
        <v>161</v>
      </c>
      <c r="B164" s="9" t="s">
        <v>69</v>
      </c>
      <c r="C164" s="9" t="str">
        <f>"240548022423"</f>
        <v>240548022423</v>
      </c>
      <c r="D164" s="13">
        <v>69.9</v>
      </c>
      <c r="E164" s="14" t="s">
        <v>10</v>
      </c>
      <c r="F164" s="16"/>
    </row>
    <row r="165" spans="1:6" ht="13.5">
      <c r="A165" s="8">
        <v>162</v>
      </c>
      <c r="B165" s="9" t="s">
        <v>69</v>
      </c>
      <c r="C165" s="9" t="str">
        <f>"240548021308"</f>
        <v>240548021308</v>
      </c>
      <c r="D165" s="13">
        <v>67.9</v>
      </c>
      <c r="E165" s="14" t="s">
        <v>11</v>
      </c>
      <c r="F165" s="17"/>
    </row>
    <row r="166" spans="1:6" ht="13.5">
      <c r="A166" s="8">
        <v>163</v>
      </c>
      <c r="B166" s="9" t="s">
        <v>70</v>
      </c>
      <c r="C166" s="9" t="str">
        <f>"240549043911"</f>
        <v>240549043911</v>
      </c>
      <c r="D166" s="13">
        <v>70.9</v>
      </c>
      <c r="E166" s="14" t="s">
        <v>9</v>
      </c>
      <c r="F166" s="15"/>
    </row>
    <row r="167" spans="1:6" ht="13.5">
      <c r="A167" s="8">
        <v>164</v>
      </c>
      <c r="B167" s="9" t="s">
        <v>70</v>
      </c>
      <c r="C167" s="9" t="str">
        <f>"240549041712"</f>
        <v>240549041712</v>
      </c>
      <c r="D167" s="13">
        <v>67.2</v>
      </c>
      <c r="E167" s="14" t="s">
        <v>10</v>
      </c>
      <c r="F167" s="16"/>
    </row>
    <row r="168" spans="1:6" ht="13.5">
      <c r="A168" s="8">
        <v>165</v>
      </c>
      <c r="B168" s="9" t="s">
        <v>70</v>
      </c>
      <c r="C168" s="9" t="str">
        <f>"240549044702"</f>
        <v>240549044702</v>
      </c>
      <c r="D168" s="13">
        <v>65.8</v>
      </c>
      <c r="E168" s="14" t="s">
        <v>11</v>
      </c>
      <c r="F168" s="17"/>
    </row>
    <row r="169" spans="1:6" ht="13.5">
      <c r="A169" s="8">
        <v>166</v>
      </c>
      <c r="B169" s="9" t="s">
        <v>71</v>
      </c>
      <c r="C169" s="9" t="str">
        <f>"240550055513"</f>
        <v>240550055513</v>
      </c>
      <c r="D169" s="13">
        <v>70</v>
      </c>
      <c r="E169" s="14" t="s">
        <v>9</v>
      </c>
      <c r="F169" s="15"/>
    </row>
    <row r="170" spans="1:6" ht="13.5">
      <c r="A170" s="8">
        <v>167</v>
      </c>
      <c r="B170" s="9" t="s">
        <v>71</v>
      </c>
      <c r="C170" s="9" t="str">
        <f>"240550053709"</f>
        <v>240550053709</v>
      </c>
      <c r="D170" s="13">
        <v>69.8</v>
      </c>
      <c r="E170" s="14" t="s">
        <v>10</v>
      </c>
      <c r="F170" s="16"/>
    </row>
    <row r="171" spans="1:6" ht="13.5">
      <c r="A171" s="8">
        <v>168</v>
      </c>
      <c r="B171" s="9" t="s">
        <v>71</v>
      </c>
      <c r="C171" s="9" t="str">
        <f>"240550052707"</f>
        <v>240550052707</v>
      </c>
      <c r="D171" s="13">
        <v>69.5</v>
      </c>
      <c r="E171" s="14" t="s">
        <v>11</v>
      </c>
      <c r="F171" s="17"/>
    </row>
    <row r="172" spans="1:6" ht="13.5">
      <c r="A172" s="8">
        <v>169</v>
      </c>
      <c r="B172" s="9" t="s">
        <v>72</v>
      </c>
      <c r="C172" s="9" t="str">
        <f>"240551031503"</f>
        <v>240551031503</v>
      </c>
      <c r="D172" s="13">
        <v>73.9</v>
      </c>
      <c r="E172" s="14" t="s">
        <v>9</v>
      </c>
      <c r="F172" s="15"/>
    </row>
    <row r="173" spans="1:6" ht="13.5">
      <c r="A173" s="8">
        <v>170</v>
      </c>
      <c r="B173" s="9" t="s">
        <v>72</v>
      </c>
      <c r="C173" s="9" t="str">
        <f>"240551031310"</f>
        <v>240551031310</v>
      </c>
      <c r="D173" s="13">
        <v>72.3</v>
      </c>
      <c r="E173" s="14" t="s">
        <v>10</v>
      </c>
      <c r="F173" s="16"/>
    </row>
    <row r="174" spans="1:6" ht="13.5">
      <c r="A174" s="8">
        <v>171</v>
      </c>
      <c r="B174" s="9" t="s">
        <v>72</v>
      </c>
      <c r="C174" s="9" t="str">
        <f>"240551030724"</f>
        <v>240551030724</v>
      </c>
      <c r="D174" s="13">
        <v>71.8</v>
      </c>
      <c r="E174" s="14" t="s">
        <v>11</v>
      </c>
      <c r="F174" s="17"/>
    </row>
    <row r="175" spans="1:6" ht="13.5">
      <c r="A175" s="8">
        <v>172</v>
      </c>
      <c r="B175" s="9" t="s">
        <v>73</v>
      </c>
      <c r="C175" s="9" t="str">
        <f>"240552053425"</f>
        <v>240552053425</v>
      </c>
      <c r="D175" s="13">
        <v>81.9</v>
      </c>
      <c r="E175" s="14" t="s">
        <v>9</v>
      </c>
      <c r="F175" s="15"/>
    </row>
    <row r="176" spans="1:6" ht="13.5">
      <c r="A176" s="8">
        <v>173</v>
      </c>
      <c r="B176" s="9" t="s">
        <v>73</v>
      </c>
      <c r="C176" s="9" t="str">
        <f>"240552053230"</f>
        <v>240552053230</v>
      </c>
      <c r="D176" s="13">
        <v>74.7</v>
      </c>
      <c r="E176" s="14" t="s">
        <v>10</v>
      </c>
      <c r="F176" s="16"/>
    </row>
    <row r="177" spans="1:6" ht="13.5">
      <c r="A177" s="8">
        <v>174</v>
      </c>
      <c r="B177" s="9" t="s">
        <v>73</v>
      </c>
      <c r="C177" s="9" t="str">
        <f>"240552050212"</f>
        <v>240552050212</v>
      </c>
      <c r="D177" s="13">
        <v>73.8</v>
      </c>
      <c r="E177" s="14" t="s">
        <v>11</v>
      </c>
      <c r="F177" s="17"/>
    </row>
    <row r="178" spans="1:6" ht="13.5">
      <c r="A178" s="8">
        <v>175</v>
      </c>
      <c r="B178" s="9" t="s">
        <v>74</v>
      </c>
      <c r="C178" s="9" t="str">
        <f>"240553040708"</f>
        <v>240553040708</v>
      </c>
      <c r="D178" s="13">
        <v>77.3</v>
      </c>
      <c r="E178" s="14" t="s">
        <v>9</v>
      </c>
      <c r="F178" s="15"/>
    </row>
    <row r="179" spans="1:6" ht="13.5">
      <c r="A179" s="8">
        <v>176</v>
      </c>
      <c r="B179" s="9" t="s">
        <v>74</v>
      </c>
      <c r="C179" s="9" t="str">
        <f>"240553040419"</f>
        <v>240553040419</v>
      </c>
      <c r="D179" s="13">
        <v>76.5</v>
      </c>
      <c r="E179" s="14" t="s">
        <v>10</v>
      </c>
      <c r="F179" s="16"/>
    </row>
    <row r="180" spans="1:6" ht="13.5">
      <c r="A180" s="8">
        <v>177</v>
      </c>
      <c r="B180" s="9" t="s">
        <v>74</v>
      </c>
      <c r="C180" s="9" t="str">
        <f>"240553040118"</f>
        <v>240553040118</v>
      </c>
      <c r="D180" s="13">
        <v>76.4</v>
      </c>
      <c r="E180" s="14" t="s">
        <v>11</v>
      </c>
      <c r="F180" s="17"/>
    </row>
    <row r="181" spans="1:6" ht="13.5">
      <c r="A181" s="8">
        <v>178</v>
      </c>
      <c r="B181" s="9" t="s">
        <v>75</v>
      </c>
      <c r="C181" s="9" t="str">
        <f>"240554043322"</f>
        <v>240554043322</v>
      </c>
      <c r="D181" s="13">
        <v>74.9</v>
      </c>
      <c r="E181" s="14" t="s">
        <v>9</v>
      </c>
      <c r="F181" s="15"/>
    </row>
    <row r="182" spans="1:6" ht="13.5">
      <c r="A182" s="8">
        <v>179</v>
      </c>
      <c r="B182" s="9" t="s">
        <v>75</v>
      </c>
      <c r="C182" s="9" t="str">
        <f>"240554044630"</f>
        <v>240554044630</v>
      </c>
      <c r="D182" s="13">
        <v>73.1</v>
      </c>
      <c r="E182" s="14" t="s">
        <v>10</v>
      </c>
      <c r="F182" s="16"/>
    </row>
    <row r="183" spans="1:6" ht="13.5">
      <c r="A183" s="8">
        <v>180</v>
      </c>
      <c r="B183" s="9" t="s">
        <v>75</v>
      </c>
      <c r="C183" s="9" t="str">
        <f>"240554042615"</f>
        <v>240554042615</v>
      </c>
      <c r="D183" s="13">
        <v>71.8</v>
      </c>
      <c r="E183" s="14" t="s">
        <v>11</v>
      </c>
      <c r="F183" s="17"/>
    </row>
    <row r="184" spans="1:6" ht="13.5">
      <c r="A184" s="8">
        <v>181</v>
      </c>
      <c r="B184" s="9" t="s">
        <v>76</v>
      </c>
      <c r="C184" s="9" t="str">
        <f>"240555051429"</f>
        <v>240555051429</v>
      </c>
      <c r="D184" s="13">
        <v>78.9</v>
      </c>
      <c r="E184" s="14" t="s">
        <v>9</v>
      </c>
      <c r="F184" s="15"/>
    </row>
    <row r="185" spans="1:6" ht="13.5">
      <c r="A185" s="8">
        <v>182</v>
      </c>
      <c r="B185" s="9" t="s">
        <v>76</v>
      </c>
      <c r="C185" s="9" t="str">
        <f>"240555051204"</f>
        <v>240555051204</v>
      </c>
      <c r="D185" s="13">
        <v>77.5</v>
      </c>
      <c r="E185" s="14" t="s">
        <v>10</v>
      </c>
      <c r="F185" s="16"/>
    </row>
    <row r="186" spans="1:6" ht="13.5">
      <c r="A186" s="8">
        <v>183</v>
      </c>
      <c r="B186" s="9" t="s">
        <v>76</v>
      </c>
      <c r="C186" s="9" t="str">
        <f>"240555055324"</f>
        <v>240555055324</v>
      </c>
      <c r="D186" s="13">
        <v>75.8</v>
      </c>
      <c r="E186" s="14" t="s">
        <v>11</v>
      </c>
      <c r="F186" s="17"/>
    </row>
    <row r="187" spans="1:6" ht="13.5">
      <c r="A187" s="8">
        <v>184</v>
      </c>
      <c r="B187" s="9" t="s">
        <v>77</v>
      </c>
      <c r="C187" s="9" t="str">
        <f>"240556052211"</f>
        <v>240556052211</v>
      </c>
      <c r="D187" s="13">
        <v>71.3</v>
      </c>
      <c r="E187" s="14" t="s">
        <v>9</v>
      </c>
      <c r="F187" s="15"/>
    </row>
    <row r="188" spans="1:6" ht="13.5">
      <c r="A188" s="8">
        <v>185</v>
      </c>
      <c r="B188" s="9" t="s">
        <v>77</v>
      </c>
      <c r="C188" s="9" t="str">
        <f>"240556054623"</f>
        <v>240556054623</v>
      </c>
      <c r="D188" s="13">
        <v>70.9</v>
      </c>
      <c r="E188" s="14" t="s">
        <v>10</v>
      </c>
      <c r="F188" s="16"/>
    </row>
    <row r="189" spans="1:6" ht="13.5">
      <c r="A189" s="8">
        <v>186</v>
      </c>
      <c r="B189" s="9" t="s">
        <v>77</v>
      </c>
      <c r="C189" s="9" t="str">
        <f>"240556052003"</f>
        <v>240556052003</v>
      </c>
      <c r="D189" s="13">
        <v>70.3</v>
      </c>
      <c r="E189" s="14" t="s">
        <v>11</v>
      </c>
      <c r="F189" s="17"/>
    </row>
    <row r="190" spans="1:6" ht="13.5">
      <c r="A190" s="8">
        <v>187</v>
      </c>
      <c r="B190" s="9" t="s">
        <v>78</v>
      </c>
      <c r="C190" s="9" t="str">
        <f>"240557040829"</f>
        <v>240557040829</v>
      </c>
      <c r="D190" s="13">
        <v>66.5</v>
      </c>
      <c r="E190" s="14" t="s">
        <v>9</v>
      </c>
      <c r="F190" s="15"/>
    </row>
    <row r="191" spans="1:6" ht="13.5">
      <c r="A191" s="8">
        <v>188</v>
      </c>
      <c r="B191" s="9" t="s">
        <v>78</v>
      </c>
      <c r="C191" s="9" t="str">
        <f>"240557040706"</f>
        <v>240557040706</v>
      </c>
      <c r="D191" s="13">
        <v>65.6</v>
      </c>
      <c r="E191" s="14" t="s">
        <v>10</v>
      </c>
      <c r="F191" s="16"/>
    </row>
    <row r="192" spans="1:6" ht="13.5">
      <c r="A192" s="8">
        <v>189</v>
      </c>
      <c r="B192" s="9" t="s">
        <v>78</v>
      </c>
      <c r="C192" s="9" t="str">
        <f>"240557043716"</f>
        <v>240557043716</v>
      </c>
      <c r="D192" s="13">
        <v>64.7</v>
      </c>
      <c r="E192" s="14" t="s">
        <v>11</v>
      </c>
      <c r="F192" s="17"/>
    </row>
    <row r="193" spans="1:6" ht="13.5">
      <c r="A193" s="8">
        <v>190</v>
      </c>
      <c r="B193" s="9" t="s">
        <v>79</v>
      </c>
      <c r="C193" s="9" t="str">
        <f>"240558032516"</f>
        <v>240558032516</v>
      </c>
      <c r="D193" s="13">
        <v>74.1</v>
      </c>
      <c r="E193" s="14" t="s">
        <v>9</v>
      </c>
      <c r="F193" s="15"/>
    </row>
    <row r="194" spans="1:6" ht="13.5">
      <c r="A194" s="8">
        <v>191</v>
      </c>
      <c r="B194" s="9" t="s">
        <v>79</v>
      </c>
      <c r="C194" s="9" t="str">
        <f>"240558033620"</f>
        <v>240558033620</v>
      </c>
      <c r="D194" s="13">
        <v>72.5</v>
      </c>
      <c r="E194" s="14" t="s">
        <v>10</v>
      </c>
      <c r="F194" s="16"/>
    </row>
    <row r="195" spans="1:6" ht="13.5">
      <c r="A195" s="8">
        <v>192</v>
      </c>
      <c r="B195" s="9" t="s">
        <v>79</v>
      </c>
      <c r="C195" s="9" t="str">
        <f>"240558031303"</f>
        <v>240558031303</v>
      </c>
      <c r="D195" s="13">
        <v>70.6</v>
      </c>
      <c r="E195" s="14" t="s">
        <v>11</v>
      </c>
      <c r="F195" s="17"/>
    </row>
    <row r="196" spans="1:6" ht="13.5">
      <c r="A196" s="8">
        <v>193</v>
      </c>
      <c r="B196" s="9" t="s">
        <v>80</v>
      </c>
      <c r="C196" s="9" t="str">
        <f>"240559052318"</f>
        <v>240559052318</v>
      </c>
      <c r="D196" s="13">
        <v>77.4</v>
      </c>
      <c r="E196" s="14" t="s">
        <v>9</v>
      </c>
      <c r="F196" s="15"/>
    </row>
    <row r="197" spans="1:6" ht="13.5">
      <c r="A197" s="8">
        <v>194</v>
      </c>
      <c r="B197" s="9" t="s">
        <v>80</v>
      </c>
      <c r="C197" s="9" t="str">
        <f>"240559053520"</f>
        <v>240559053520</v>
      </c>
      <c r="D197" s="13">
        <v>76.4</v>
      </c>
      <c r="E197" s="14" t="s">
        <v>10</v>
      </c>
      <c r="F197" s="16"/>
    </row>
    <row r="198" spans="1:6" ht="13.5">
      <c r="A198" s="8">
        <v>195</v>
      </c>
      <c r="B198" s="9" t="s">
        <v>80</v>
      </c>
      <c r="C198" s="9" t="str">
        <f>"240559051405"</f>
        <v>240559051405</v>
      </c>
      <c r="D198" s="13">
        <v>76.3</v>
      </c>
      <c r="E198" s="14" t="s">
        <v>11</v>
      </c>
      <c r="F198" s="17"/>
    </row>
    <row r="199" spans="1:6" ht="13.5">
      <c r="A199" s="8">
        <v>196</v>
      </c>
      <c r="B199" s="9" t="s">
        <v>81</v>
      </c>
      <c r="C199" s="9" t="str">
        <f>"240560053210"</f>
        <v>240560053210</v>
      </c>
      <c r="D199" s="13">
        <v>71.5</v>
      </c>
      <c r="E199" s="14" t="s">
        <v>9</v>
      </c>
      <c r="F199" s="15"/>
    </row>
    <row r="200" spans="1:6" ht="13.5">
      <c r="A200" s="8">
        <v>197</v>
      </c>
      <c r="B200" s="9" t="s">
        <v>81</v>
      </c>
      <c r="C200" s="9" t="str">
        <f>"240560053712"</f>
        <v>240560053712</v>
      </c>
      <c r="D200" s="13">
        <v>68.8</v>
      </c>
      <c r="E200" s="14" t="s">
        <v>10</v>
      </c>
      <c r="F200" s="16"/>
    </row>
    <row r="201" spans="1:6" ht="13.5">
      <c r="A201" s="8">
        <v>198</v>
      </c>
      <c r="B201" s="9" t="s">
        <v>81</v>
      </c>
      <c r="C201" s="9" t="str">
        <f>"240560054416"</f>
        <v>240560054416</v>
      </c>
      <c r="D201" s="13">
        <v>67.5</v>
      </c>
      <c r="E201" s="14" t="s">
        <v>11</v>
      </c>
      <c r="F201" s="17"/>
    </row>
    <row r="202" spans="1:6" ht="13.5">
      <c r="A202" s="8">
        <v>199</v>
      </c>
      <c r="B202" s="9" t="s">
        <v>82</v>
      </c>
      <c r="C202" s="9" t="str">
        <f>"240561053121"</f>
        <v>240561053121</v>
      </c>
      <c r="D202" s="13">
        <v>69.7</v>
      </c>
      <c r="E202" s="14" t="s">
        <v>9</v>
      </c>
      <c r="F202" s="15"/>
    </row>
    <row r="203" spans="1:6" ht="13.5">
      <c r="A203" s="8">
        <v>200</v>
      </c>
      <c r="B203" s="9" t="s">
        <v>82</v>
      </c>
      <c r="C203" s="9" t="str">
        <f>"240561053611"</f>
        <v>240561053611</v>
      </c>
      <c r="D203" s="13">
        <v>68.8</v>
      </c>
      <c r="E203" s="14" t="s">
        <v>10</v>
      </c>
      <c r="F203" s="16"/>
    </row>
    <row r="204" spans="1:6" ht="13.5">
      <c r="A204" s="8">
        <v>201</v>
      </c>
      <c r="B204" s="9" t="s">
        <v>82</v>
      </c>
      <c r="C204" s="9" t="str">
        <f>"240561052129"</f>
        <v>240561052129</v>
      </c>
      <c r="D204" s="13">
        <v>68.7</v>
      </c>
      <c r="E204" s="14" t="s">
        <v>11</v>
      </c>
      <c r="F204" s="17"/>
    </row>
    <row r="205" spans="1:6" ht="13.5">
      <c r="A205" s="8">
        <v>202</v>
      </c>
      <c r="B205" s="9" t="s">
        <v>83</v>
      </c>
      <c r="C205" s="9" t="str">
        <f>"240562053019"</f>
        <v>240562053019</v>
      </c>
      <c r="D205" s="13">
        <v>74.7</v>
      </c>
      <c r="E205" s="14" t="s">
        <v>9</v>
      </c>
      <c r="F205" s="15"/>
    </row>
    <row r="206" spans="1:6" ht="13.5">
      <c r="A206" s="8">
        <v>203</v>
      </c>
      <c r="B206" s="9" t="s">
        <v>83</v>
      </c>
      <c r="C206" s="9" t="str">
        <f>"240562053413"</f>
        <v>240562053413</v>
      </c>
      <c r="D206" s="13">
        <v>73.6</v>
      </c>
      <c r="E206" s="14" t="s">
        <v>10</v>
      </c>
      <c r="F206" s="16"/>
    </row>
    <row r="207" spans="1:6" ht="13.5">
      <c r="A207" s="8">
        <v>204</v>
      </c>
      <c r="B207" s="9" t="s">
        <v>83</v>
      </c>
      <c r="C207" s="9" t="str">
        <f>"240562054725"</f>
        <v>240562054725</v>
      </c>
      <c r="D207" s="13">
        <v>69.6</v>
      </c>
      <c r="E207" s="14" t="s">
        <v>11</v>
      </c>
      <c r="F207" s="17"/>
    </row>
    <row r="208" spans="1:6" ht="13.5">
      <c r="A208" s="8">
        <v>205</v>
      </c>
      <c r="B208" s="9" t="s">
        <v>84</v>
      </c>
      <c r="C208" s="9" t="str">
        <f>"240563052218"</f>
        <v>240563052218</v>
      </c>
      <c r="D208" s="13">
        <v>76.5</v>
      </c>
      <c r="E208" s="14" t="s">
        <v>9</v>
      </c>
      <c r="F208" s="15"/>
    </row>
    <row r="209" spans="1:6" ht="13.5">
      <c r="A209" s="8">
        <v>206</v>
      </c>
      <c r="B209" s="9" t="s">
        <v>84</v>
      </c>
      <c r="C209" s="9" t="str">
        <f>"240563053614"</f>
        <v>240563053614</v>
      </c>
      <c r="D209" s="13">
        <v>75.1</v>
      </c>
      <c r="E209" s="14" t="s">
        <v>10</v>
      </c>
      <c r="F209" s="16"/>
    </row>
    <row r="210" spans="1:6" ht="13.5">
      <c r="A210" s="8">
        <v>207</v>
      </c>
      <c r="B210" s="9" t="s">
        <v>84</v>
      </c>
      <c r="C210" s="9" t="str">
        <f>"240563052303"</f>
        <v>240563052303</v>
      </c>
      <c r="D210" s="13">
        <v>74.9</v>
      </c>
      <c r="E210" s="14" t="s">
        <v>11</v>
      </c>
      <c r="F210" s="17"/>
    </row>
    <row r="211" spans="1:6" ht="13.5">
      <c r="A211" s="8">
        <v>208</v>
      </c>
      <c r="B211" s="9" t="s">
        <v>85</v>
      </c>
      <c r="C211" s="9" t="str">
        <f>"240564051509"</f>
        <v>240564051509</v>
      </c>
      <c r="D211" s="13">
        <v>72.6</v>
      </c>
      <c r="E211" s="14" t="s">
        <v>9</v>
      </c>
      <c r="F211" s="15"/>
    </row>
    <row r="212" spans="1:6" ht="13.5">
      <c r="A212" s="8">
        <v>209</v>
      </c>
      <c r="B212" s="9" t="s">
        <v>85</v>
      </c>
      <c r="C212" s="9" t="str">
        <f>"240564053618"</f>
        <v>240564053618</v>
      </c>
      <c r="D212" s="13">
        <v>72</v>
      </c>
      <c r="E212" s="14" t="s">
        <v>10</v>
      </c>
      <c r="F212" s="16"/>
    </row>
    <row r="213" spans="1:6" ht="13.5">
      <c r="A213" s="8">
        <v>210</v>
      </c>
      <c r="B213" s="9" t="s">
        <v>85</v>
      </c>
      <c r="C213" s="9" t="str">
        <f>"240564054223"</f>
        <v>240564054223</v>
      </c>
      <c r="D213" s="13">
        <v>71.4</v>
      </c>
      <c r="E213" s="14" t="s">
        <v>11</v>
      </c>
      <c r="F213" s="17"/>
    </row>
  </sheetData>
  <sheetProtection/>
  <autoFilter ref="B3:F213"/>
  <mergeCells count="65">
    <mergeCell ref="A2:F2"/>
    <mergeCell ref="F4:F6"/>
    <mergeCell ref="F7:F9"/>
    <mergeCell ref="F10:F13"/>
    <mergeCell ref="F14:F16"/>
    <mergeCell ref="F17:F19"/>
    <mergeCell ref="F20:F23"/>
    <mergeCell ref="F24:F26"/>
    <mergeCell ref="F27:F29"/>
    <mergeCell ref="F30:F32"/>
    <mergeCell ref="F33:F38"/>
    <mergeCell ref="F39:F44"/>
    <mergeCell ref="F45:F49"/>
    <mergeCell ref="F50:F55"/>
    <mergeCell ref="F56:F65"/>
    <mergeCell ref="F66:F68"/>
    <mergeCell ref="F69:F70"/>
    <mergeCell ref="F71:F73"/>
    <mergeCell ref="F74:F75"/>
    <mergeCell ref="F76:F78"/>
    <mergeCell ref="F79:F81"/>
    <mergeCell ref="F82:F84"/>
    <mergeCell ref="F85:F87"/>
    <mergeCell ref="F88:F90"/>
    <mergeCell ref="F91:F94"/>
    <mergeCell ref="F95:F97"/>
    <mergeCell ref="F98:F100"/>
    <mergeCell ref="F101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F202:F204"/>
    <mergeCell ref="F205:F207"/>
    <mergeCell ref="F208:F210"/>
    <mergeCell ref="F211:F213"/>
  </mergeCells>
  <printOptions horizontalCentered="1"/>
  <pageMargins left="0.35433070866141736" right="0.35433070866141736" top="0.3937007874015748" bottom="0.31496062992125984" header="0.5118110236220472" footer="0.1968503937007874"/>
  <pageSetup fitToHeight="0" fitToWidth="1" horizontalDpi="600" verticalDpi="600" orientation="portrait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高山帅虎</cp:lastModifiedBy>
  <cp:lastPrinted>2024-05-06T02:19:15Z</cp:lastPrinted>
  <dcterms:created xsi:type="dcterms:W3CDTF">2024-05-02T04:47:49Z</dcterms:created>
  <dcterms:modified xsi:type="dcterms:W3CDTF">2024-05-15T06:48:40Z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840F8FB41D7A42DE94C0FC4C3104211B_12</vt:lpwstr>
  </property>
</Properties>
</file>