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合格" sheetId="1" r:id="rId1"/>
  </sheets>
  <definedNames>
    <definedName name="_xlnm._FilterDatabase" localSheetId="0" hidden="1">'合格'!$A$2:$D$160</definedName>
  </definedNames>
  <calcPr fullCalcOnLoad="1"/>
</workbook>
</file>

<file path=xl/sharedStrings.xml><?xml version="1.0" encoding="utf-8"?>
<sst xmlns="http://schemas.openxmlformats.org/spreadsheetml/2006/main" count="163" uniqueCount="12">
  <si>
    <t>海南省人民医院定安分院2024年春季招聘卫生专业技术人员合格名单</t>
  </si>
  <si>
    <t>报考号</t>
  </si>
  <si>
    <t>报考岗位</t>
  </si>
  <si>
    <t>姓名</t>
  </si>
  <si>
    <t>性别</t>
  </si>
  <si>
    <t>102_心血管内科医师</t>
  </si>
  <si>
    <t>103_妇产科医师</t>
  </si>
  <si>
    <t>104_普通外科医师</t>
  </si>
  <si>
    <t>105_呼吸与危重症医学科医师</t>
  </si>
  <si>
    <t>111_口腔科医师</t>
  </si>
  <si>
    <t>113_检验技师</t>
  </si>
  <si>
    <t>114_临床护士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</si>
</sst>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 topLeftCell="A1">
      <selection activeCell="H5" sqref="H5"/>
    </sheetView>
  </sheetViews>
  <sheetFormatPr defaultColWidth="9.00390625" defaultRowHeight="15"/>
  <cols>
    <col min="1" max="1" width="28.28125" style="0" customWidth="1"/>
    <col min="2" max="2" width="26.421875" style="0" customWidth="1"/>
    <col min="3" max="3" width="24.00390625" style="0" customWidth="1"/>
    <col min="4" max="4" width="12.28125" style="0" customWidth="1"/>
  </cols>
  <sheetData>
    <row r="1" spans="1:4" ht="42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75" customHeight="1">
      <c r="A3" s="3" t="str">
        <f>"627820240401224831124758"</f>
        <v>627820240401224831124758</v>
      </c>
      <c r="B3" s="3" t="s">
        <v>5</v>
      </c>
      <c r="C3" s="3" t="str">
        <f>"张红丽"</f>
        <v>张红丽</v>
      </c>
      <c r="D3" s="3" t="str">
        <f>"女"</f>
        <v>女</v>
      </c>
    </row>
    <row r="4" spans="1:4" ht="24.75" customHeight="1">
      <c r="A4" s="3" t="str">
        <f>"627820240403141835129837"</f>
        <v>627820240403141835129837</v>
      </c>
      <c r="B4" s="3" t="s">
        <v>6</v>
      </c>
      <c r="C4" s="3" t="str">
        <f>"黎秋平"</f>
        <v>黎秋平</v>
      </c>
      <c r="D4" s="3" t="str">
        <f>"女"</f>
        <v>女</v>
      </c>
    </row>
    <row r="5" spans="1:4" ht="24.75" customHeight="1">
      <c r="A5" s="3" t="str">
        <f>"627820240406120412132663"</f>
        <v>627820240406120412132663</v>
      </c>
      <c r="B5" s="3" t="s">
        <v>6</v>
      </c>
      <c r="C5" s="3" t="str">
        <f>"黄欢欢"</f>
        <v>黄欢欢</v>
      </c>
      <c r="D5" s="3" t="str">
        <f>"女"</f>
        <v>女</v>
      </c>
    </row>
    <row r="6" spans="1:4" ht="24.75" customHeight="1">
      <c r="A6" s="3" t="str">
        <f>"627820240407114302134881"</f>
        <v>627820240407114302134881</v>
      </c>
      <c r="B6" s="3" t="s">
        <v>6</v>
      </c>
      <c r="C6" s="3" t="str">
        <f>"王婷"</f>
        <v>王婷</v>
      </c>
      <c r="D6" s="3" t="str">
        <f>"女"</f>
        <v>女</v>
      </c>
    </row>
    <row r="7" spans="1:4" ht="24.75" customHeight="1">
      <c r="A7" s="3" t="str">
        <f>"627820240406113019132633"</f>
        <v>627820240406113019132633</v>
      </c>
      <c r="B7" s="3" t="s">
        <v>7</v>
      </c>
      <c r="C7" s="3" t="str">
        <f>"蔡开得"</f>
        <v>蔡开得</v>
      </c>
      <c r="D7" s="3" t="str">
        <f>"男"</f>
        <v>男</v>
      </c>
    </row>
    <row r="8" spans="1:4" ht="24.75" customHeight="1">
      <c r="A8" s="3" t="str">
        <f>"627820240406202959133011"</f>
        <v>627820240406202959133011</v>
      </c>
      <c r="B8" s="3" t="s">
        <v>7</v>
      </c>
      <c r="C8" s="3" t="str">
        <f>"邱海丰"</f>
        <v>邱海丰</v>
      </c>
      <c r="D8" s="3" t="str">
        <f>"男"</f>
        <v>男</v>
      </c>
    </row>
    <row r="9" spans="1:4" ht="24.75" customHeight="1">
      <c r="A9" s="3" t="str">
        <f>"627820240406182735132922"</f>
        <v>627820240406182735132922</v>
      </c>
      <c r="B9" s="3" t="s">
        <v>8</v>
      </c>
      <c r="C9" s="3" t="str">
        <f>"夏凤兴"</f>
        <v>夏凤兴</v>
      </c>
      <c r="D9" s="3" t="str">
        <f>"男"</f>
        <v>男</v>
      </c>
    </row>
    <row r="10" spans="1:4" ht="24.75" customHeight="1">
      <c r="A10" s="3" t="str">
        <f>"627820240406224056133142"</f>
        <v>627820240406224056133142</v>
      </c>
      <c r="B10" s="3" t="s">
        <v>8</v>
      </c>
      <c r="C10" s="3" t="str">
        <f>"王嘉玥"</f>
        <v>王嘉玥</v>
      </c>
      <c r="D10" s="3" t="str">
        <f>"女"</f>
        <v>女</v>
      </c>
    </row>
    <row r="11" spans="1:4" ht="24.75" customHeight="1">
      <c r="A11" s="3" t="str">
        <f>"627820240401134717122596"</f>
        <v>627820240401134717122596</v>
      </c>
      <c r="B11" s="3" t="s">
        <v>9</v>
      </c>
      <c r="C11" s="3" t="str">
        <f>"郑燕萍"</f>
        <v>郑燕萍</v>
      </c>
      <c r="D11" s="3" t="str">
        <f>"女"</f>
        <v>女</v>
      </c>
    </row>
    <row r="12" spans="1:4" ht="24.75" customHeight="1">
      <c r="A12" s="3" t="str">
        <f>"627820240404203723131893"</f>
        <v>627820240404203723131893</v>
      </c>
      <c r="B12" s="3" t="s">
        <v>9</v>
      </c>
      <c r="C12" s="3" t="str">
        <f>"张范"</f>
        <v>张范</v>
      </c>
      <c r="D12" s="3" t="str">
        <f>"女"</f>
        <v>女</v>
      </c>
    </row>
    <row r="13" spans="1:4" ht="24.75" customHeight="1">
      <c r="A13" s="3" t="str">
        <f>"627820240401132040122489"</f>
        <v>627820240401132040122489</v>
      </c>
      <c r="B13" s="3" t="s">
        <v>10</v>
      </c>
      <c r="C13" s="3" t="str">
        <f>"林道风"</f>
        <v>林道风</v>
      </c>
      <c r="D13" s="3" t="str">
        <f>"男"</f>
        <v>男</v>
      </c>
    </row>
    <row r="14" spans="1:4" ht="24.75" customHeight="1">
      <c r="A14" s="3" t="str">
        <f>"627820240401150920123000"</f>
        <v>627820240401150920123000</v>
      </c>
      <c r="B14" s="3" t="s">
        <v>10</v>
      </c>
      <c r="C14" s="3" t="str">
        <f>"张雪连"</f>
        <v>张雪连</v>
      </c>
      <c r="D14" s="3" t="str">
        <f>"女"</f>
        <v>女</v>
      </c>
    </row>
    <row r="15" spans="1:4" ht="24.75" customHeight="1">
      <c r="A15" s="3" t="str">
        <f>"627820240404142850131707"</f>
        <v>627820240404142850131707</v>
      </c>
      <c r="B15" s="3" t="s">
        <v>10</v>
      </c>
      <c r="C15" s="3" t="str">
        <f>"黎初步"</f>
        <v>黎初步</v>
      </c>
      <c r="D15" s="3" t="str">
        <f>"男"</f>
        <v>男</v>
      </c>
    </row>
    <row r="16" spans="1:4" ht="24.75" customHeight="1">
      <c r="A16" s="3" t="str">
        <f>"627820240406204956133034"</f>
        <v>627820240406204956133034</v>
      </c>
      <c r="B16" s="3" t="s">
        <v>10</v>
      </c>
      <c r="C16" s="3" t="str">
        <f>"钟耀阳"</f>
        <v>钟耀阳</v>
      </c>
      <c r="D16" s="3" t="str">
        <f>"男"</f>
        <v>男</v>
      </c>
    </row>
    <row r="17" spans="1:4" ht="24.75" customHeight="1">
      <c r="A17" s="3" t="str">
        <f>"627820240406213155133078"</f>
        <v>627820240406213155133078</v>
      </c>
      <c r="B17" s="3" t="s">
        <v>10</v>
      </c>
      <c r="C17" s="3" t="str">
        <f>"黎美芳"</f>
        <v>黎美芳</v>
      </c>
      <c r="D17" s="3" t="str">
        <f aca="true" t="shared" si="0" ref="D17:D45">"女"</f>
        <v>女</v>
      </c>
    </row>
    <row r="18" spans="1:4" ht="24.75" customHeight="1">
      <c r="A18" s="3" t="str">
        <f>"627820240406220117133103"</f>
        <v>627820240406220117133103</v>
      </c>
      <c r="B18" s="3" t="s">
        <v>10</v>
      </c>
      <c r="C18" s="3" t="str">
        <f>"黄福带"</f>
        <v>黄福带</v>
      </c>
      <c r="D18" s="3" t="str">
        <f t="shared" si="0"/>
        <v>女</v>
      </c>
    </row>
    <row r="19" spans="1:4" ht="24.75" customHeight="1">
      <c r="A19" s="3" t="str">
        <f>"627820240403234034131513"</f>
        <v>627820240403234034131513</v>
      </c>
      <c r="B19" s="3" t="s">
        <v>10</v>
      </c>
      <c r="C19" s="3" t="str">
        <f>"吴雪娜"</f>
        <v>吴雪娜</v>
      </c>
      <c r="D19" s="3" t="str">
        <f t="shared" si="0"/>
        <v>女</v>
      </c>
    </row>
    <row r="20" spans="1:4" ht="24.75" customHeight="1">
      <c r="A20" s="3" t="str">
        <f>"627820240406235336133177"</f>
        <v>627820240406235336133177</v>
      </c>
      <c r="B20" s="3" t="s">
        <v>10</v>
      </c>
      <c r="C20" s="3" t="str">
        <f>"王俊雅"</f>
        <v>王俊雅</v>
      </c>
      <c r="D20" s="3" t="str">
        <f t="shared" si="0"/>
        <v>女</v>
      </c>
    </row>
    <row r="21" spans="1:4" ht="24.75" customHeight="1">
      <c r="A21" s="3" t="str">
        <f>"627820240401091643120862"</f>
        <v>627820240401091643120862</v>
      </c>
      <c r="B21" s="3" t="s">
        <v>11</v>
      </c>
      <c r="C21" s="3" t="str">
        <f>"谢林娟"</f>
        <v>谢林娟</v>
      </c>
      <c r="D21" s="3" t="str">
        <f t="shared" si="0"/>
        <v>女</v>
      </c>
    </row>
    <row r="22" spans="1:4" ht="24.75" customHeight="1">
      <c r="A22" s="3" t="str">
        <f>"627820240401111045121824"</f>
        <v>627820240401111045121824</v>
      </c>
      <c r="B22" s="3" t="s">
        <v>11</v>
      </c>
      <c r="C22" s="3" t="str">
        <f>"吴玉叶"</f>
        <v>吴玉叶</v>
      </c>
      <c r="D22" s="3" t="str">
        <f t="shared" si="0"/>
        <v>女</v>
      </c>
    </row>
    <row r="23" spans="1:4" ht="24.75" customHeight="1">
      <c r="A23" s="3" t="str">
        <f>"627820240401113552121976"</f>
        <v>627820240401113552121976</v>
      </c>
      <c r="B23" s="3" t="s">
        <v>11</v>
      </c>
      <c r="C23" s="3" t="str">
        <f>"王壬娇"</f>
        <v>王壬娇</v>
      </c>
      <c r="D23" s="3" t="str">
        <f t="shared" si="0"/>
        <v>女</v>
      </c>
    </row>
    <row r="24" spans="1:4" ht="24.75" customHeight="1">
      <c r="A24" s="3" t="str">
        <f>"627820240401122137122218"</f>
        <v>627820240401122137122218</v>
      </c>
      <c r="B24" s="3" t="s">
        <v>11</v>
      </c>
      <c r="C24" s="3" t="str">
        <f>"陈秋静"</f>
        <v>陈秋静</v>
      </c>
      <c r="D24" s="3" t="str">
        <f t="shared" si="0"/>
        <v>女</v>
      </c>
    </row>
    <row r="25" spans="1:4" ht="24.75" customHeight="1">
      <c r="A25" s="3" t="str">
        <f>"627820240401090639120756"</f>
        <v>627820240401090639120756</v>
      </c>
      <c r="B25" s="3" t="s">
        <v>11</v>
      </c>
      <c r="C25" s="3" t="str">
        <f>"孙甜"</f>
        <v>孙甜</v>
      </c>
      <c r="D25" s="3" t="str">
        <f t="shared" si="0"/>
        <v>女</v>
      </c>
    </row>
    <row r="26" spans="1:4" ht="24.75" customHeight="1">
      <c r="A26" s="3" t="str">
        <f>"627820240401131332122454"</f>
        <v>627820240401131332122454</v>
      </c>
      <c r="B26" s="3" t="s">
        <v>11</v>
      </c>
      <c r="C26" s="3" t="str">
        <f>"利红锦"</f>
        <v>利红锦</v>
      </c>
      <c r="D26" s="3" t="str">
        <f t="shared" si="0"/>
        <v>女</v>
      </c>
    </row>
    <row r="27" spans="1:4" ht="24.75" customHeight="1">
      <c r="A27" s="3" t="str">
        <f>"627820240401095644121258"</f>
        <v>627820240401095644121258</v>
      </c>
      <c r="B27" s="3" t="s">
        <v>11</v>
      </c>
      <c r="C27" s="3" t="str">
        <f>"陈怡"</f>
        <v>陈怡</v>
      </c>
      <c r="D27" s="3" t="str">
        <f t="shared" si="0"/>
        <v>女</v>
      </c>
    </row>
    <row r="28" spans="1:4" ht="24.75" customHeight="1">
      <c r="A28" s="3" t="str">
        <f>"627820240401104712121665"</f>
        <v>627820240401104712121665</v>
      </c>
      <c r="B28" s="3" t="s">
        <v>11</v>
      </c>
      <c r="C28" s="3" t="str">
        <f>"冯婉毓"</f>
        <v>冯婉毓</v>
      </c>
      <c r="D28" s="3" t="str">
        <f t="shared" si="0"/>
        <v>女</v>
      </c>
    </row>
    <row r="29" spans="1:4" ht="24.75" customHeight="1">
      <c r="A29" s="3" t="str">
        <f>"627820240401131850122479"</f>
        <v>627820240401131850122479</v>
      </c>
      <c r="B29" s="3" t="s">
        <v>11</v>
      </c>
      <c r="C29" s="3" t="str">
        <f>"姚妙玲"</f>
        <v>姚妙玲</v>
      </c>
      <c r="D29" s="3" t="str">
        <f t="shared" si="0"/>
        <v>女</v>
      </c>
    </row>
    <row r="30" spans="1:4" ht="24.75" customHeight="1">
      <c r="A30" s="3" t="str">
        <f>"627820240401131636122468"</f>
        <v>627820240401131636122468</v>
      </c>
      <c r="B30" s="3" t="s">
        <v>11</v>
      </c>
      <c r="C30" s="3" t="str">
        <f>"梁卓页"</f>
        <v>梁卓页</v>
      </c>
      <c r="D30" s="3" t="str">
        <f t="shared" si="0"/>
        <v>女</v>
      </c>
    </row>
    <row r="31" spans="1:4" ht="24.75" customHeight="1">
      <c r="A31" s="3" t="str">
        <f>"627820240401134147122569"</f>
        <v>627820240401134147122569</v>
      </c>
      <c r="B31" s="3" t="s">
        <v>11</v>
      </c>
      <c r="C31" s="3" t="str">
        <f>"王君"</f>
        <v>王君</v>
      </c>
      <c r="D31" s="3" t="str">
        <f t="shared" si="0"/>
        <v>女</v>
      </c>
    </row>
    <row r="32" spans="1:4" ht="24.75" customHeight="1">
      <c r="A32" s="3" t="str">
        <f>"627820240401142313122779"</f>
        <v>627820240401142313122779</v>
      </c>
      <c r="B32" s="3" t="s">
        <v>11</v>
      </c>
      <c r="C32" s="3" t="str">
        <f>"林芳羽"</f>
        <v>林芳羽</v>
      </c>
      <c r="D32" s="3" t="str">
        <f t="shared" si="0"/>
        <v>女</v>
      </c>
    </row>
    <row r="33" spans="1:4" ht="24.75" customHeight="1">
      <c r="A33" s="3" t="str">
        <f>"627820240401112420121917"</f>
        <v>627820240401112420121917</v>
      </c>
      <c r="B33" s="3" t="s">
        <v>11</v>
      </c>
      <c r="C33" s="3" t="str">
        <f>"符云晶"</f>
        <v>符云晶</v>
      </c>
      <c r="D33" s="3" t="str">
        <f t="shared" si="0"/>
        <v>女</v>
      </c>
    </row>
    <row r="34" spans="1:4" ht="24.75" customHeight="1">
      <c r="A34" s="3" t="str">
        <f>"627820240401171456123628"</f>
        <v>627820240401171456123628</v>
      </c>
      <c r="B34" s="3" t="s">
        <v>11</v>
      </c>
      <c r="C34" s="3" t="str">
        <f>"王丽宇"</f>
        <v>王丽宇</v>
      </c>
      <c r="D34" s="3" t="str">
        <f t="shared" si="0"/>
        <v>女</v>
      </c>
    </row>
    <row r="35" spans="1:4" ht="24.75" customHeight="1">
      <c r="A35" s="3" t="str">
        <f>"627820240401175214123762"</f>
        <v>627820240401175214123762</v>
      </c>
      <c r="B35" s="3" t="s">
        <v>11</v>
      </c>
      <c r="C35" s="3" t="str">
        <f>"张小柔"</f>
        <v>张小柔</v>
      </c>
      <c r="D35" s="3" t="str">
        <f t="shared" si="0"/>
        <v>女</v>
      </c>
    </row>
    <row r="36" spans="1:4" ht="24.75" customHeight="1">
      <c r="A36" s="3" t="str">
        <f>"627820240401094341121129"</f>
        <v>627820240401094341121129</v>
      </c>
      <c r="B36" s="3" t="s">
        <v>11</v>
      </c>
      <c r="C36" s="3" t="str">
        <f>"陈春雨"</f>
        <v>陈春雨</v>
      </c>
      <c r="D36" s="3" t="str">
        <f t="shared" si="0"/>
        <v>女</v>
      </c>
    </row>
    <row r="37" spans="1:4" ht="24.75" customHeight="1">
      <c r="A37" s="3" t="str">
        <f>"627820240401180216123799"</f>
        <v>627820240401180216123799</v>
      </c>
      <c r="B37" s="3" t="s">
        <v>11</v>
      </c>
      <c r="C37" s="3" t="str">
        <f>"陈星早"</f>
        <v>陈星早</v>
      </c>
      <c r="D37" s="3" t="str">
        <f t="shared" si="0"/>
        <v>女</v>
      </c>
    </row>
    <row r="38" spans="1:4" ht="24.75" customHeight="1">
      <c r="A38" s="3" t="str">
        <f>"627820240401193440124126"</f>
        <v>627820240401193440124126</v>
      </c>
      <c r="B38" s="3" t="s">
        <v>11</v>
      </c>
      <c r="C38" s="3" t="str">
        <f>"林芳芳"</f>
        <v>林芳芳</v>
      </c>
      <c r="D38" s="3" t="str">
        <f t="shared" si="0"/>
        <v>女</v>
      </c>
    </row>
    <row r="39" spans="1:4" ht="24.75" customHeight="1">
      <c r="A39" s="3" t="str">
        <f>"627820240401200005124223"</f>
        <v>627820240401200005124223</v>
      </c>
      <c r="B39" s="3" t="s">
        <v>11</v>
      </c>
      <c r="C39" s="3" t="str">
        <f>"李彦颖"</f>
        <v>李彦颖</v>
      </c>
      <c r="D39" s="3" t="str">
        <f t="shared" si="0"/>
        <v>女</v>
      </c>
    </row>
    <row r="40" spans="1:4" ht="24.75" customHeight="1">
      <c r="A40" s="3" t="str">
        <f>"627820240401190224123997"</f>
        <v>627820240401190224123997</v>
      </c>
      <c r="B40" s="3" t="s">
        <v>11</v>
      </c>
      <c r="C40" s="3" t="str">
        <f>"许馨妍"</f>
        <v>许馨妍</v>
      </c>
      <c r="D40" s="3" t="str">
        <f t="shared" si="0"/>
        <v>女</v>
      </c>
    </row>
    <row r="41" spans="1:4" ht="24.75" customHeight="1">
      <c r="A41" s="3" t="str">
        <f>"627820240401195917124221"</f>
        <v>627820240401195917124221</v>
      </c>
      <c r="B41" s="3" t="s">
        <v>11</v>
      </c>
      <c r="C41" s="3" t="str">
        <f>"陈琪"</f>
        <v>陈琪</v>
      </c>
      <c r="D41" s="3" t="str">
        <f t="shared" si="0"/>
        <v>女</v>
      </c>
    </row>
    <row r="42" spans="1:4" ht="24.75" customHeight="1">
      <c r="A42" s="3" t="str">
        <f>"627820240401210519124460"</f>
        <v>627820240401210519124460</v>
      </c>
      <c r="B42" s="3" t="s">
        <v>11</v>
      </c>
      <c r="C42" s="3" t="str">
        <f>"潘行祥"</f>
        <v>潘行祥</v>
      </c>
      <c r="D42" s="3" t="str">
        <f t="shared" si="0"/>
        <v>女</v>
      </c>
    </row>
    <row r="43" spans="1:4" ht="24.75" customHeight="1">
      <c r="A43" s="3" t="str">
        <f>"627820240401194200124157"</f>
        <v>627820240401194200124157</v>
      </c>
      <c r="B43" s="3" t="s">
        <v>11</v>
      </c>
      <c r="C43" s="3" t="str">
        <f>"梁小兰"</f>
        <v>梁小兰</v>
      </c>
      <c r="D43" s="3" t="str">
        <f t="shared" si="0"/>
        <v>女</v>
      </c>
    </row>
    <row r="44" spans="1:4" ht="24.75" customHeight="1">
      <c r="A44" s="3" t="str">
        <f>"627820240401213058124545"</f>
        <v>627820240401213058124545</v>
      </c>
      <c r="B44" s="3" t="s">
        <v>11</v>
      </c>
      <c r="C44" s="3" t="str">
        <f>"蒙小慧"</f>
        <v>蒙小慧</v>
      </c>
      <c r="D44" s="3" t="str">
        <f t="shared" si="0"/>
        <v>女</v>
      </c>
    </row>
    <row r="45" spans="1:4" ht="24.75" customHeight="1">
      <c r="A45" s="3" t="str">
        <f>"627820240401134251122572"</f>
        <v>627820240401134251122572</v>
      </c>
      <c r="B45" s="3" t="s">
        <v>11</v>
      </c>
      <c r="C45" s="3" t="str">
        <f>"曾海萍"</f>
        <v>曾海萍</v>
      </c>
      <c r="D45" s="3" t="str">
        <f t="shared" si="0"/>
        <v>女</v>
      </c>
    </row>
    <row r="46" spans="1:4" ht="24.75" customHeight="1">
      <c r="A46" s="3" t="str">
        <f>"627820240401113209121960"</f>
        <v>627820240401113209121960</v>
      </c>
      <c r="B46" s="3" t="s">
        <v>11</v>
      </c>
      <c r="C46" s="3" t="str">
        <f>"洪玉喜"</f>
        <v>洪玉喜</v>
      </c>
      <c r="D46" s="3" t="str">
        <f>"男"</f>
        <v>男</v>
      </c>
    </row>
    <row r="47" spans="1:4" ht="24.75" customHeight="1">
      <c r="A47" s="3" t="str">
        <f>"627820240402080625124990"</f>
        <v>627820240402080625124990</v>
      </c>
      <c r="B47" s="3" t="s">
        <v>11</v>
      </c>
      <c r="C47" s="3" t="str">
        <f>"潘英婧"</f>
        <v>潘英婧</v>
      </c>
      <c r="D47" s="3" t="str">
        <f aca="true" t="shared" si="1" ref="D47:D61">"女"</f>
        <v>女</v>
      </c>
    </row>
    <row r="48" spans="1:4" ht="24.75" customHeight="1">
      <c r="A48" s="3" t="str">
        <f>"627820240402012828124899"</f>
        <v>627820240402012828124899</v>
      </c>
      <c r="B48" s="3" t="s">
        <v>11</v>
      </c>
      <c r="C48" s="3" t="str">
        <f>"邢曾仪"</f>
        <v>邢曾仪</v>
      </c>
      <c r="D48" s="3" t="str">
        <f t="shared" si="1"/>
        <v>女</v>
      </c>
    </row>
    <row r="49" spans="1:4" ht="24.75" customHeight="1">
      <c r="A49" s="3" t="str">
        <f>"627820240402112015125918"</f>
        <v>627820240402112015125918</v>
      </c>
      <c r="B49" s="3" t="s">
        <v>11</v>
      </c>
      <c r="C49" s="3" t="str">
        <f>"文开婷"</f>
        <v>文开婷</v>
      </c>
      <c r="D49" s="3" t="str">
        <f t="shared" si="1"/>
        <v>女</v>
      </c>
    </row>
    <row r="50" spans="1:4" ht="24.75" customHeight="1">
      <c r="A50" s="3" t="str">
        <f>"627820240402105330125784"</f>
        <v>627820240402105330125784</v>
      </c>
      <c r="B50" s="3" t="s">
        <v>11</v>
      </c>
      <c r="C50" s="3" t="str">
        <f>"李清蓉"</f>
        <v>李清蓉</v>
      </c>
      <c r="D50" s="3" t="str">
        <f t="shared" si="1"/>
        <v>女</v>
      </c>
    </row>
    <row r="51" spans="1:4" ht="24.75" customHeight="1">
      <c r="A51" s="3" t="str">
        <f>"627820240401164524123484"</f>
        <v>627820240401164524123484</v>
      </c>
      <c r="B51" s="3" t="s">
        <v>11</v>
      </c>
      <c r="C51" s="3" t="str">
        <f>"岑召南"</f>
        <v>岑召南</v>
      </c>
      <c r="D51" s="3" t="str">
        <f t="shared" si="1"/>
        <v>女</v>
      </c>
    </row>
    <row r="52" spans="1:4" ht="24.75" customHeight="1">
      <c r="A52" s="3" t="str">
        <f>"627820240401173326123696"</f>
        <v>627820240401173326123696</v>
      </c>
      <c r="B52" s="3" t="s">
        <v>11</v>
      </c>
      <c r="C52" s="3" t="str">
        <f>"黄蕾"</f>
        <v>黄蕾</v>
      </c>
      <c r="D52" s="3" t="str">
        <f t="shared" si="1"/>
        <v>女</v>
      </c>
    </row>
    <row r="53" spans="1:4" ht="24.75" customHeight="1">
      <c r="A53" s="3" t="str">
        <f>"627820240402141539126527"</f>
        <v>627820240402141539126527</v>
      </c>
      <c r="B53" s="3" t="s">
        <v>11</v>
      </c>
      <c r="C53" s="3" t="str">
        <f>"吴海霞"</f>
        <v>吴海霞</v>
      </c>
      <c r="D53" s="3" t="str">
        <f t="shared" si="1"/>
        <v>女</v>
      </c>
    </row>
    <row r="54" spans="1:4" ht="24.75" customHeight="1">
      <c r="A54" s="3" t="str">
        <f>"627820240402131003126316"</f>
        <v>627820240402131003126316</v>
      </c>
      <c r="B54" s="3" t="s">
        <v>11</v>
      </c>
      <c r="C54" s="3" t="str">
        <f>"李霞"</f>
        <v>李霞</v>
      </c>
      <c r="D54" s="3" t="str">
        <f t="shared" si="1"/>
        <v>女</v>
      </c>
    </row>
    <row r="55" spans="1:4" ht="24.75" customHeight="1">
      <c r="A55" s="3" t="str">
        <f>"627820240402084725125099"</f>
        <v>627820240402084725125099</v>
      </c>
      <c r="B55" s="3" t="s">
        <v>11</v>
      </c>
      <c r="C55" s="3" t="str">
        <f>"李正霞"</f>
        <v>李正霞</v>
      </c>
      <c r="D55" s="3" t="str">
        <f t="shared" si="1"/>
        <v>女</v>
      </c>
    </row>
    <row r="56" spans="1:4" ht="24.75" customHeight="1">
      <c r="A56" s="3" t="str">
        <f>"627820240402161230127017"</f>
        <v>627820240402161230127017</v>
      </c>
      <c r="B56" s="3" t="s">
        <v>11</v>
      </c>
      <c r="C56" s="3" t="str">
        <f>"谢宝仪"</f>
        <v>谢宝仪</v>
      </c>
      <c r="D56" s="3" t="str">
        <f t="shared" si="1"/>
        <v>女</v>
      </c>
    </row>
    <row r="57" spans="1:4" ht="24.75" customHeight="1">
      <c r="A57" s="3" t="str">
        <f>"627820240402175653127381"</f>
        <v>627820240402175653127381</v>
      </c>
      <c r="B57" s="3" t="s">
        <v>11</v>
      </c>
      <c r="C57" s="3" t="str">
        <f>"符秀柳"</f>
        <v>符秀柳</v>
      </c>
      <c r="D57" s="3" t="str">
        <f t="shared" si="1"/>
        <v>女</v>
      </c>
    </row>
    <row r="58" spans="1:4" ht="24.75" customHeight="1">
      <c r="A58" s="3" t="str">
        <f>"627820240401191739124051"</f>
        <v>627820240401191739124051</v>
      </c>
      <c r="B58" s="3" t="s">
        <v>11</v>
      </c>
      <c r="C58" s="3" t="str">
        <f>"谢俊龙"</f>
        <v>谢俊龙</v>
      </c>
      <c r="D58" s="3" t="str">
        <f t="shared" si="1"/>
        <v>女</v>
      </c>
    </row>
    <row r="59" spans="1:4" ht="24.75" customHeight="1">
      <c r="A59" s="3" t="str">
        <f>"627820240402181211127425"</f>
        <v>627820240402181211127425</v>
      </c>
      <c r="B59" s="3" t="s">
        <v>11</v>
      </c>
      <c r="C59" s="3" t="str">
        <f>"陈莹"</f>
        <v>陈莹</v>
      </c>
      <c r="D59" s="3" t="str">
        <f t="shared" si="1"/>
        <v>女</v>
      </c>
    </row>
    <row r="60" spans="1:4" ht="24.75" customHeight="1">
      <c r="A60" s="3" t="str">
        <f>"627820240402182914127465"</f>
        <v>627820240402182914127465</v>
      </c>
      <c r="B60" s="3" t="s">
        <v>11</v>
      </c>
      <c r="C60" s="3" t="str">
        <f>"陈晓芬"</f>
        <v>陈晓芬</v>
      </c>
      <c r="D60" s="3" t="str">
        <f t="shared" si="1"/>
        <v>女</v>
      </c>
    </row>
    <row r="61" spans="1:4" ht="24.75" customHeight="1">
      <c r="A61" s="3" t="str">
        <f>"627820240401155910123284"</f>
        <v>627820240401155910123284</v>
      </c>
      <c r="B61" s="3" t="s">
        <v>11</v>
      </c>
      <c r="C61" s="3" t="str">
        <f>"韩林芳"</f>
        <v>韩林芳</v>
      </c>
      <c r="D61" s="3" t="str">
        <f t="shared" si="1"/>
        <v>女</v>
      </c>
    </row>
    <row r="62" spans="1:4" ht="24.75" customHeight="1">
      <c r="A62" s="3" t="str">
        <f>"627820240402212002127936"</f>
        <v>627820240402212002127936</v>
      </c>
      <c r="B62" s="3" t="s">
        <v>11</v>
      </c>
      <c r="C62" s="3" t="str">
        <f>"蔡家诚"</f>
        <v>蔡家诚</v>
      </c>
      <c r="D62" s="3" t="str">
        <f>"男"</f>
        <v>男</v>
      </c>
    </row>
    <row r="63" spans="1:4" ht="24.75" customHeight="1">
      <c r="A63" s="3" t="str">
        <f>"627820240402094451125402"</f>
        <v>627820240402094451125402</v>
      </c>
      <c r="B63" s="3" t="s">
        <v>11</v>
      </c>
      <c r="C63" s="3" t="str">
        <f>"陈名珠"</f>
        <v>陈名珠</v>
      </c>
      <c r="D63" s="3" t="str">
        <f aca="true" t="shared" si="2" ref="D63:D71">"女"</f>
        <v>女</v>
      </c>
    </row>
    <row r="64" spans="1:4" ht="24.75" customHeight="1">
      <c r="A64" s="3" t="str">
        <f>"627820240401184001123921"</f>
        <v>627820240401184001123921</v>
      </c>
      <c r="B64" s="3" t="s">
        <v>11</v>
      </c>
      <c r="C64" s="3" t="str">
        <f>"羊玉兰"</f>
        <v>羊玉兰</v>
      </c>
      <c r="D64" s="3" t="str">
        <f t="shared" si="2"/>
        <v>女</v>
      </c>
    </row>
    <row r="65" spans="1:4" ht="24.75" customHeight="1">
      <c r="A65" s="3" t="str">
        <f>"627820240402225752128212"</f>
        <v>627820240402225752128212</v>
      </c>
      <c r="B65" s="3" t="s">
        <v>11</v>
      </c>
      <c r="C65" s="3" t="str">
        <f>"岑芳婷"</f>
        <v>岑芳婷</v>
      </c>
      <c r="D65" s="3" t="str">
        <f t="shared" si="2"/>
        <v>女</v>
      </c>
    </row>
    <row r="66" spans="1:4" ht="24.75" customHeight="1">
      <c r="A66" s="3" t="str">
        <f>"627820240402232050128259"</f>
        <v>627820240402232050128259</v>
      </c>
      <c r="B66" s="3" t="s">
        <v>11</v>
      </c>
      <c r="C66" s="3" t="str">
        <f>"王花"</f>
        <v>王花</v>
      </c>
      <c r="D66" s="3" t="str">
        <f t="shared" si="2"/>
        <v>女</v>
      </c>
    </row>
    <row r="67" spans="1:4" ht="24.75" customHeight="1">
      <c r="A67" s="3" t="str">
        <f>"627820240403120855129345"</f>
        <v>627820240403120855129345</v>
      </c>
      <c r="B67" s="3" t="s">
        <v>11</v>
      </c>
      <c r="C67" s="3" t="str">
        <f>"周云兰"</f>
        <v>周云兰</v>
      </c>
      <c r="D67" s="3" t="str">
        <f t="shared" si="2"/>
        <v>女</v>
      </c>
    </row>
    <row r="68" spans="1:4" ht="24.75" customHeight="1">
      <c r="A68" s="3" t="str">
        <f>"627820240402164013127119"</f>
        <v>627820240402164013127119</v>
      </c>
      <c r="B68" s="3" t="s">
        <v>11</v>
      </c>
      <c r="C68" s="3" t="str">
        <f>"王蓝茜"</f>
        <v>王蓝茜</v>
      </c>
      <c r="D68" s="3" t="str">
        <f t="shared" si="2"/>
        <v>女</v>
      </c>
    </row>
    <row r="69" spans="1:4" ht="24.75" customHeight="1">
      <c r="A69" s="3" t="str">
        <f>"627820240402202906127805"</f>
        <v>627820240402202906127805</v>
      </c>
      <c r="B69" s="3" t="s">
        <v>11</v>
      </c>
      <c r="C69" s="3" t="str">
        <f>"郑丽芳"</f>
        <v>郑丽芳</v>
      </c>
      <c r="D69" s="3" t="str">
        <f t="shared" si="2"/>
        <v>女</v>
      </c>
    </row>
    <row r="70" spans="1:4" ht="24.75" customHeight="1">
      <c r="A70" s="3" t="str">
        <f>"627820240403131439129600"</f>
        <v>627820240403131439129600</v>
      </c>
      <c r="B70" s="3" t="s">
        <v>11</v>
      </c>
      <c r="C70" s="3" t="str">
        <f>"王选召"</f>
        <v>王选召</v>
      </c>
      <c r="D70" s="3" t="str">
        <f t="shared" si="2"/>
        <v>女</v>
      </c>
    </row>
    <row r="71" spans="1:4" ht="24.75" customHeight="1">
      <c r="A71" s="3" t="str">
        <f>"627820240401153038123123"</f>
        <v>627820240401153038123123</v>
      </c>
      <c r="B71" s="3" t="s">
        <v>11</v>
      </c>
      <c r="C71" s="3" t="str">
        <f>"龙南姣"</f>
        <v>龙南姣</v>
      </c>
      <c r="D71" s="3" t="str">
        <f t="shared" si="2"/>
        <v>女</v>
      </c>
    </row>
    <row r="72" spans="1:4" ht="24.75" customHeight="1">
      <c r="A72" s="3" t="str">
        <f>"627820240403174803131279"</f>
        <v>627820240403174803131279</v>
      </c>
      <c r="B72" s="3" t="s">
        <v>11</v>
      </c>
      <c r="C72" s="3" t="str">
        <f>"羊琼茂"</f>
        <v>羊琼茂</v>
      </c>
      <c r="D72" s="3" t="str">
        <f>"男"</f>
        <v>男</v>
      </c>
    </row>
    <row r="73" spans="1:4" ht="24.75" customHeight="1">
      <c r="A73" s="3" t="str">
        <f>"627820240403204818131405"</f>
        <v>627820240403204818131405</v>
      </c>
      <c r="B73" s="3" t="s">
        <v>11</v>
      </c>
      <c r="C73" s="3" t="str">
        <f>"邢青清"</f>
        <v>邢青清</v>
      </c>
      <c r="D73" s="3" t="str">
        <f>"女"</f>
        <v>女</v>
      </c>
    </row>
    <row r="74" spans="1:4" ht="24.75" customHeight="1">
      <c r="A74" s="3" t="str">
        <f>"627820240403204431131404"</f>
        <v>627820240403204431131404</v>
      </c>
      <c r="B74" s="3" t="s">
        <v>11</v>
      </c>
      <c r="C74" s="3" t="str">
        <f>"吴金星"</f>
        <v>吴金星</v>
      </c>
      <c r="D74" s="3" t="str">
        <f>"女"</f>
        <v>女</v>
      </c>
    </row>
    <row r="75" spans="1:4" ht="24.75" customHeight="1">
      <c r="A75" s="3" t="str">
        <f>"627820240403211009131428"</f>
        <v>627820240403211009131428</v>
      </c>
      <c r="B75" s="3" t="s">
        <v>11</v>
      </c>
      <c r="C75" s="3" t="str">
        <f>"朱强军"</f>
        <v>朱强军</v>
      </c>
      <c r="D75" s="3" t="str">
        <f>"男"</f>
        <v>男</v>
      </c>
    </row>
    <row r="76" spans="1:4" ht="24.75" customHeight="1">
      <c r="A76" s="3" t="str">
        <f>"627820240403213123131446"</f>
        <v>627820240403213123131446</v>
      </c>
      <c r="B76" s="3" t="s">
        <v>11</v>
      </c>
      <c r="C76" s="3" t="str">
        <f>"王欣欣"</f>
        <v>王欣欣</v>
      </c>
      <c r="D76" s="3" t="str">
        <f aca="true" t="shared" si="3" ref="D76:D84">"女"</f>
        <v>女</v>
      </c>
    </row>
    <row r="77" spans="1:4" ht="24.75" customHeight="1">
      <c r="A77" s="3" t="str">
        <f>"627820240401112410121913"</f>
        <v>627820240401112410121913</v>
      </c>
      <c r="B77" s="3" t="s">
        <v>11</v>
      </c>
      <c r="C77" s="3" t="str">
        <f>"洪雅倩"</f>
        <v>洪雅倩</v>
      </c>
      <c r="D77" s="3" t="str">
        <f t="shared" si="3"/>
        <v>女</v>
      </c>
    </row>
    <row r="78" spans="1:4" ht="24.75" customHeight="1">
      <c r="A78" s="3" t="str">
        <f>"627820240402164417127143"</f>
        <v>627820240402164417127143</v>
      </c>
      <c r="B78" s="3" t="s">
        <v>11</v>
      </c>
      <c r="C78" s="3" t="str">
        <f>"周感越"</f>
        <v>周感越</v>
      </c>
      <c r="D78" s="3" t="str">
        <f t="shared" si="3"/>
        <v>女</v>
      </c>
    </row>
    <row r="79" spans="1:4" ht="24.75" customHeight="1">
      <c r="A79" s="3" t="str">
        <f>"627820240403200213131363"</f>
        <v>627820240403200213131363</v>
      </c>
      <c r="B79" s="3" t="s">
        <v>11</v>
      </c>
      <c r="C79" s="3" t="str">
        <f>"邓亭婷"</f>
        <v>邓亭婷</v>
      </c>
      <c r="D79" s="3" t="str">
        <f t="shared" si="3"/>
        <v>女</v>
      </c>
    </row>
    <row r="80" spans="1:4" ht="24.75" customHeight="1">
      <c r="A80" s="3" t="str">
        <f>"627820240402195941127715"</f>
        <v>627820240402195941127715</v>
      </c>
      <c r="B80" s="3" t="s">
        <v>11</v>
      </c>
      <c r="C80" s="3" t="str">
        <f>"莫丽蓉"</f>
        <v>莫丽蓉</v>
      </c>
      <c r="D80" s="3" t="str">
        <f t="shared" si="3"/>
        <v>女</v>
      </c>
    </row>
    <row r="81" spans="1:4" ht="24.75" customHeight="1">
      <c r="A81" s="3" t="str">
        <f>"627820240404160921131761"</f>
        <v>627820240404160921131761</v>
      </c>
      <c r="B81" s="3" t="s">
        <v>11</v>
      </c>
      <c r="C81" s="3" t="str">
        <f>"王虹"</f>
        <v>王虹</v>
      </c>
      <c r="D81" s="3" t="str">
        <f t="shared" si="3"/>
        <v>女</v>
      </c>
    </row>
    <row r="82" spans="1:4" ht="24.75" customHeight="1">
      <c r="A82" s="3" t="str">
        <f>"627820240404175051131812"</f>
        <v>627820240404175051131812</v>
      </c>
      <c r="B82" s="3" t="s">
        <v>11</v>
      </c>
      <c r="C82" s="3" t="str">
        <f>"陈君"</f>
        <v>陈君</v>
      </c>
      <c r="D82" s="3" t="str">
        <f t="shared" si="3"/>
        <v>女</v>
      </c>
    </row>
    <row r="83" spans="1:4" ht="24.75" customHeight="1">
      <c r="A83" s="3" t="str">
        <f>"627820240404194145131865"</f>
        <v>627820240404194145131865</v>
      </c>
      <c r="B83" s="3" t="s">
        <v>11</v>
      </c>
      <c r="C83" s="3" t="str">
        <f>"莫小菲"</f>
        <v>莫小菲</v>
      </c>
      <c r="D83" s="3" t="str">
        <f t="shared" si="3"/>
        <v>女</v>
      </c>
    </row>
    <row r="84" spans="1:4" ht="24.75" customHeight="1">
      <c r="A84" s="3" t="str">
        <f>"627820240401194011124150"</f>
        <v>627820240401194011124150</v>
      </c>
      <c r="B84" s="3" t="s">
        <v>11</v>
      </c>
      <c r="C84" s="3" t="str">
        <f>"陈凤尧"</f>
        <v>陈凤尧</v>
      </c>
      <c r="D84" s="3" t="str">
        <f t="shared" si="3"/>
        <v>女</v>
      </c>
    </row>
    <row r="85" spans="1:4" ht="24.75" customHeight="1">
      <c r="A85" s="3" t="str">
        <f>"627820240404191303131851"</f>
        <v>627820240404191303131851</v>
      </c>
      <c r="B85" s="3" t="s">
        <v>11</v>
      </c>
      <c r="C85" s="3" t="str">
        <f>"毕锐"</f>
        <v>毕锐</v>
      </c>
      <c r="D85" s="3" t="str">
        <f>"男"</f>
        <v>男</v>
      </c>
    </row>
    <row r="86" spans="1:4" ht="24.75" customHeight="1">
      <c r="A86" s="3" t="str">
        <f>"627820240401091056120802"</f>
        <v>627820240401091056120802</v>
      </c>
      <c r="B86" s="3" t="s">
        <v>11</v>
      </c>
      <c r="C86" s="3" t="str">
        <f>"杨丽莹"</f>
        <v>杨丽莹</v>
      </c>
      <c r="D86" s="3" t="str">
        <f>"女"</f>
        <v>女</v>
      </c>
    </row>
    <row r="87" spans="1:4" ht="24.75" customHeight="1">
      <c r="A87" s="3" t="str">
        <f>"627820240403210158131423"</f>
        <v>627820240403210158131423</v>
      </c>
      <c r="B87" s="3" t="s">
        <v>11</v>
      </c>
      <c r="C87" s="3" t="str">
        <f>"吴桥"</f>
        <v>吴桥</v>
      </c>
      <c r="D87" s="3" t="str">
        <f>"女"</f>
        <v>女</v>
      </c>
    </row>
    <row r="88" spans="1:4" ht="24.75" customHeight="1">
      <c r="A88" s="3" t="str">
        <f>"627820240404183925131835"</f>
        <v>627820240404183925131835</v>
      </c>
      <c r="B88" s="3" t="s">
        <v>11</v>
      </c>
      <c r="C88" s="3" t="str">
        <f>"许环岚"</f>
        <v>许环岚</v>
      </c>
      <c r="D88" s="3" t="str">
        <f>"女"</f>
        <v>女</v>
      </c>
    </row>
    <row r="89" spans="1:4" ht="24.75" customHeight="1">
      <c r="A89" s="3" t="str">
        <f>"627820240404225316131969"</f>
        <v>627820240404225316131969</v>
      </c>
      <c r="B89" s="3" t="s">
        <v>11</v>
      </c>
      <c r="C89" s="3" t="str">
        <f>"曾媛媛"</f>
        <v>曾媛媛</v>
      </c>
      <c r="D89" s="3" t="str">
        <f>"女"</f>
        <v>女</v>
      </c>
    </row>
    <row r="90" spans="1:4" ht="24.75" customHeight="1">
      <c r="A90" s="3" t="str">
        <f>"627820240404230015131972"</f>
        <v>627820240404230015131972</v>
      </c>
      <c r="B90" s="3" t="s">
        <v>11</v>
      </c>
      <c r="C90" s="3" t="str">
        <f>"陈保书"</f>
        <v>陈保书</v>
      </c>
      <c r="D90" s="3" t="str">
        <f>"男"</f>
        <v>男</v>
      </c>
    </row>
    <row r="91" spans="1:4" ht="24.75" customHeight="1">
      <c r="A91" s="3" t="str">
        <f>"627820240405005237131989"</f>
        <v>627820240405005237131989</v>
      </c>
      <c r="B91" s="3" t="s">
        <v>11</v>
      </c>
      <c r="C91" s="3" t="str">
        <f>"苏采诗"</f>
        <v>苏采诗</v>
      </c>
      <c r="D91" s="3" t="str">
        <f aca="true" t="shared" si="4" ref="D91:D96">"女"</f>
        <v>女</v>
      </c>
    </row>
    <row r="92" spans="1:4" ht="24.75" customHeight="1">
      <c r="A92" s="3" t="str">
        <f>"627820240405081624132006"</f>
        <v>627820240405081624132006</v>
      </c>
      <c r="B92" s="3" t="s">
        <v>11</v>
      </c>
      <c r="C92" s="3" t="str">
        <f>"郭教丛"</f>
        <v>郭教丛</v>
      </c>
      <c r="D92" s="3" t="str">
        <f t="shared" si="4"/>
        <v>女</v>
      </c>
    </row>
    <row r="93" spans="1:4" ht="24.75" customHeight="1">
      <c r="A93" s="3" t="str">
        <f>"627820240405095727132033"</f>
        <v>627820240405095727132033</v>
      </c>
      <c r="B93" s="3" t="s">
        <v>11</v>
      </c>
      <c r="C93" s="3" t="str">
        <f>"周蓝萍"</f>
        <v>周蓝萍</v>
      </c>
      <c r="D93" s="3" t="str">
        <f t="shared" si="4"/>
        <v>女</v>
      </c>
    </row>
    <row r="94" spans="1:4" ht="24.75" customHeight="1">
      <c r="A94" s="3" t="str">
        <f>"627820240405104522132059"</f>
        <v>627820240405104522132059</v>
      </c>
      <c r="B94" s="3" t="s">
        <v>11</v>
      </c>
      <c r="C94" s="3" t="str">
        <f>"张小敏"</f>
        <v>张小敏</v>
      </c>
      <c r="D94" s="3" t="str">
        <f t="shared" si="4"/>
        <v>女</v>
      </c>
    </row>
    <row r="95" spans="1:4" ht="24.75" customHeight="1">
      <c r="A95" s="3" t="str">
        <f>"627820240405112033132082"</f>
        <v>627820240405112033132082</v>
      </c>
      <c r="B95" s="3" t="s">
        <v>11</v>
      </c>
      <c r="C95" s="3" t="str">
        <f>"谢赛灵"</f>
        <v>谢赛灵</v>
      </c>
      <c r="D95" s="3" t="str">
        <f t="shared" si="4"/>
        <v>女</v>
      </c>
    </row>
    <row r="96" spans="1:4" ht="24.75" customHeight="1">
      <c r="A96" s="3" t="str">
        <f>"627820240403203443131394"</f>
        <v>627820240403203443131394</v>
      </c>
      <c r="B96" s="3" t="s">
        <v>11</v>
      </c>
      <c r="C96" s="3" t="str">
        <f>"邓君"</f>
        <v>邓君</v>
      </c>
      <c r="D96" s="3" t="str">
        <f t="shared" si="4"/>
        <v>女</v>
      </c>
    </row>
    <row r="97" spans="1:4" ht="24.75" customHeight="1">
      <c r="A97" s="3" t="str">
        <f>"627820240401101724121410"</f>
        <v>627820240401101724121410</v>
      </c>
      <c r="B97" s="3" t="s">
        <v>11</v>
      </c>
      <c r="C97" s="3" t="str">
        <f>"陈毓康"</f>
        <v>陈毓康</v>
      </c>
      <c r="D97" s="3" t="str">
        <f>"男"</f>
        <v>男</v>
      </c>
    </row>
    <row r="98" spans="1:4" ht="24.75" customHeight="1">
      <c r="A98" s="3" t="str">
        <f>"627820240405131719132134"</f>
        <v>627820240405131719132134</v>
      </c>
      <c r="B98" s="3" t="s">
        <v>11</v>
      </c>
      <c r="C98" s="3" t="str">
        <f>"王首丹"</f>
        <v>王首丹</v>
      </c>
      <c r="D98" s="3" t="str">
        <f aca="true" t="shared" si="5" ref="D98:D103">"女"</f>
        <v>女</v>
      </c>
    </row>
    <row r="99" spans="1:4" ht="24.75" customHeight="1">
      <c r="A99" s="3" t="str">
        <f>"627820240403160613131065"</f>
        <v>627820240403160613131065</v>
      </c>
      <c r="B99" s="3" t="s">
        <v>11</v>
      </c>
      <c r="C99" s="3" t="str">
        <f>"赵壮美"</f>
        <v>赵壮美</v>
      </c>
      <c r="D99" s="3" t="str">
        <f t="shared" si="5"/>
        <v>女</v>
      </c>
    </row>
    <row r="100" spans="1:4" ht="24.75" customHeight="1">
      <c r="A100" s="3" t="str">
        <f>"627820240401235645124852"</f>
        <v>627820240401235645124852</v>
      </c>
      <c r="B100" s="3" t="s">
        <v>11</v>
      </c>
      <c r="C100" s="3" t="str">
        <f>"邱镡"</f>
        <v>邱镡</v>
      </c>
      <c r="D100" s="3" t="str">
        <f t="shared" si="5"/>
        <v>女</v>
      </c>
    </row>
    <row r="101" spans="1:4" ht="24.75" customHeight="1">
      <c r="A101" s="3" t="str">
        <f>"627820240404153605131748"</f>
        <v>627820240404153605131748</v>
      </c>
      <c r="B101" s="3" t="s">
        <v>11</v>
      </c>
      <c r="C101" s="3" t="str">
        <f>"王文"</f>
        <v>王文</v>
      </c>
      <c r="D101" s="3" t="str">
        <f t="shared" si="5"/>
        <v>女</v>
      </c>
    </row>
    <row r="102" spans="1:4" ht="24.75" customHeight="1">
      <c r="A102" s="3" t="str">
        <f>"627820240405170416132250"</f>
        <v>627820240405170416132250</v>
      </c>
      <c r="B102" s="3" t="s">
        <v>11</v>
      </c>
      <c r="C102" s="3" t="str">
        <f>"韦希希"</f>
        <v>韦希希</v>
      </c>
      <c r="D102" s="3" t="str">
        <f t="shared" si="5"/>
        <v>女</v>
      </c>
    </row>
    <row r="103" spans="1:4" ht="24.75" customHeight="1">
      <c r="A103" s="3" t="str">
        <f>"627820240405113147132095"</f>
        <v>627820240405113147132095</v>
      </c>
      <c r="B103" s="3" t="s">
        <v>11</v>
      </c>
      <c r="C103" s="3" t="str">
        <f>"占恒欣"</f>
        <v>占恒欣</v>
      </c>
      <c r="D103" s="3" t="str">
        <f t="shared" si="5"/>
        <v>女</v>
      </c>
    </row>
    <row r="104" spans="1:4" ht="24.75" customHeight="1">
      <c r="A104" s="3" t="str">
        <f>"627820240405185711132319"</f>
        <v>627820240405185711132319</v>
      </c>
      <c r="B104" s="3" t="s">
        <v>11</v>
      </c>
      <c r="C104" s="3" t="str">
        <f>"吴汀茗"</f>
        <v>吴汀茗</v>
      </c>
      <c r="D104" s="3" t="str">
        <f>"男"</f>
        <v>男</v>
      </c>
    </row>
    <row r="105" spans="1:4" ht="24.75" customHeight="1">
      <c r="A105" s="3" t="str">
        <f>"627820240405205919132370"</f>
        <v>627820240405205919132370</v>
      </c>
      <c r="B105" s="3" t="s">
        <v>11</v>
      </c>
      <c r="C105" s="3" t="str">
        <f>"吴培杰"</f>
        <v>吴培杰</v>
      </c>
      <c r="D105" s="3" t="str">
        <f>"男"</f>
        <v>男</v>
      </c>
    </row>
    <row r="106" spans="1:4" ht="24.75" customHeight="1">
      <c r="A106" s="3" t="str">
        <f>"627820240405192430132327"</f>
        <v>627820240405192430132327</v>
      </c>
      <c r="B106" s="3" t="s">
        <v>11</v>
      </c>
      <c r="C106" s="3" t="str">
        <f>"张智萍"</f>
        <v>张智萍</v>
      </c>
      <c r="D106" s="3" t="str">
        <f aca="true" t="shared" si="6" ref="D106:D112">"女"</f>
        <v>女</v>
      </c>
    </row>
    <row r="107" spans="1:4" ht="24.75" customHeight="1">
      <c r="A107" s="3" t="str">
        <f>"627820240405214550132402"</f>
        <v>627820240405214550132402</v>
      </c>
      <c r="B107" s="3" t="s">
        <v>11</v>
      </c>
      <c r="C107" s="3" t="str">
        <f>"梁晶"</f>
        <v>梁晶</v>
      </c>
      <c r="D107" s="3" t="str">
        <f t="shared" si="6"/>
        <v>女</v>
      </c>
    </row>
    <row r="108" spans="1:4" ht="24.75" customHeight="1">
      <c r="A108" s="3" t="str">
        <f>"627820240405231111132449"</f>
        <v>627820240405231111132449</v>
      </c>
      <c r="B108" s="3" t="s">
        <v>11</v>
      </c>
      <c r="C108" s="3" t="str">
        <f>"何艳南"</f>
        <v>何艳南</v>
      </c>
      <c r="D108" s="3" t="str">
        <f t="shared" si="6"/>
        <v>女</v>
      </c>
    </row>
    <row r="109" spans="1:4" ht="24.75" customHeight="1">
      <c r="A109" s="3" t="str">
        <f>"627820240406014743132478"</f>
        <v>627820240406014743132478</v>
      </c>
      <c r="B109" s="3" t="s">
        <v>11</v>
      </c>
      <c r="C109" s="3" t="str">
        <f>"王菊燕"</f>
        <v>王菊燕</v>
      </c>
      <c r="D109" s="3" t="str">
        <f t="shared" si="6"/>
        <v>女</v>
      </c>
    </row>
    <row r="110" spans="1:4" ht="24.75" customHeight="1">
      <c r="A110" s="3" t="str">
        <f>"627820240406075949132488"</f>
        <v>627820240406075949132488</v>
      </c>
      <c r="B110" s="3" t="s">
        <v>11</v>
      </c>
      <c r="C110" s="3" t="str">
        <f>"符霞"</f>
        <v>符霞</v>
      </c>
      <c r="D110" s="3" t="str">
        <f t="shared" si="6"/>
        <v>女</v>
      </c>
    </row>
    <row r="111" spans="1:4" ht="24.75" customHeight="1">
      <c r="A111" s="3" t="str">
        <f>"627820240402104809125756"</f>
        <v>627820240402104809125756</v>
      </c>
      <c r="B111" s="3" t="s">
        <v>11</v>
      </c>
      <c r="C111" s="3" t="str">
        <f>"王小韶"</f>
        <v>王小韶</v>
      </c>
      <c r="D111" s="3" t="str">
        <f t="shared" si="6"/>
        <v>女</v>
      </c>
    </row>
    <row r="112" spans="1:4" ht="24.75" customHeight="1">
      <c r="A112" s="3" t="str">
        <f>"627820240406112956132631"</f>
        <v>627820240406112956132631</v>
      </c>
      <c r="B112" s="3" t="s">
        <v>11</v>
      </c>
      <c r="C112" s="3" t="str">
        <f>"林玉"</f>
        <v>林玉</v>
      </c>
      <c r="D112" s="3" t="str">
        <f t="shared" si="6"/>
        <v>女</v>
      </c>
    </row>
    <row r="113" spans="1:4" ht="24.75" customHeight="1">
      <c r="A113" s="3" t="str">
        <f>"627820240402180858127414"</f>
        <v>627820240402180858127414</v>
      </c>
      <c r="B113" s="3" t="s">
        <v>11</v>
      </c>
      <c r="C113" s="3" t="str">
        <f>"麦浪"</f>
        <v>麦浪</v>
      </c>
      <c r="D113" s="3" t="str">
        <f>"男"</f>
        <v>男</v>
      </c>
    </row>
    <row r="114" spans="1:4" ht="24.75" customHeight="1">
      <c r="A114" s="3" t="str">
        <f>"627820240406114633132647"</f>
        <v>627820240406114633132647</v>
      </c>
      <c r="B114" s="3" t="s">
        <v>11</v>
      </c>
      <c r="C114" s="3" t="str">
        <f>"王赞"</f>
        <v>王赞</v>
      </c>
      <c r="D114" s="3" t="str">
        <f aca="true" t="shared" si="7" ref="D114:D120">"女"</f>
        <v>女</v>
      </c>
    </row>
    <row r="115" spans="1:4" ht="24.75" customHeight="1">
      <c r="A115" s="3" t="str">
        <f>"627820240406111226132616"</f>
        <v>627820240406111226132616</v>
      </c>
      <c r="B115" s="3" t="s">
        <v>11</v>
      </c>
      <c r="C115" s="3" t="str">
        <f>"陈华丽"</f>
        <v>陈华丽</v>
      </c>
      <c r="D115" s="3" t="str">
        <f t="shared" si="7"/>
        <v>女</v>
      </c>
    </row>
    <row r="116" spans="1:4" ht="24.75" customHeight="1">
      <c r="A116" s="3" t="str">
        <f>"627820240406123730132689"</f>
        <v>627820240406123730132689</v>
      </c>
      <c r="B116" s="3" t="s">
        <v>11</v>
      </c>
      <c r="C116" s="3" t="str">
        <f>"谢燕转"</f>
        <v>谢燕转</v>
      </c>
      <c r="D116" s="3" t="str">
        <f t="shared" si="7"/>
        <v>女</v>
      </c>
    </row>
    <row r="117" spans="1:4" ht="24.75" customHeight="1">
      <c r="A117" s="3" t="str">
        <f>"627820240406115052132653"</f>
        <v>627820240406115052132653</v>
      </c>
      <c r="B117" s="3" t="s">
        <v>11</v>
      </c>
      <c r="C117" s="3" t="str">
        <f>"王思婷"</f>
        <v>王思婷</v>
      </c>
      <c r="D117" s="3" t="str">
        <f t="shared" si="7"/>
        <v>女</v>
      </c>
    </row>
    <row r="118" spans="1:4" ht="24.75" customHeight="1">
      <c r="A118" s="3" t="str">
        <f>"627820240406144757132768"</f>
        <v>627820240406144757132768</v>
      </c>
      <c r="B118" s="3" t="s">
        <v>11</v>
      </c>
      <c r="C118" s="3" t="str">
        <f>"褚亚茹"</f>
        <v>褚亚茹</v>
      </c>
      <c r="D118" s="3" t="str">
        <f t="shared" si="7"/>
        <v>女</v>
      </c>
    </row>
    <row r="119" spans="1:4" ht="24.75" customHeight="1">
      <c r="A119" s="3" t="str">
        <f>"627820240406155102132825"</f>
        <v>627820240406155102132825</v>
      </c>
      <c r="B119" s="3" t="s">
        <v>11</v>
      </c>
      <c r="C119" s="3" t="str">
        <f>"吴春霞"</f>
        <v>吴春霞</v>
      </c>
      <c r="D119" s="3" t="str">
        <f t="shared" si="7"/>
        <v>女</v>
      </c>
    </row>
    <row r="120" spans="1:4" ht="24.75" customHeight="1">
      <c r="A120" s="3" t="str">
        <f>"627820240406174128132889"</f>
        <v>627820240406174128132889</v>
      </c>
      <c r="B120" s="3" t="s">
        <v>11</v>
      </c>
      <c r="C120" s="3" t="str">
        <f>"李树连"</f>
        <v>李树连</v>
      </c>
      <c r="D120" s="3" t="str">
        <f t="shared" si="7"/>
        <v>女</v>
      </c>
    </row>
    <row r="121" spans="1:4" ht="24.75" customHeight="1">
      <c r="A121" s="3" t="str">
        <f>"627820240401221402124665"</f>
        <v>627820240401221402124665</v>
      </c>
      <c r="B121" s="3" t="s">
        <v>11</v>
      </c>
      <c r="C121" s="3" t="str">
        <f>"李学步"</f>
        <v>李学步</v>
      </c>
      <c r="D121" s="3" t="str">
        <f>"男"</f>
        <v>男</v>
      </c>
    </row>
    <row r="122" spans="1:4" ht="24.75" customHeight="1">
      <c r="A122" s="3" t="str">
        <f>"627820240406182510132919"</f>
        <v>627820240406182510132919</v>
      </c>
      <c r="B122" s="3" t="s">
        <v>11</v>
      </c>
      <c r="C122" s="3" t="str">
        <f>"陈宇婷"</f>
        <v>陈宇婷</v>
      </c>
      <c r="D122" s="3" t="str">
        <f aca="true" t="shared" si="8" ref="D122:D130">"女"</f>
        <v>女</v>
      </c>
    </row>
    <row r="123" spans="1:4" ht="24.75" customHeight="1">
      <c r="A123" s="3" t="str">
        <f>"627820240406191659132953"</f>
        <v>627820240406191659132953</v>
      </c>
      <c r="B123" s="3" t="s">
        <v>11</v>
      </c>
      <c r="C123" s="3" t="str">
        <f>"王昌芬"</f>
        <v>王昌芬</v>
      </c>
      <c r="D123" s="3" t="str">
        <f t="shared" si="8"/>
        <v>女</v>
      </c>
    </row>
    <row r="124" spans="1:4" ht="24.75" customHeight="1">
      <c r="A124" s="3" t="str">
        <f>"627820240403110048129076"</f>
        <v>627820240403110048129076</v>
      </c>
      <c r="B124" s="3" t="s">
        <v>11</v>
      </c>
      <c r="C124" s="3" t="str">
        <f>"王友月"</f>
        <v>王友月</v>
      </c>
      <c r="D124" s="3" t="str">
        <f t="shared" si="8"/>
        <v>女</v>
      </c>
    </row>
    <row r="125" spans="1:4" ht="24.75" customHeight="1">
      <c r="A125" s="3" t="str">
        <f>"627820240403134050129696"</f>
        <v>627820240403134050129696</v>
      </c>
      <c r="B125" s="3" t="s">
        <v>11</v>
      </c>
      <c r="C125" s="3" t="str">
        <f>"符晓彤"</f>
        <v>符晓彤</v>
      </c>
      <c r="D125" s="3" t="str">
        <f t="shared" si="8"/>
        <v>女</v>
      </c>
    </row>
    <row r="126" spans="1:4" ht="24.75" customHeight="1">
      <c r="A126" s="3" t="str">
        <f>"627820240403120354129322"</f>
        <v>627820240403120354129322</v>
      </c>
      <c r="B126" s="3" t="s">
        <v>11</v>
      </c>
      <c r="C126" s="3" t="str">
        <f>"覃丽艳"</f>
        <v>覃丽艳</v>
      </c>
      <c r="D126" s="3" t="str">
        <f t="shared" si="8"/>
        <v>女</v>
      </c>
    </row>
    <row r="127" spans="1:4" ht="24.75" customHeight="1">
      <c r="A127" s="3" t="str">
        <f>"627820240406192141132955"</f>
        <v>627820240406192141132955</v>
      </c>
      <c r="B127" s="3" t="s">
        <v>11</v>
      </c>
      <c r="C127" s="3" t="str">
        <f>"黄亚春"</f>
        <v>黄亚春</v>
      </c>
      <c r="D127" s="3" t="str">
        <f t="shared" si="8"/>
        <v>女</v>
      </c>
    </row>
    <row r="128" spans="1:4" ht="24.75" customHeight="1">
      <c r="A128" s="3" t="str">
        <f>"627820240406151244132785"</f>
        <v>627820240406151244132785</v>
      </c>
      <c r="B128" s="3" t="s">
        <v>11</v>
      </c>
      <c r="C128" s="3" t="str">
        <f>"符千钰"</f>
        <v>符千钰</v>
      </c>
      <c r="D128" s="3" t="str">
        <f t="shared" si="8"/>
        <v>女</v>
      </c>
    </row>
    <row r="129" spans="1:4" ht="24.75" customHeight="1">
      <c r="A129" s="3" t="str">
        <f>"627820240406195852132979"</f>
        <v>627820240406195852132979</v>
      </c>
      <c r="B129" s="3" t="s">
        <v>11</v>
      </c>
      <c r="C129" s="3" t="str">
        <f>"欧秋莹"</f>
        <v>欧秋莹</v>
      </c>
      <c r="D129" s="3" t="str">
        <f t="shared" si="8"/>
        <v>女</v>
      </c>
    </row>
    <row r="130" spans="1:4" ht="24.75" customHeight="1">
      <c r="A130" s="3" t="str">
        <f>"627820240406193315132962"</f>
        <v>627820240406193315132962</v>
      </c>
      <c r="B130" s="3" t="s">
        <v>11</v>
      </c>
      <c r="C130" s="3" t="str">
        <f>"符冰"</f>
        <v>符冰</v>
      </c>
      <c r="D130" s="3" t="str">
        <f t="shared" si="8"/>
        <v>女</v>
      </c>
    </row>
    <row r="131" spans="1:4" ht="24.75" customHeight="1">
      <c r="A131" s="3" t="str">
        <f>"627820240406130534132710"</f>
        <v>627820240406130534132710</v>
      </c>
      <c r="B131" s="3" t="s">
        <v>11</v>
      </c>
      <c r="C131" s="3" t="str">
        <f>"吴淑畅"</f>
        <v>吴淑畅</v>
      </c>
      <c r="D131" s="3" t="str">
        <f>"男"</f>
        <v>男</v>
      </c>
    </row>
    <row r="132" spans="1:4" ht="24.75" customHeight="1">
      <c r="A132" s="3" t="str">
        <f>"627820240406204617133030"</f>
        <v>627820240406204617133030</v>
      </c>
      <c r="B132" s="3" t="s">
        <v>11</v>
      </c>
      <c r="C132" s="3" t="str">
        <f>"蔡水甜"</f>
        <v>蔡水甜</v>
      </c>
      <c r="D132" s="3" t="str">
        <f aca="true" t="shared" si="9" ref="D132:D152">"女"</f>
        <v>女</v>
      </c>
    </row>
    <row r="133" spans="1:4" ht="24.75" customHeight="1">
      <c r="A133" s="3" t="str">
        <f>"627820240406201451132993"</f>
        <v>627820240406201451132993</v>
      </c>
      <c r="B133" s="3" t="s">
        <v>11</v>
      </c>
      <c r="C133" s="3" t="str">
        <f>"王小暖"</f>
        <v>王小暖</v>
      </c>
      <c r="D133" s="3" t="str">
        <f t="shared" si="9"/>
        <v>女</v>
      </c>
    </row>
    <row r="134" spans="1:4" ht="24.75" customHeight="1">
      <c r="A134" s="3" t="str">
        <f>"627820240406205357133040"</f>
        <v>627820240406205357133040</v>
      </c>
      <c r="B134" s="3" t="s">
        <v>11</v>
      </c>
      <c r="C134" s="3" t="str">
        <f>"苏兰香"</f>
        <v>苏兰香</v>
      </c>
      <c r="D134" s="3" t="str">
        <f t="shared" si="9"/>
        <v>女</v>
      </c>
    </row>
    <row r="135" spans="1:4" ht="24.75" customHeight="1">
      <c r="A135" s="3" t="str">
        <f>"627820240406133919132728"</f>
        <v>627820240406133919132728</v>
      </c>
      <c r="B135" s="3" t="s">
        <v>11</v>
      </c>
      <c r="C135" s="3" t="str">
        <f>"黄丽怡"</f>
        <v>黄丽怡</v>
      </c>
      <c r="D135" s="3" t="str">
        <f t="shared" si="9"/>
        <v>女</v>
      </c>
    </row>
    <row r="136" spans="1:4" ht="24.75" customHeight="1">
      <c r="A136" s="3" t="str">
        <f>"627820240406220902133109"</f>
        <v>627820240406220902133109</v>
      </c>
      <c r="B136" s="3" t="s">
        <v>11</v>
      </c>
      <c r="C136" s="3" t="str">
        <f>"陈君"</f>
        <v>陈君</v>
      </c>
      <c r="D136" s="3" t="str">
        <f t="shared" si="9"/>
        <v>女</v>
      </c>
    </row>
    <row r="137" spans="1:4" ht="24.75" customHeight="1">
      <c r="A137" s="3" t="str">
        <f>"627820240406215248133096"</f>
        <v>627820240406215248133096</v>
      </c>
      <c r="B137" s="3" t="s">
        <v>11</v>
      </c>
      <c r="C137" s="3" t="str">
        <f>"卢玉姣"</f>
        <v>卢玉姣</v>
      </c>
      <c r="D137" s="3" t="str">
        <f t="shared" si="9"/>
        <v>女</v>
      </c>
    </row>
    <row r="138" spans="1:4" ht="24.75" customHeight="1">
      <c r="A138" s="3" t="str">
        <f>"627820240406121648132676"</f>
        <v>627820240406121648132676</v>
      </c>
      <c r="B138" s="3" t="s">
        <v>11</v>
      </c>
      <c r="C138" s="3" t="str">
        <f>"纪来丁"</f>
        <v>纪来丁</v>
      </c>
      <c r="D138" s="3" t="str">
        <f t="shared" si="9"/>
        <v>女</v>
      </c>
    </row>
    <row r="139" spans="1:4" ht="24.75" customHeight="1">
      <c r="A139" s="3" t="str">
        <f>"627820240406232010133164"</f>
        <v>627820240406232010133164</v>
      </c>
      <c r="B139" s="3" t="s">
        <v>11</v>
      </c>
      <c r="C139" s="3" t="str">
        <f>"羊映虹"</f>
        <v>羊映虹</v>
      </c>
      <c r="D139" s="3" t="str">
        <f t="shared" si="9"/>
        <v>女</v>
      </c>
    </row>
    <row r="140" spans="1:4" ht="24.75" customHeight="1">
      <c r="A140" s="3" t="str">
        <f>"627820240406231740133160"</f>
        <v>627820240406231740133160</v>
      </c>
      <c r="B140" s="3" t="s">
        <v>11</v>
      </c>
      <c r="C140" s="3" t="str">
        <f>"方宗霞"</f>
        <v>方宗霞</v>
      </c>
      <c r="D140" s="3" t="str">
        <f t="shared" si="9"/>
        <v>女</v>
      </c>
    </row>
    <row r="141" spans="1:4" ht="24.75" customHeight="1">
      <c r="A141" s="3" t="str">
        <f>"627820240406124906132701"</f>
        <v>627820240406124906132701</v>
      </c>
      <c r="B141" s="3" t="s">
        <v>11</v>
      </c>
      <c r="C141" s="3" t="str">
        <f>"吴申玲"</f>
        <v>吴申玲</v>
      </c>
      <c r="D141" s="3" t="str">
        <f t="shared" si="9"/>
        <v>女</v>
      </c>
    </row>
    <row r="142" spans="1:4" ht="24.75" customHeight="1">
      <c r="A142" s="3" t="str">
        <f>"627820240407032519133209"</f>
        <v>627820240407032519133209</v>
      </c>
      <c r="B142" s="3" t="s">
        <v>11</v>
      </c>
      <c r="C142" s="3" t="str">
        <f>"陈汇敏"</f>
        <v>陈汇敏</v>
      </c>
      <c r="D142" s="3" t="str">
        <f t="shared" si="9"/>
        <v>女</v>
      </c>
    </row>
    <row r="143" spans="1:4" ht="24.75" customHeight="1">
      <c r="A143" s="3" t="str">
        <f>"627820240407045612133211"</f>
        <v>627820240407045612133211</v>
      </c>
      <c r="B143" s="3" t="s">
        <v>11</v>
      </c>
      <c r="C143" s="3" t="str">
        <f>"黄雪丹"</f>
        <v>黄雪丹</v>
      </c>
      <c r="D143" s="3" t="str">
        <f t="shared" si="9"/>
        <v>女</v>
      </c>
    </row>
    <row r="144" spans="1:4" ht="24.75" customHeight="1">
      <c r="A144" s="3" t="str">
        <f>"627820240407094217133887"</f>
        <v>627820240407094217133887</v>
      </c>
      <c r="B144" s="3" t="s">
        <v>11</v>
      </c>
      <c r="C144" s="3" t="str">
        <f>"林仰迎"</f>
        <v>林仰迎</v>
      </c>
      <c r="D144" s="3" t="str">
        <f t="shared" si="9"/>
        <v>女</v>
      </c>
    </row>
    <row r="145" spans="1:4" ht="24.75" customHeight="1">
      <c r="A145" s="3" t="str">
        <f>"627820240407095407133991"</f>
        <v>627820240407095407133991</v>
      </c>
      <c r="B145" s="3" t="s">
        <v>11</v>
      </c>
      <c r="C145" s="3" t="str">
        <f>"王孝惠"</f>
        <v>王孝惠</v>
      </c>
      <c r="D145" s="3" t="str">
        <f t="shared" si="9"/>
        <v>女</v>
      </c>
    </row>
    <row r="146" spans="1:4" ht="24.75" customHeight="1">
      <c r="A146" s="3" t="str">
        <f>"627820240407101022134166"</f>
        <v>627820240407101022134166</v>
      </c>
      <c r="B146" s="3" t="s">
        <v>11</v>
      </c>
      <c r="C146" s="3" t="str">
        <f>"林惠冰"</f>
        <v>林惠冰</v>
      </c>
      <c r="D146" s="3" t="str">
        <f t="shared" si="9"/>
        <v>女</v>
      </c>
    </row>
    <row r="147" spans="1:4" ht="24.75" customHeight="1">
      <c r="A147" s="3" t="str">
        <f>"627820240407091111133535"</f>
        <v>627820240407091111133535</v>
      </c>
      <c r="B147" s="3" t="s">
        <v>11</v>
      </c>
      <c r="C147" s="3" t="str">
        <f>"张洁"</f>
        <v>张洁</v>
      </c>
      <c r="D147" s="3" t="str">
        <f t="shared" si="9"/>
        <v>女</v>
      </c>
    </row>
    <row r="148" spans="1:4" ht="24.75" customHeight="1">
      <c r="A148" s="3" t="str">
        <f>"627820240407102206134264"</f>
        <v>627820240407102206134264</v>
      </c>
      <c r="B148" s="3" t="s">
        <v>11</v>
      </c>
      <c r="C148" s="3" t="str">
        <f>"黄祖君"</f>
        <v>黄祖君</v>
      </c>
      <c r="D148" s="3" t="str">
        <f t="shared" si="9"/>
        <v>女</v>
      </c>
    </row>
    <row r="149" spans="1:4" ht="24.75" customHeight="1">
      <c r="A149" s="3" t="str">
        <f>"627820240406235710133181"</f>
        <v>627820240406235710133181</v>
      </c>
      <c r="B149" s="3" t="s">
        <v>11</v>
      </c>
      <c r="C149" s="3" t="str">
        <f>"何月霞"</f>
        <v>何月霞</v>
      </c>
      <c r="D149" s="3" t="str">
        <f t="shared" si="9"/>
        <v>女</v>
      </c>
    </row>
    <row r="150" spans="1:4" ht="24.75" customHeight="1">
      <c r="A150" s="3" t="str">
        <f>"627820240407103640134435"</f>
        <v>627820240407103640134435</v>
      </c>
      <c r="B150" s="3" t="s">
        <v>11</v>
      </c>
      <c r="C150" s="3" t="str">
        <f>"冯冬红"</f>
        <v>冯冬红</v>
      </c>
      <c r="D150" s="3" t="str">
        <f t="shared" si="9"/>
        <v>女</v>
      </c>
    </row>
    <row r="151" spans="1:4" ht="24.75" customHeight="1">
      <c r="A151" s="3" t="str">
        <f>"627820240407104057134482"</f>
        <v>627820240407104057134482</v>
      </c>
      <c r="B151" s="3" t="s">
        <v>11</v>
      </c>
      <c r="C151" s="3" t="str">
        <f>"冯台峨"</f>
        <v>冯台峨</v>
      </c>
      <c r="D151" s="3" t="str">
        <f t="shared" si="9"/>
        <v>女</v>
      </c>
    </row>
    <row r="152" spans="1:4" ht="24.75" customHeight="1">
      <c r="A152" s="3" t="str">
        <f>"627820240407095859134038"</f>
        <v>627820240407095859134038</v>
      </c>
      <c r="B152" s="3" t="s">
        <v>11</v>
      </c>
      <c r="C152" s="3" t="str">
        <f>"邓良晨"</f>
        <v>邓良晨</v>
      </c>
      <c r="D152" s="3" t="str">
        <f t="shared" si="9"/>
        <v>女</v>
      </c>
    </row>
    <row r="153" spans="1:4" ht="24.75" customHeight="1">
      <c r="A153" s="3" t="str">
        <f>"627820240407112119134771"</f>
        <v>627820240407112119134771</v>
      </c>
      <c r="B153" s="3" t="s">
        <v>11</v>
      </c>
      <c r="C153" s="3" t="str">
        <f>"朱发庚"</f>
        <v>朱发庚</v>
      </c>
      <c r="D153" s="3" t="str">
        <f>"男"</f>
        <v>男</v>
      </c>
    </row>
    <row r="154" spans="1:4" ht="24.75" customHeight="1">
      <c r="A154" s="3" t="str">
        <f>"627820240407102416134286"</f>
        <v>627820240407102416134286</v>
      </c>
      <c r="B154" s="3" t="s">
        <v>11</v>
      </c>
      <c r="C154" s="3" t="str">
        <f>"梁丽"</f>
        <v>梁丽</v>
      </c>
      <c r="D154" s="3" t="str">
        <f aca="true" t="shared" si="10" ref="D154:D160">"女"</f>
        <v>女</v>
      </c>
    </row>
    <row r="155" spans="1:4" ht="24.75" customHeight="1">
      <c r="A155" s="3" t="str">
        <f>"627820240406122750132683"</f>
        <v>627820240406122750132683</v>
      </c>
      <c r="B155" s="3" t="s">
        <v>11</v>
      </c>
      <c r="C155" s="3" t="str">
        <f>"韩金雯"</f>
        <v>韩金雯</v>
      </c>
      <c r="D155" s="3" t="str">
        <f t="shared" si="10"/>
        <v>女</v>
      </c>
    </row>
    <row r="156" spans="1:4" ht="24.75" customHeight="1">
      <c r="A156" s="3" t="str">
        <f>"627820240406150829132780"</f>
        <v>627820240406150829132780</v>
      </c>
      <c r="B156" s="3" t="s">
        <v>11</v>
      </c>
      <c r="C156" s="3" t="str">
        <f>"周颖"</f>
        <v>周颖</v>
      </c>
      <c r="D156" s="3" t="str">
        <f t="shared" si="10"/>
        <v>女</v>
      </c>
    </row>
    <row r="157" spans="1:4" ht="24.75" customHeight="1">
      <c r="A157" s="3" t="str">
        <f>"627820240407113332134845"</f>
        <v>627820240407113332134845</v>
      </c>
      <c r="B157" s="3" t="s">
        <v>11</v>
      </c>
      <c r="C157" s="3" t="str">
        <f>"符金莹"</f>
        <v>符金莹</v>
      </c>
      <c r="D157" s="3" t="str">
        <f t="shared" si="10"/>
        <v>女</v>
      </c>
    </row>
    <row r="158" spans="1:4" ht="24.75" customHeight="1">
      <c r="A158" s="3" t="str">
        <f>"627820240406115812132658"</f>
        <v>627820240406115812132658</v>
      </c>
      <c r="B158" s="3" t="s">
        <v>11</v>
      </c>
      <c r="C158" s="3" t="str">
        <f>"卢恋"</f>
        <v>卢恋</v>
      </c>
      <c r="D158" s="3" t="str">
        <f t="shared" si="10"/>
        <v>女</v>
      </c>
    </row>
    <row r="159" spans="1:4" ht="24.75" customHeight="1">
      <c r="A159" s="3" t="str">
        <f>"627820240405084958132009"</f>
        <v>627820240405084958132009</v>
      </c>
      <c r="B159" s="3" t="s">
        <v>11</v>
      </c>
      <c r="C159" s="3" t="str">
        <f>"陈慧"</f>
        <v>陈慧</v>
      </c>
      <c r="D159" s="3" t="str">
        <f t="shared" si="10"/>
        <v>女</v>
      </c>
    </row>
    <row r="160" spans="1:4" ht="24.75" customHeight="1">
      <c r="A160" s="3" t="str">
        <f>"627820240405200829132344"</f>
        <v>627820240405200829132344</v>
      </c>
      <c r="B160" s="3" t="s">
        <v>11</v>
      </c>
      <c r="C160" s="3" t="str">
        <f>"李引桂"</f>
        <v>李引桂</v>
      </c>
      <c r="D160" s="3" t="str">
        <f t="shared" si="10"/>
        <v>女</v>
      </c>
    </row>
  </sheetData>
  <sheetProtection/>
  <autoFilter ref="A2:D160">
    <sortState ref="A3:D160">
      <sortCondition sortBy="value" ref="B3:B160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Banana</cp:lastModifiedBy>
  <dcterms:created xsi:type="dcterms:W3CDTF">2024-04-09T01:25:56Z</dcterms:created>
  <dcterms:modified xsi:type="dcterms:W3CDTF">2024-04-12T10:33:40Z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05C13A8B2F0D4BBFBA3673EE5CF7B335_13</vt:lpwstr>
  </property>
  <property fmtid="{D5CDD505-2E9C-101B-9397-08002B2CF9AE}" pid="4" name="KSOProductBuildV">
    <vt:lpwstr>2052-12.1.0.16729</vt:lpwstr>
  </property>
</Properties>
</file>