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" sheetId="1" r:id="rId1"/>
  </sheets>
  <definedNames>
    <definedName name="_xlnm.Print_Titles" localSheetId="0">'表'!$1:$2</definedName>
    <definedName name="_xlnm.Print_Area" localSheetId="0">'表'!$A$1:$F$115</definedName>
  </definedNames>
  <calcPr fullCalcOnLoad="1"/>
</workbook>
</file>

<file path=xl/sharedStrings.xml><?xml version="1.0" encoding="utf-8"?>
<sst xmlns="http://schemas.openxmlformats.org/spreadsheetml/2006/main" count="120" uniqueCount="8">
  <si>
    <r>
      <t>中共陵水黎族自治县委组织部2024年公开招聘编外工作人员</t>
    </r>
    <r>
      <rPr>
        <b/>
        <sz val="20"/>
        <color indexed="8"/>
        <rFont val="宋体"/>
        <family val="0"/>
      </rPr>
      <t xml:space="preserve">
</t>
    </r>
    <r>
      <rPr>
        <b/>
        <sz val="19"/>
        <color indexed="8"/>
        <rFont val="宋体"/>
        <family val="0"/>
      </rPr>
      <t>资格审核合格人员名单</t>
    </r>
  </si>
  <si>
    <t>序号</t>
  </si>
  <si>
    <t>报考号</t>
  </si>
  <si>
    <t>报考岗位</t>
  </si>
  <si>
    <t>姓名</t>
  </si>
  <si>
    <t>性别</t>
  </si>
  <si>
    <t>备注</t>
  </si>
  <si>
    <t>0101_编外工作人员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</si>
</sst>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.5"/>
      <color indexed="8"/>
      <name val="宋体"/>
      <family val="0"/>
    </font>
    <font>
      <b/>
      <sz val="2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.5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workbookViewId="0" topLeftCell="A1">
      <pane ySplit="2" topLeftCell="A3" activePane="bottomLeft" state="frozen"/>
      <selection pane="bottomLeft" activeCell="F3" sqref="F3:F115"/>
    </sheetView>
  </sheetViews>
  <sheetFormatPr defaultColWidth="9.00390625" defaultRowHeight="34.5" customHeight="1"/>
  <cols>
    <col min="1" max="1" width="4.140625" style="2" customWidth="1"/>
    <col min="2" max="2" width="26.00390625" style="3" customWidth="1"/>
    <col min="3" max="3" width="21.421875" style="3" customWidth="1"/>
    <col min="4" max="4" width="13.00390625" style="3" customWidth="1"/>
    <col min="5" max="5" width="11.140625" style="3" customWidth="1"/>
    <col min="6" max="6" width="15.421875" style="3" customWidth="1"/>
    <col min="7" max="16384" width="9.00390625" style="2" customWidth="1"/>
  </cols>
  <sheetData>
    <row r="1" spans="1:6" s="1" customFormat="1" ht="90.75" customHeight="1">
      <c r="A1" s="4" t="s">
        <v>0</v>
      </c>
      <c r="B1" s="5"/>
      <c r="C1" s="5"/>
      <c r="D1" s="5"/>
      <c r="E1" s="5"/>
      <c r="F1" s="5"/>
    </row>
    <row r="2" spans="1:6" s="1" customFormat="1" ht="4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34.5" customHeight="1">
      <c r="A3" s="8">
        <v>1</v>
      </c>
      <c r="B3" s="9" t="str">
        <f>"61652024022811291925511"</f>
        <v>61652024022811291925511</v>
      </c>
      <c r="C3" s="9" t="s">
        <v>7</v>
      </c>
      <c r="D3" s="9" t="str">
        <f>"陈婆翠"</f>
        <v>陈婆翠</v>
      </c>
      <c r="E3" s="9" t="str">
        <f aca="true" t="shared" si="0" ref="E3:E8">"女"</f>
        <v>女</v>
      </c>
      <c r="F3" s="9"/>
    </row>
    <row r="4" spans="1:6" ht="34.5" customHeight="1">
      <c r="A4" s="8">
        <v>2</v>
      </c>
      <c r="B4" s="9" t="str">
        <f>"61652024022813061325562"</f>
        <v>61652024022813061325562</v>
      </c>
      <c r="C4" s="9" t="s">
        <v>7</v>
      </c>
      <c r="D4" s="9" t="str">
        <f>"陈韵佳"</f>
        <v>陈韵佳</v>
      </c>
      <c r="E4" s="9" t="str">
        <f t="shared" si="0"/>
        <v>女</v>
      </c>
      <c r="F4" s="9"/>
    </row>
    <row r="5" spans="1:6" ht="34.5" customHeight="1">
      <c r="A5" s="8">
        <v>3</v>
      </c>
      <c r="B5" s="9" t="str">
        <f>"61652024022813492625582"</f>
        <v>61652024022813492625582</v>
      </c>
      <c r="C5" s="9" t="s">
        <v>7</v>
      </c>
      <c r="D5" s="9" t="str">
        <f>"王干"</f>
        <v>王干</v>
      </c>
      <c r="E5" s="9" t="str">
        <f aca="true" t="shared" si="1" ref="E5:E11">"男"</f>
        <v>男</v>
      </c>
      <c r="F5" s="9"/>
    </row>
    <row r="6" spans="1:6" ht="34.5" customHeight="1">
      <c r="A6" s="8">
        <v>4</v>
      </c>
      <c r="B6" s="9" t="str">
        <f>"61652024022814145825593"</f>
        <v>61652024022814145825593</v>
      </c>
      <c r="C6" s="9" t="s">
        <v>7</v>
      </c>
      <c r="D6" s="9" t="str">
        <f>"符威"</f>
        <v>符威</v>
      </c>
      <c r="E6" s="9" t="str">
        <f t="shared" si="1"/>
        <v>男</v>
      </c>
      <c r="F6" s="9"/>
    </row>
    <row r="7" spans="1:6" ht="34.5" customHeight="1">
      <c r="A7" s="8">
        <v>5</v>
      </c>
      <c r="B7" s="9" t="str">
        <f>"61652024022811270925510"</f>
        <v>61652024022811270925510</v>
      </c>
      <c r="C7" s="9" t="s">
        <v>7</v>
      </c>
      <c r="D7" s="9" t="str">
        <f>"王金玉"</f>
        <v>王金玉</v>
      </c>
      <c r="E7" s="9" t="str">
        <f t="shared" si="0"/>
        <v>女</v>
      </c>
      <c r="F7" s="9"/>
    </row>
    <row r="8" spans="1:6" ht="34.5" customHeight="1">
      <c r="A8" s="8">
        <v>6</v>
      </c>
      <c r="B8" s="9" t="str">
        <f>"61652024022815395325653"</f>
        <v>61652024022815395325653</v>
      </c>
      <c r="C8" s="9" t="s">
        <v>7</v>
      </c>
      <c r="D8" s="9" t="str">
        <f>"郑莹"</f>
        <v>郑莹</v>
      </c>
      <c r="E8" s="9" t="str">
        <f t="shared" si="0"/>
        <v>女</v>
      </c>
      <c r="F8" s="9"/>
    </row>
    <row r="9" spans="1:6" ht="34.5" customHeight="1">
      <c r="A9" s="8">
        <v>7</v>
      </c>
      <c r="B9" s="9" t="str">
        <f>"61652024022815362625649"</f>
        <v>61652024022815362625649</v>
      </c>
      <c r="C9" s="9" t="s">
        <v>7</v>
      </c>
      <c r="D9" s="9" t="str">
        <f>"易洪冰"</f>
        <v>易洪冰</v>
      </c>
      <c r="E9" s="9" t="str">
        <f t="shared" si="1"/>
        <v>男</v>
      </c>
      <c r="F9" s="9"/>
    </row>
    <row r="10" spans="1:6" ht="34.5" customHeight="1">
      <c r="A10" s="8">
        <v>8</v>
      </c>
      <c r="B10" s="9" t="str">
        <f>"61652024022815422525654"</f>
        <v>61652024022815422525654</v>
      </c>
      <c r="C10" s="9" t="s">
        <v>7</v>
      </c>
      <c r="D10" s="9" t="str">
        <f>"伍世鹏"</f>
        <v>伍世鹏</v>
      </c>
      <c r="E10" s="9" t="str">
        <f t="shared" si="1"/>
        <v>男</v>
      </c>
      <c r="F10" s="9"/>
    </row>
    <row r="11" spans="1:6" ht="34.5" customHeight="1">
      <c r="A11" s="8">
        <v>9</v>
      </c>
      <c r="B11" s="9" t="str">
        <f>"61652024022815461125657"</f>
        <v>61652024022815461125657</v>
      </c>
      <c r="C11" s="9" t="s">
        <v>7</v>
      </c>
      <c r="D11" s="9" t="str">
        <f>"赵袁豪"</f>
        <v>赵袁豪</v>
      </c>
      <c r="E11" s="9" t="str">
        <f t="shared" si="1"/>
        <v>男</v>
      </c>
      <c r="F11" s="9"/>
    </row>
    <row r="12" spans="1:6" ht="34.5" customHeight="1">
      <c r="A12" s="8">
        <v>10</v>
      </c>
      <c r="B12" s="9" t="str">
        <f>"61652024022816155325672"</f>
        <v>61652024022816155325672</v>
      </c>
      <c r="C12" s="9" t="s">
        <v>7</v>
      </c>
      <c r="D12" s="9" t="str">
        <f>"马广凤"</f>
        <v>马广凤</v>
      </c>
      <c r="E12" s="9" t="str">
        <f>"女"</f>
        <v>女</v>
      </c>
      <c r="F12" s="9"/>
    </row>
    <row r="13" spans="1:6" ht="34.5" customHeight="1">
      <c r="A13" s="8">
        <v>11</v>
      </c>
      <c r="B13" s="9" t="str">
        <f>"61652024022812494825556"</f>
        <v>61652024022812494825556</v>
      </c>
      <c r="C13" s="9" t="s">
        <v>7</v>
      </c>
      <c r="D13" s="9" t="str">
        <f>"薛志葳"</f>
        <v>薛志葳</v>
      </c>
      <c r="E13" s="9" t="str">
        <f>"男"</f>
        <v>男</v>
      </c>
      <c r="F13" s="9"/>
    </row>
    <row r="14" spans="1:6" ht="34.5" customHeight="1">
      <c r="A14" s="8">
        <v>12</v>
      </c>
      <c r="B14" s="9" t="str">
        <f>"61652024022815091225629"</f>
        <v>61652024022815091225629</v>
      </c>
      <c r="C14" s="9" t="s">
        <v>7</v>
      </c>
      <c r="D14" s="9" t="str">
        <f>"凌嘉苇"</f>
        <v>凌嘉苇</v>
      </c>
      <c r="E14" s="9" t="str">
        <f>"女"</f>
        <v>女</v>
      </c>
      <c r="F14" s="9"/>
    </row>
    <row r="15" spans="1:6" ht="34.5" customHeight="1">
      <c r="A15" s="8">
        <v>13</v>
      </c>
      <c r="B15" s="9" t="str">
        <f>"61652024022816291725682"</f>
        <v>61652024022816291725682</v>
      </c>
      <c r="C15" s="9" t="s">
        <v>7</v>
      </c>
      <c r="D15" s="9" t="str">
        <f>"符启霞"</f>
        <v>符启霞</v>
      </c>
      <c r="E15" s="9" t="str">
        <f>"女"</f>
        <v>女</v>
      </c>
      <c r="F15" s="9"/>
    </row>
    <row r="16" spans="1:6" ht="34.5" customHeight="1">
      <c r="A16" s="8">
        <v>14</v>
      </c>
      <c r="B16" s="9" t="str">
        <f>"61652024022817050925704"</f>
        <v>61652024022817050925704</v>
      </c>
      <c r="C16" s="9" t="s">
        <v>7</v>
      </c>
      <c r="D16" s="9" t="str">
        <f>"罗峥"</f>
        <v>罗峥</v>
      </c>
      <c r="E16" s="9" t="str">
        <f>"男"</f>
        <v>男</v>
      </c>
      <c r="F16" s="9"/>
    </row>
    <row r="17" spans="1:6" ht="34.5" customHeight="1">
      <c r="A17" s="8">
        <v>15</v>
      </c>
      <c r="B17" s="9" t="str">
        <f>"61652024022814404225612"</f>
        <v>61652024022814404225612</v>
      </c>
      <c r="C17" s="9" t="s">
        <v>7</v>
      </c>
      <c r="D17" s="9" t="str">
        <f>"张青蓉"</f>
        <v>张青蓉</v>
      </c>
      <c r="E17" s="9" t="str">
        <f>"女"</f>
        <v>女</v>
      </c>
      <c r="F17" s="9"/>
    </row>
    <row r="18" spans="1:6" ht="34.5" customHeight="1">
      <c r="A18" s="8">
        <v>16</v>
      </c>
      <c r="B18" s="9" t="str">
        <f>"61652024022817464625729"</f>
        <v>61652024022817464625729</v>
      </c>
      <c r="C18" s="9" t="s">
        <v>7</v>
      </c>
      <c r="D18" s="9" t="str">
        <f>"周晓霞"</f>
        <v>周晓霞</v>
      </c>
      <c r="E18" s="9" t="str">
        <f>"女"</f>
        <v>女</v>
      </c>
      <c r="F18" s="9"/>
    </row>
    <row r="19" spans="1:6" ht="34.5" customHeight="1">
      <c r="A19" s="8">
        <v>17</v>
      </c>
      <c r="B19" s="9" t="str">
        <f>"61652024022819124125770"</f>
        <v>61652024022819124125770</v>
      </c>
      <c r="C19" s="9" t="s">
        <v>7</v>
      </c>
      <c r="D19" s="9" t="str">
        <f>"莫少强"</f>
        <v>莫少强</v>
      </c>
      <c r="E19" s="9" t="str">
        <f>"男"</f>
        <v>男</v>
      </c>
      <c r="F19" s="9"/>
    </row>
    <row r="20" spans="1:6" ht="34.5" customHeight="1">
      <c r="A20" s="8">
        <v>18</v>
      </c>
      <c r="B20" s="9" t="str">
        <f>"61652024022821182925855"</f>
        <v>61652024022821182925855</v>
      </c>
      <c r="C20" s="9" t="s">
        <v>7</v>
      </c>
      <c r="D20" s="9" t="str">
        <f>"杨捷"</f>
        <v>杨捷</v>
      </c>
      <c r="E20" s="9" t="str">
        <f>"男"</f>
        <v>男</v>
      </c>
      <c r="F20" s="9"/>
    </row>
    <row r="21" spans="1:6" ht="34.5" customHeight="1">
      <c r="A21" s="8">
        <v>19</v>
      </c>
      <c r="B21" s="9" t="str">
        <f>"61652024022901154025932"</f>
        <v>61652024022901154025932</v>
      </c>
      <c r="C21" s="9" t="s">
        <v>7</v>
      </c>
      <c r="D21" s="9" t="str">
        <f>"周莹"</f>
        <v>周莹</v>
      </c>
      <c r="E21" s="9" t="str">
        <f>"女"</f>
        <v>女</v>
      </c>
      <c r="F21" s="9"/>
    </row>
    <row r="22" spans="1:6" ht="34.5" customHeight="1">
      <c r="A22" s="8">
        <v>20</v>
      </c>
      <c r="B22" s="9" t="str">
        <f>"61652024022902380125935"</f>
        <v>61652024022902380125935</v>
      </c>
      <c r="C22" s="9" t="s">
        <v>7</v>
      </c>
      <c r="D22" s="9" t="str">
        <f>"吴青峰"</f>
        <v>吴青峰</v>
      </c>
      <c r="E22" s="9" t="str">
        <f>"男"</f>
        <v>男</v>
      </c>
      <c r="F22" s="9"/>
    </row>
    <row r="23" spans="1:6" ht="34.5" customHeight="1">
      <c r="A23" s="8">
        <v>21</v>
      </c>
      <c r="B23" s="9" t="str">
        <f>"61652024022910040026064"</f>
        <v>61652024022910040026064</v>
      </c>
      <c r="C23" s="9" t="s">
        <v>7</v>
      </c>
      <c r="D23" s="9" t="str">
        <f>"黄楠"</f>
        <v>黄楠</v>
      </c>
      <c r="E23" s="9" t="str">
        <f>"女"</f>
        <v>女</v>
      </c>
      <c r="F23" s="9"/>
    </row>
    <row r="24" spans="1:6" ht="34.5" customHeight="1">
      <c r="A24" s="8">
        <v>22</v>
      </c>
      <c r="B24" s="9" t="str">
        <f>"61652024022816272825680"</f>
        <v>61652024022816272825680</v>
      </c>
      <c r="C24" s="9" t="s">
        <v>7</v>
      </c>
      <c r="D24" s="9" t="str">
        <f>"闫佳玮"</f>
        <v>闫佳玮</v>
      </c>
      <c r="E24" s="9" t="str">
        <f>"女"</f>
        <v>女</v>
      </c>
      <c r="F24" s="9"/>
    </row>
    <row r="25" spans="1:6" ht="34.5" customHeight="1">
      <c r="A25" s="8">
        <v>23</v>
      </c>
      <c r="B25" s="9" t="str">
        <f>"61652024022910470126100"</f>
        <v>61652024022910470126100</v>
      </c>
      <c r="C25" s="9" t="s">
        <v>7</v>
      </c>
      <c r="D25" s="9" t="str">
        <f>"王媚"</f>
        <v>王媚</v>
      </c>
      <c r="E25" s="9" t="str">
        <f>"女"</f>
        <v>女</v>
      </c>
      <c r="F25" s="9"/>
    </row>
    <row r="26" spans="1:6" ht="34.5" customHeight="1">
      <c r="A26" s="8">
        <v>24</v>
      </c>
      <c r="B26" s="9" t="str">
        <f>"61652024022910243426076"</f>
        <v>61652024022910243426076</v>
      </c>
      <c r="C26" s="9" t="s">
        <v>7</v>
      </c>
      <c r="D26" s="9" t="str">
        <f>"柴星宇"</f>
        <v>柴星宇</v>
      </c>
      <c r="E26" s="9" t="str">
        <f>"女"</f>
        <v>女</v>
      </c>
      <c r="F26" s="9"/>
    </row>
    <row r="27" spans="1:6" ht="34.5" customHeight="1">
      <c r="A27" s="8">
        <v>25</v>
      </c>
      <c r="B27" s="9" t="str">
        <f>"61652024022819181725775"</f>
        <v>61652024022819181725775</v>
      </c>
      <c r="C27" s="9" t="s">
        <v>7</v>
      </c>
      <c r="D27" s="9" t="str">
        <f>"庞英杰"</f>
        <v>庞英杰</v>
      </c>
      <c r="E27" s="9" t="str">
        <f>"男"</f>
        <v>男</v>
      </c>
      <c r="F27" s="9"/>
    </row>
    <row r="28" spans="1:6" ht="34.5" customHeight="1">
      <c r="A28" s="8">
        <v>26</v>
      </c>
      <c r="B28" s="9" t="str">
        <f>"61652024022912442626238"</f>
        <v>61652024022912442626238</v>
      </c>
      <c r="C28" s="9" t="s">
        <v>7</v>
      </c>
      <c r="D28" s="9" t="str">
        <f>"侯毅"</f>
        <v>侯毅</v>
      </c>
      <c r="E28" s="9" t="str">
        <f>"女"</f>
        <v>女</v>
      </c>
      <c r="F28" s="9"/>
    </row>
    <row r="29" spans="1:6" ht="34.5" customHeight="1">
      <c r="A29" s="8">
        <v>27</v>
      </c>
      <c r="B29" s="9" t="str">
        <f>"61652024022914520826339"</f>
        <v>61652024022914520826339</v>
      </c>
      <c r="C29" s="9" t="s">
        <v>7</v>
      </c>
      <c r="D29" s="9" t="str">
        <f>"陈月莹"</f>
        <v>陈月莹</v>
      </c>
      <c r="E29" s="9" t="str">
        <f>"女"</f>
        <v>女</v>
      </c>
      <c r="F29" s="9"/>
    </row>
    <row r="30" spans="1:6" ht="34.5" customHeight="1">
      <c r="A30" s="8">
        <v>28</v>
      </c>
      <c r="B30" s="9" t="str">
        <f>"61652024022916371326468"</f>
        <v>61652024022916371326468</v>
      </c>
      <c r="C30" s="9" t="s">
        <v>7</v>
      </c>
      <c r="D30" s="9" t="str">
        <f>"卓圆梦"</f>
        <v>卓圆梦</v>
      </c>
      <c r="E30" s="9" t="str">
        <f>"女"</f>
        <v>女</v>
      </c>
      <c r="F30" s="9"/>
    </row>
    <row r="31" spans="1:6" ht="34.5" customHeight="1">
      <c r="A31" s="8">
        <v>29</v>
      </c>
      <c r="B31" s="9" t="str">
        <f>"61652024022909105226000"</f>
        <v>61652024022909105226000</v>
      </c>
      <c r="C31" s="9" t="s">
        <v>7</v>
      </c>
      <c r="D31" s="9" t="str">
        <f>"赵华丽"</f>
        <v>赵华丽</v>
      </c>
      <c r="E31" s="9" t="str">
        <f>"女"</f>
        <v>女</v>
      </c>
      <c r="F31" s="9"/>
    </row>
    <row r="32" spans="1:6" ht="34.5" customHeight="1">
      <c r="A32" s="8">
        <v>30</v>
      </c>
      <c r="B32" s="9" t="str">
        <f>"61652024022810310025465"</f>
        <v>61652024022810310025465</v>
      </c>
      <c r="C32" s="9" t="s">
        <v>7</v>
      </c>
      <c r="D32" s="9" t="str">
        <f>"周始鹏"</f>
        <v>周始鹏</v>
      </c>
      <c r="E32" s="9" t="str">
        <f>"男"</f>
        <v>男</v>
      </c>
      <c r="F32" s="9"/>
    </row>
    <row r="33" spans="1:6" ht="34.5" customHeight="1">
      <c r="A33" s="8">
        <v>31</v>
      </c>
      <c r="B33" s="9" t="str">
        <f>"61652024022919525826595"</f>
        <v>61652024022919525826595</v>
      </c>
      <c r="C33" s="9" t="s">
        <v>7</v>
      </c>
      <c r="D33" s="9" t="str">
        <f>"陈林林"</f>
        <v>陈林林</v>
      </c>
      <c r="E33" s="9" t="str">
        <f aca="true" t="shared" si="2" ref="E33:E38">"女"</f>
        <v>女</v>
      </c>
      <c r="F33" s="9"/>
    </row>
    <row r="34" spans="1:6" ht="34.5" customHeight="1">
      <c r="A34" s="8">
        <v>32</v>
      </c>
      <c r="B34" s="9" t="str">
        <f>"61652024030110421727766"</f>
        <v>61652024030110421727766</v>
      </c>
      <c r="C34" s="9" t="s">
        <v>7</v>
      </c>
      <c r="D34" s="9" t="str">
        <f>"李大慧"</f>
        <v>李大慧</v>
      </c>
      <c r="E34" s="9" t="str">
        <f>"男"</f>
        <v>男</v>
      </c>
      <c r="F34" s="9"/>
    </row>
    <row r="35" spans="1:6" ht="34.5" customHeight="1">
      <c r="A35" s="8">
        <v>33</v>
      </c>
      <c r="B35" s="9" t="str">
        <f>"61652024030111085227905"</f>
        <v>61652024030111085227905</v>
      </c>
      <c r="C35" s="9" t="s">
        <v>7</v>
      </c>
      <c r="D35" s="9" t="str">
        <f>"赵英皓"</f>
        <v>赵英皓</v>
      </c>
      <c r="E35" s="9" t="str">
        <f>"男"</f>
        <v>男</v>
      </c>
      <c r="F35" s="9"/>
    </row>
    <row r="36" spans="1:6" ht="34.5" customHeight="1">
      <c r="A36" s="8">
        <v>34</v>
      </c>
      <c r="B36" s="9" t="str">
        <f>"61652024030110535227837"</f>
        <v>61652024030110535227837</v>
      </c>
      <c r="C36" s="9" t="s">
        <v>7</v>
      </c>
      <c r="D36" s="9" t="str">
        <f>"文名"</f>
        <v>文名</v>
      </c>
      <c r="E36" s="9" t="str">
        <f>"男"</f>
        <v>男</v>
      </c>
      <c r="F36" s="9"/>
    </row>
    <row r="37" spans="1:6" ht="34.5" customHeight="1">
      <c r="A37" s="8">
        <v>35</v>
      </c>
      <c r="B37" s="9" t="str">
        <f>"61652024022921212326671"</f>
        <v>61652024022921212326671</v>
      </c>
      <c r="C37" s="9" t="s">
        <v>7</v>
      </c>
      <c r="D37" s="9" t="str">
        <f>"蔡京彤"</f>
        <v>蔡京彤</v>
      </c>
      <c r="E37" s="9" t="str">
        <f t="shared" si="2"/>
        <v>女</v>
      </c>
      <c r="F37" s="9"/>
    </row>
    <row r="38" spans="1:6" ht="34.5" customHeight="1">
      <c r="A38" s="8">
        <v>36</v>
      </c>
      <c r="B38" s="9" t="str">
        <f>"61652024022915440926399"</f>
        <v>61652024022915440926399</v>
      </c>
      <c r="C38" s="9" t="s">
        <v>7</v>
      </c>
      <c r="D38" s="9" t="str">
        <f>"董朝咪"</f>
        <v>董朝咪</v>
      </c>
      <c r="E38" s="9" t="str">
        <f t="shared" si="2"/>
        <v>女</v>
      </c>
      <c r="F38" s="9"/>
    </row>
    <row r="39" spans="1:6" ht="34.5" customHeight="1">
      <c r="A39" s="8">
        <v>37</v>
      </c>
      <c r="B39" s="9" t="str">
        <f>"61652024030114295928541"</f>
        <v>61652024030114295928541</v>
      </c>
      <c r="C39" s="9" t="s">
        <v>7</v>
      </c>
      <c r="D39" s="9" t="str">
        <f>"蔡宇"</f>
        <v>蔡宇</v>
      </c>
      <c r="E39" s="9" t="str">
        <f>"男"</f>
        <v>男</v>
      </c>
      <c r="F39" s="9"/>
    </row>
    <row r="40" spans="1:6" ht="34.5" customHeight="1">
      <c r="A40" s="8">
        <v>38</v>
      </c>
      <c r="B40" s="9" t="str">
        <f>"61652024030112063728150"</f>
        <v>61652024030112063728150</v>
      </c>
      <c r="C40" s="9" t="s">
        <v>7</v>
      </c>
      <c r="D40" s="9" t="str">
        <f>"陈嘉欣"</f>
        <v>陈嘉欣</v>
      </c>
      <c r="E40" s="9" t="str">
        <f aca="true" t="shared" si="3" ref="E40:E45">"女"</f>
        <v>女</v>
      </c>
      <c r="F40" s="9"/>
    </row>
    <row r="41" spans="1:6" ht="34.5" customHeight="1">
      <c r="A41" s="8">
        <v>39</v>
      </c>
      <c r="B41" s="9" t="str">
        <f>"61652024030115430428819"</f>
        <v>61652024030115430428819</v>
      </c>
      <c r="C41" s="9" t="s">
        <v>7</v>
      </c>
      <c r="D41" s="9" t="str">
        <f>"郑媛元"</f>
        <v>郑媛元</v>
      </c>
      <c r="E41" s="9" t="str">
        <f t="shared" si="3"/>
        <v>女</v>
      </c>
      <c r="F41" s="9"/>
    </row>
    <row r="42" spans="1:6" ht="34.5" customHeight="1">
      <c r="A42" s="8">
        <v>40</v>
      </c>
      <c r="B42" s="9" t="str">
        <f>"61652024030115481328839"</f>
        <v>61652024030115481328839</v>
      </c>
      <c r="C42" s="9" t="s">
        <v>7</v>
      </c>
      <c r="D42" s="9" t="str">
        <f>"李楠"</f>
        <v>李楠</v>
      </c>
      <c r="E42" s="9" t="str">
        <f t="shared" si="3"/>
        <v>女</v>
      </c>
      <c r="F42" s="9"/>
    </row>
    <row r="43" spans="1:6" ht="34.5" customHeight="1">
      <c r="A43" s="8">
        <v>41</v>
      </c>
      <c r="B43" s="9" t="str">
        <f>"61652024030115395728810"</f>
        <v>61652024030115395728810</v>
      </c>
      <c r="C43" s="9" t="s">
        <v>7</v>
      </c>
      <c r="D43" s="9" t="str">
        <f>"李宗雅"</f>
        <v>李宗雅</v>
      </c>
      <c r="E43" s="9" t="str">
        <f t="shared" si="3"/>
        <v>女</v>
      </c>
      <c r="F43" s="9"/>
    </row>
    <row r="44" spans="1:6" ht="34.5" customHeight="1">
      <c r="A44" s="8">
        <v>42</v>
      </c>
      <c r="B44" s="9" t="str">
        <f>"61652024030115440328825"</f>
        <v>61652024030115440328825</v>
      </c>
      <c r="C44" s="9" t="s">
        <v>7</v>
      </c>
      <c r="D44" s="9" t="str">
        <f>"胡扬琼"</f>
        <v>胡扬琼</v>
      </c>
      <c r="E44" s="9" t="str">
        <f t="shared" si="3"/>
        <v>女</v>
      </c>
      <c r="F44" s="9"/>
    </row>
    <row r="45" spans="1:6" ht="34.5" customHeight="1">
      <c r="A45" s="8">
        <v>43</v>
      </c>
      <c r="B45" s="9" t="str">
        <f>"61652024030116344829001"</f>
        <v>61652024030116344829001</v>
      </c>
      <c r="C45" s="9" t="s">
        <v>7</v>
      </c>
      <c r="D45" s="9" t="str">
        <f>"王蕊"</f>
        <v>王蕊</v>
      </c>
      <c r="E45" s="9" t="str">
        <f t="shared" si="3"/>
        <v>女</v>
      </c>
      <c r="F45" s="9"/>
    </row>
    <row r="46" spans="1:6" ht="34.5" customHeight="1">
      <c r="A46" s="8">
        <v>44</v>
      </c>
      <c r="B46" s="9" t="str">
        <f>"61652024030115283228771"</f>
        <v>61652024030115283228771</v>
      </c>
      <c r="C46" s="9" t="s">
        <v>7</v>
      </c>
      <c r="D46" s="9" t="str">
        <f>"符气刚"</f>
        <v>符气刚</v>
      </c>
      <c r="E46" s="9" t="str">
        <f aca="true" t="shared" si="4" ref="E46:E51">"男"</f>
        <v>男</v>
      </c>
      <c r="F46" s="9"/>
    </row>
    <row r="47" spans="1:6" ht="34.5" customHeight="1">
      <c r="A47" s="8">
        <v>45</v>
      </c>
      <c r="B47" s="9" t="str">
        <f>"61652024030120062829396"</f>
        <v>61652024030120062829396</v>
      </c>
      <c r="C47" s="9" t="s">
        <v>7</v>
      </c>
      <c r="D47" s="9" t="str">
        <f>"龙雪莲"</f>
        <v>龙雪莲</v>
      </c>
      <c r="E47" s="9" t="str">
        <f>"女"</f>
        <v>女</v>
      </c>
      <c r="F47" s="9"/>
    </row>
    <row r="48" spans="1:6" ht="34.5" customHeight="1">
      <c r="A48" s="8">
        <v>46</v>
      </c>
      <c r="B48" s="9" t="str">
        <f>"61652024030121134829520"</f>
        <v>61652024030121134829520</v>
      </c>
      <c r="C48" s="9" t="s">
        <v>7</v>
      </c>
      <c r="D48" s="9" t="str">
        <f>"施良帅"</f>
        <v>施良帅</v>
      </c>
      <c r="E48" s="9" t="str">
        <f t="shared" si="4"/>
        <v>男</v>
      </c>
      <c r="F48" s="9"/>
    </row>
    <row r="49" spans="1:6" ht="34.5" customHeight="1">
      <c r="A49" s="8">
        <v>47</v>
      </c>
      <c r="B49" s="9" t="str">
        <f>"61652024030122543329677"</f>
        <v>61652024030122543329677</v>
      </c>
      <c r="C49" s="9" t="s">
        <v>7</v>
      </c>
      <c r="D49" s="9" t="str">
        <f>"王誉蓁"</f>
        <v>王誉蓁</v>
      </c>
      <c r="E49" s="9" t="str">
        <f>"女"</f>
        <v>女</v>
      </c>
      <c r="F49" s="9"/>
    </row>
    <row r="50" spans="1:6" ht="34.5" customHeight="1">
      <c r="A50" s="8">
        <v>48</v>
      </c>
      <c r="B50" s="9" t="str">
        <f>"61652024030110331627715"</f>
        <v>61652024030110331627715</v>
      </c>
      <c r="C50" s="9" t="s">
        <v>7</v>
      </c>
      <c r="D50" s="9" t="str">
        <f>"丁涵钰"</f>
        <v>丁涵钰</v>
      </c>
      <c r="E50" s="9" t="str">
        <f>"女"</f>
        <v>女</v>
      </c>
      <c r="F50" s="9"/>
    </row>
    <row r="51" spans="1:6" ht="34.5" customHeight="1">
      <c r="A51" s="8">
        <v>49</v>
      </c>
      <c r="B51" s="9" t="str">
        <f>"61652024030119291229330"</f>
        <v>61652024030119291229330</v>
      </c>
      <c r="C51" s="9" t="s">
        <v>7</v>
      </c>
      <c r="D51" s="9" t="str">
        <f>"邱成华"</f>
        <v>邱成华</v>
      </c>
      <c r="E51" s="9" t="str">
        <f t="shared" si="4"/>
        <v>男</v>
      </c>
      <c r="F51" s="9"/>
    </row>
    <row r="52" spans="1:6" ht="34.5" customHeight="1">
      <c r="A52" s="8">
        <v>50</v>
      </c>
      <c r="B52" s="9" t="str">
        <f>"61652024030210001429884"</f>
        <v>61652024030210001429884</v>
      </c>
      <c r="C52" s="9" t="s">
        <v>7</v>
      </c>
      <c r="D52" s="9" t="str">
        <f>"何梦成"</f>
        <v>何梦成</v>
      </c>
      <c r="E52" s="9" t="str">
        <f>"女"</f>
        <v>女</v>
      </c>
      <c r="F52" s="9"/>
    </row>
    <row r="53" spans="1:6" ht="34.5" customHeight="1">
      <c r="A53" s="8">
        <v>51</v>
      </c>
      <c r="B53" s="9" t="str">
        <f>"61652024022809380325431"</f>
        <v>61652024022809380325431</v>
      </c>
      <c r="C53" s="9" t="s">
        <v>7</v>
      </c>
      <c r="D53" s="9" t="str">
        <f>"黄奕博"</f>
        <v>黄奕博</v>
      </c>
      <c r="E53" s="9" t="str">
        <f>"女"</f>
        <v>女</v>
      </c>
      <c r="F53" s="9"/>
    </row>
    <row r="54" spans="1:6" ht="34.5" customHeight="1">
      <c r="A54" s="8">
        <v>52</v>
      </c>
      <c r="B54" s="9" t="str">
        <f>"61652024030213404530211"</f>
        <v>61652024030213404530211</v>
      </c>
      <c r="C54" s="9" t="s">
        <v>7</v>
      </c>
      <c r="D54" s="9" t="str">
        <f>"谢娇艳"</f>
        <v>谢娇艳</v>
      </c>
      <c r="E54" s="9" t="str">
        <f>"女"</f>
        <v>女</v>
      </c>
      <c r="F54" s="9"/>
    </row>
    <row r="55" spans="1:6" ht="34.5" customHeight="1">
      <c r="A55" s="8">
        <v>53</v>
      </c>
      <c r="B55" s="9" t="str">
        <f>"61652024030115565228870"</f>
        <v>61652024030115565228870</v>
      </c>
      <c r="C55" s="9" t="s">
        <v>7</v>
      </c>
      <c r="D55" s="9" t="str">
        <f>"连成瑛"</f>
        <v>连成瑛</v>
      </c>
      <c r="E55" s="9" t="str">
        <f>"女"</f>
        <v>女</v>
      </c>
      <c r="F55" s="9"/>
    </row>
    <row r="56" spans="1:6" ht="34.5" customHeight="1">
      <c r="A56" s="8">
        <v>54</v>
      </c>
      <c r="B56" s="9" t="str">
        <f>"61652024030214335930280"</f>
        <v>61652024030214335930280</v>
      </c>
      <c r="C56" s="9" t="s">
        <v>7</v>
      </c>
      <c r="D56" s="9" t="str">
        <f>"任颖洁"</f>
        <v>任颖洁</v>
      </c>
      <c r="E56" s="9" t="str">
        <f>"女"</f>
        <v>女</v>
      </c>
      <c r="F56" s="9"/>
    </row>
    <row r="57" spans="1:6" ht="34.5" customHeight="1">
      <c r="A57" s="8">
        <v>55</v>
      </c>
      <c r="B57" s="9" t="str">
        <f>"61652024030219032530635"</f>
        <v>61652024030219032530635</v>
      </c>
      <c r="C57" s="9" t="s">
        <v>7</v>
      </c>
      <c r="D57" s="9" t="str">
        <f>"羊琼杰"</f>
        <v>羊琼杰</v>
      </c>
      <c r="E57" s="9" t="str">
        <f>"男"</f>
        <v>男</v>
      </c>
      <c r="F57" s="9"/>
    </row>
    <row r="58" spans="1:6" ht="34.5" customHeight="1">
      <c r="A58" s="8">
        <v>56</v>
      </c>
      <c r="B58" s="9" t="str">
        <f>"61652024030220071730706"</f>
        <v>61652024030220071730706</v>
      </c>
      <c r="C58" s="9" t="s">
        <v>7</v>
      </c>
      <c r="D58" s="9" t="str">
        <f>"云潇慧"</f>
        <v>云潇慧</v>
      </c>
      <c r="E58" s="9" t="str">
        <f aca="true" t="shared" si="5" ref="E58:E63">"女"</f>
        <v>女</v>
      </c>
      <c r="F58" s="9"/>
    </row>
    <row r="59" spans="1:6" ht="34.5" customHeight="1">
      <c r="A59" s="8">
        <v>57</v>
      </c>
      <c r="B59" s="9" t="str">
        <f>"61652024022821001625837"</f>
        <v>61652024022821001625837</v>
      </c>
      <c r="C59" s="9" t="s">
        <v>7</v>
      </c>
      <c r="D59" s="9" t="str">
        <f>"王纪旺"</f>
        <v>王纪旺</v>
      </c>
      <c r="E59" s="9" t="str">
        <f>"男"</f>
        <v>男</v>
      </c>
      <c r="F59" s="9"/>
    </row>
    <row r="60" spans="1:6" ht="34.5" customHeight="1">
      <c r="A60" s="8">
        <v>58</v>
      </c>
      <c r="B60" s="9" t="str">
        <f>"61652024030113593528452"</f>
        <v>61652024030113593528452</v>
      </c>
      <c r="C60" s="9" t="s">
        <v>7</v>
      </c>
      <c r="D60" s="9" t="str">
        <f>"赵蒙"</f>
        <v>赵蒙</v>
      </c>
      <c r="E60" s="9" t="str">
        <f>"男"</f>
        <v>男</v>
      </c>
      <c r="F60" s="9"/>
    </row>
    <row r="61" spans="1:6" ht="34.5" customHeight="1">
      <c r="A61" s="8">
        <v>59</v>
      </c>
      <c r="B61" s="9" t="str">
        <f>"61652024030313014631149"</f>
        <v>61652024030313014631149</v>
      </c>
      <c r="C61" s="9" t="s">
        <v>7</v>
      </c>
      <c r="D61" s="9" t="str">
        <f>"张恒铭"</f>
        <v>张恒铭</v>
      </c>
      <c r="E61" s="9" t="str">
        <f>"男"</f>
        <v>男</v>
      </c>
      <c r="F61" s="9"/>
    </row>
    <row r="62" spans="1:6" ht="34.5" customHeight="1">
      <c r="A62" s="8">
        <v>60</v>
      </c>
      <c r="B62" s="9" t="str">
        <f>"61652024030321331431570"</f>
        <v>61652024030321331431570</v>
      </c>
      <c r="C62" s="9" t="s">
        <v>7</v>
      </c>
      <c r="D62" s="9" t="str">
        <f>"杜小雪"</f>
        <v>杜小雪</v>
      </c>
      <c r="E62" s="9" t="str">
        <f t="shared" si="5"/>
        <v>女</v>
      </c>
      <c r="F62" s="9"/>
    </row>
    <row r="63" spans="1:6" ht="34.5" customHeight="1">
      <c r="A63" s="8">
        <v>61</v>
      </c>
      <c r="B63" s="9" t="str">
        <f>"61652024022822180225883"</f>
        <v>61652024022822180225883</v>
      </c>
      <c r="C63" s="9" t="s">
        <v>7</v>
      </c>
      <c r="D63" s="9" t="str">
        <f>"冯海兰"</f>
        <v>冯海兰</v>
      </c>
      <c r="E63" s="9" t="str">
        <f t="shared" si="5"/>
        <v>女</v>
      </c>
      <c r="F63" s="9"/>
    </row>
    <row r="64" spans="1:6" ht="34.5" customHeight="1">
      <c r="A64" s="8">
        <v>62</v>
      </c>
      <c r="B64" s="9" t="str">
        <f>"61652024022823590025922"</f>
        <v>61652024022823590025922</v>
      </c>
      <c r="C64" s="9" t="s">
        <v>7</v>
      </c>
      <c r="D64" s="9" t="str">
        <f>"王阳孚"</f>
        <v>王阳孚</v>
      </c>
      <c r="E64" s="9" t="str">
        <f>"男"</f>
        <v>男</v>
      </c>
      <c r="F64" s="9"/>
    </row>
    <row r="65" spans="1:6" ht="34.5" customHeight="1">
      <c r="A65" s="8">
        <v>63</v>
      </c>
      <c r="B65" s="9" t="str">
        <f>"61652024030322490331630"</f>
        <v>61652024030322490331630</v>
      </c>
      <c r="C65" s="9" t="s">
        <v>7</v>
      </c>
      <c r="D65" s="9" t="str">
        <f>"彭桂英"</f>
        <v>彭桂英</v>
      </c>
      <c r="E65" s="9" t="str">
        <f>"女"</f>
        <v>女</v>
      </c>
      <c r="F65" s="9"/>
    </row>
    <row r="66" spans="1:6" ht="34.5" customHeight="1">
      <c r="A66" s="8">
        <v>64</v>
      </c>
      <c r="B66" s="9" t="str">
        <f>"61652024030323151531645"</f>
        <v>61652024030323151531645</v>
      </c>
      <c r="C66" s="9" t="s">
        <v>7</v>
      </c>
      <c r="D66" s="9" t="str">
        <f>"左娇艳"</f>
        <v>左娇艳</v>
      </c>
      <c r="E66" s="9" t="str">
        <f>"女"</f>
        <v>女</v>
      </c>
      <c r="F66" s="9"/>
    </row>
    <row r="67" spans="1:6" ht="34.5" customHeight="1">
      <c r="A67" s="8">
        <v>65</v>
      </c>
      <c r="B67" s="9" t="str">
        <f>"61652024030409504932001"</f>
        <v>61652024030409504932001</v>
      </c>
      <c r="C67" s="9" t="s">
        <v>7</v>
      </c>
      <c r="D67" s="9" t="str">
        <f>"卓雨瑶"</f>
        <v>卓雨瑶</v>
      </c>
      <c r="E67" s="9" t="str">
        <f>"女"</f>
        <v>女</v>
      </c>
      <c r="F67" s="9"/>
    </row>
    <row r="68" spans="1:6" ht="34.5" customHeight="1">
      <c r="A68" s="8">
        <v>66</v>
      </c>
      <c r="B68" s="9" t="str">
        <f>"61652024030409370831944"</f>
        <v>61652024030409370831944</v>
      </c>
      <c r="C68" s="9" t="s">
        <v>7</v>
      </c>
      <c r="D68" s="9" t="str">
        <f>"王小红"</f>
        <v>王小红</v>
      </c>
      <c r="E68" s="9" t="str">
        <f>"女"</f>
        <v>女</v>
      </c>
      <c r="F68" s="9"/>
    </row>
    <row r="69" spans="1:6" ht="34.5" customHeight="1">
      <c r="A69" s="8">
        <v>67</v>
      </c>
      <c r="B69" s="9" t="str">
        <f>"61652024030115391328807"</f>
        <v>61652024030115391328807</v>
      </c>
      <c r="C69" s="9" t="s">
        <v>7</v>
      </c>
      <c r="D69" s="9" t="str">
        <f>"符祥渊"</f>
        <v>符祥渊</v>
      </c>
      <c r="E69" s="9" t="str">
        <f aca="true" t="shared" si="6" ref="E69:E75">"男"</f>
        <v>男</v>
      </c>
      <c r="F69" s="9"/>
    </row>
    <row r="70" spans="1:6" ht="34.5" customHeight="1">
      <c r="A70" s="8">
        <v>68</v>
      </c>
      <c r="B70" s="9" t="str">
        <f>"61652024030409040731820"</f>
        <v>61652024030409040731820</v>
      </c>
      <c r="C70" s="9" t="s">
        <v>7</v>
      </c>
      <c r="D70" s="9" t="str">
        <f>"袁文贤"</f>
        <v>袁文贤</v>
      </c>
      <c r="E70" s="9" t="str">
        <f>"女"</f>
        <v>女</v>
      </c>
      <c r="F70" s="9"/>
    </row>
    <row r="71" spans="1:6" ht="34.5" customHeight="1">
      <c r="A71" s="8">
        <v>69</v>
      </c>
      <c r="B71" s="9" t="str">
        <f>"61652024030411042132296"</f>
        <v>61652024030411042132296</v>
      </c>
      <c r="C71" s="9" t="s">
        <v>7</v>
      </c>
      <c r="D71" s="9" t="str">
        <f>"杨俊"</f>
        <v>杨俊</v>
      </c>
      <c r="E71" s="9" t="str">
        <f>"女"</f>
        <v>女</v>
      </c>
      <c r="F71" s="9"/>
    </row>
    <row r="72" spans="1:6" ht="34.5" customHeight="1">
      <c r="A72" s="8">
        <v>70</v>
      </c>
      <c r="B72" s="9" t="str">
        <f>"61652024022818523525759"</f>
        <v>61652024022818523525759</v>
      </c>
      <c r="C72" s="9" t="s">
        <v>7</v>
      </c>
      <c r="D72" s="9" t="str">
        <f>"符诗杰"</f>
        <v>符诗杰</v>
      </c>
      <c r="E72" s="9" t="str">
        <f t="shared" si="6"/>
        <v>男</v>
      </c>
      <c r="F72" s="9"/>
    </row>
    <row r="73" spans="1:6" ht="34.5" customHeight="1">
      <c r="A73" s="8">
        <v>71</v>
      </c>
      <c r="B73" s="9" t="str">
        <f>"61652024030411141732335"</f>
        <v>61652024030411141732335</v>
      </c>
      <c r="C73" s="9" t="s">
        <v>7</v>
      </c>
      <c r="D73" s="9" t="str">
        <f>"杜晶晶"</f>
        <v>杜晶晶</v>
      </c>
      <c r="E73" s="9" t="str">
        <f>"女"</f>
        <v>女</v>
      </c>
      <c r="F73" s="9"/>
    </row>
    <row r="74" spans="1:6" ht="34.5" customHeight="1">
      <c r="A74" s="8">
        <v>72</v>
      </c>
      <c r="B74" s="9" t="str">
        <f>"61652024030411194732357"</f>
        <v>61652024030411194732357</v>
      </c>
      <c r="C74" s="9" t="s">
        <v>7</v>
      </c>
      <c r="D74" s="9" t="str">
        <f>"陈明武"</f>
        <v>陈明武</v>
      </c>
      <c r="E74" s="9" t="str">
        <f t="shared" si="6"/>
        <v>男</v>
      </c>
      <c r="F74" s="9"/>
    </row>
    <row r="75" spans="1:6" ht="34.5" customHeight="1">
      <c r="A75" s="8">
        <v>73</v>
      </c>
      <c r="B75" s="9" t="str">
        <f>"61652024030411401532417"</f>
        <v>61652024030411401532417</v>
      </c>
      <c r="C75" s="9" t="s">
        <v>7</v>
      </c>
      <c r="D75" s="9" t="str">
        <f>"全业宇"</f>
        <v>全业宇</v>
      </c>
      <c r="E75" s="9" t="str">
        <f t="shared" si="6"/>
        <v>男</v>
      </c>
      <c r="F75" s="9"/>
    </row>
    <row r="76" spans="1:6" ht="34.5" customHeight="1">
      <c r="A76" s="8">
        <v>74</v>
      </c>
      <c r="B76" s="9" t="str">
        <f>"61652024022916035226420"</f>
        <v>61652024022916035226420</v>
      </c>
      <c r="C76" s="9" t="s">
        <v>7</v>
      </c>
      <c r="D76" s="9" t="str">
        <f>"董书红"</f>
        <v>董书红</v>
      </c>
      <c r="E76" s="9" t="str">
        <f>"女"</f>
        <v>女</v>
      </c>
      <c r="F76" s="9"/>
    </row>
    <row r="77" spans="1:6" ht="34.5" customHeight="1">
      <c r="A77" s="8">
        <v>75</v>
      </c>
      <c r="B77" s="9" t="str">
        <f>"61652024030411185032353"</f>
        <v>61652024030411185032353</v>
      </c>
      <c r="C77" s="9" t="s">
        <v>7</v>
      </c>
      <c r="D77" s="9" t="str">
        <f>"周浩"</f>
        <v>周浩</v>
      </c>
      <c r="E77" s="9" t="str">
        <f>"男"</f>
        <v>男</v>
      </c>
      <c r="F77" s="9"/>
    </row>
    <row r="78" spans="1:6" ht="34.5" customHeight="1">
      <c r="A78" s="8">
        <v>76</v>
      </c>
      <c r="B78" s="9" t="str">
        <f>"61652024030410203532122"</f>
        <v>61652024030410203532122</v>
      </c>
      <c r="C78" s="9" t="s">
        <v>7</v>
      </c>
      <c r="D78" s="9" t="str">
        <f>"游宇霆"</f>
        <v>游宇霆</v>
      </c>
      <c r="E78" s="9" t="str">
        <f>"女"</f>
        <v>女</v>
      </c>
      <c r="F78" s="9"/>
    </row>
    <row r="79" spans="1:6" ht="34.5" customHeight="1">
      <c r="A79" s="8">
        <v>77</v>
      </c>
      <c r="B79" s="9" t="str">
        <f>"61652024030412292832503"</f>
        <v>61652024030412292832503</v>
      </c>
      <c r="C79" s="9" t="s">
        <v>7</v>
      </c>
      <c r="D79" s="9" t="str">
        <f>"敖兰"</f>
        <v>敖兰</v>
      </c>
      <c r="E79" s="9" t="str">
        <f>"女"</f>
        <v>女</v>
      </c>
      <c r="F79" s="9"/>
    </row>
    <row r="80" spans="1:6" ht="34.5" customHeight="1">
      <c r="A80" s="8">
        <v>78</v>
      </c>
      <c r="B80" s="9" t="str">
        <f>"61652024030412522132553"</f>
        <v>61652024030412522132553</v>
      </c>
      <c r="C80" s="9" t="s">
        <v>7</v>
      </c>
      <c r="D80" s="9" t="str">
        <f>"沈礼鸿"</f>
        <v>沈礼鸿</v>
      </c>
      <c r="E80" s="9" t="str">
        <f>"男"</f>
        <v>男</v>
      </c>
      <c r="F80" s="9"/>
    </row>
    <row r="81" spans="1:6" ht="34.5" customHeight="1">
      <c r="A81" s="8">
        <v>79</v>
      </c>
      <c r="B81" s="9" t="str">
        <f>"61652024030414013132649"</f>
        <v>61652024030414013132649</v>
      </c>
      <c r="C81" s="9" t="s">
        <v>7</v>
      </c>
      <c r="D81" s="9" t="str">
        <f>"吴毓焕"</f>
        <v>吴毓焕</v>
      </c>
      <c r="E81" s="9" t="str">
        <f>"男"</f>
        <v>男</v>
      </c>
      <c r="F81" s="9"/>
    </row>
    <row r="82" spans="1:6" ht="34.5" customHeight="1">
      <c r="A82" s="8">
        <v>80</v>
      </c>
      <c r="B82" s="9" t="str">
        <f>"61652024030414482032755"</f>
        <v>61652024030414482032755</v>
      </c>
      <c r="C82" s="9" t="s">
        <v>7</v>
      </c>
      <c r="D82" s="9" t="str">
        <f>"吕爱琳"</f>
        <v>吕爱琳</v>
      </c>
      <c r="E82" s="9" t="str">
        <f>"女"</f>
        <v>女</v>
      </c>
      <c r="F82" s="9"/>
    </row>
    <row r="83" spans="1:6" ht="34.5" customHeight="1">
      <c r="A83" s="8">
        <v>81</v>
      </c>
      <c r="B83" s="9" t="str">
        <f>"61652024030415093832814"</f>
        <v>61652024030415093832814</v>
      </c>
      <c r="C83" s="9" t="s">
        <v>7</v>
      </c>
      <c r="D83" s="9" t="str">
        <f>"黄友文"</f>
        <v>黄友文</v>
      </c>
      <c r="E83" s="9" t="str">
        <f>"女"</f>
        <v>女</v>
      </c>
      <c r="F83" s="9"/>
    </row>
    <row r="84" spans="1:6" ht="34.5" customHeight="1">
      <c r="A84" s="8">
        <v>82</v>
      </c>
      <c r="B84" s="9" t="str">
        <f>"61652024030115505128853"</f>
        <v>61652024030115505128853</v>
      </c>
      <c r="C84" s="9" t="s">
        <v>7</v>
      </c>
      <c r="D84" s="9" t="str">
        <f>"陈文燕"</f>
        <v>陈文燕</v>
      </c>
      <c r="E84" s="9" t="str">
        <f>"女"</f>
        <v>女</v>
      </c>
      <c r="F84" s="9"/>
    </row>
    <row r="85" spans="1:6" ht="34.5" customHeight="1">
      <c r="A85" s="8">
        <v>83</v>
      </c>
      <c r="B85" s="9" t="str">
        <f>"61652024030413372632619"</f>
        <v>61652024030413372632619</v>
      </c>
      <c r="C85" s="9" t="s">
        <v>7</v>
      </c>
      <c r="D85" s="9" t="str">
        <f>"杨帆"</f>
        <v>杨帆</v>
      </c>
      <c r="E85" s="9" t="str">
        <f>"男"</f>
        <v>男</v>
      </c>
      <c r="F85" s="9"/>
    </row>
    <row r="86" spans="1:6" ht="34.5" customHeight="1">
      <c r="A86" s="8">
        <v>84</v>
      </c>
      <c r="B86" s="9" t="str">
        <f>"61652024030320011331479"</f>
        <v>61652024030320011331479</v>
      </c>
      <c r="C86" s="9" t="s">
        <v>7</v>
      </c>
      <c r="D86" s="9" t="str">
        <f>"何泉滨"</f>
        <v>何泉滨</v>
      </c>
      <c r="E86" s="9" t="str">
        <f>"男"</f>
        <v>男</v>
      </c>
      <c r="F86" s="9"/>
    </row>
    <row r="87" spans="1:6" ht="34.5" customHeight="1">
      <c r="A87" s="8">
        <v>85</v>
      </c>
      <c r="B87" s="9" t="str">
        <f>"61652024030413414932627"</f>
        <v>61652024030413414932627</v>
      </c>
      <c r="C87" s="9" t="s">
        <v>7</v>
      </c>
      <c r="D87" s="9" t="str">
        <f>"冯子森"</f>
        <v>冯子森</v>
      </c>
      <c r="E87" s="9" t="str">
        <f>"男"</f>
        <v>男</v>
      </c>
      <c r="F87" s="9"/>
    </row>
    <row r="88" spans="1:6" ht="34.5" customHeight="1">
      <c r="A88" s="8">
        <v>86</v>
      </c>
      <c r="B88" s="9" t="str">
        <f>"61652024030416334133040"</f>
        <v>61652024030416334133040</v>
      </c>
      <c r="C88" s="9" t="s">
        <v>7</v>
      </c>
      <c r="D88" s="9" t="str">
        <f>"冯世鹏"</f>
        <v>冯世鹏</v>
      </c>
      <c r="E88" s="9" t="str">
        <f>"男"</f>
        <v>男</v>
      </c>
      <c r="F88" s="9"/>
    </row>
    <row r="89" spans="1:6" ht="34.5" customHeight="1">
      <c r="A89" s="8">
        <v>87</v>
      </c>
      <c r="B89" s="9" t="str">
        <f>"61652024030415212032848"</f>
        <v>61652024030415212032848</v>
      </c>
      <c r="C89" s="9" t="s">
        <v>7</v>
      </c>
      <c r="D89" s="9" t="str">
        <f>"杨帆"</f>
        <v>杨帆</v>
      </c>
      <c r="E89" s="9" t="str">
        <f>"男"</f>
        <v>男</v>
      </c>
      <c r="F89" s="9"/>
    </row>
    <row r="90" spans="1:6" ht="34.5" customHeight="1">
      <c r="A90" s="8">
        <v>88</v>
      </c>
      <c r="B90" s="9" t="str">
        <f>"61652024030417033133096"</f>
        <v>61652024030417033133096</v>
      </c>
      <c r="C90" s="9" t="s">
        <v>7</v>
      </c>
      <c r="D90" s="9" t="str">
        <f>"王艺澄"</f>
        <v>王艺澄</v>
      </c>
      <c r="E90" s="9" t="str">
        <f aca="true" t="shared" si="7" ref="E90:E96">"女"</f>
        <v>女</v>
      </c>
      <c r="F90" s="9"/>
    </row>
    <row r="91" spans="1:6" ht="34.5" customHeight="1">
      <c r="A91" s="8">
        <v>89</v>
      </c>
      <c r="B91" s="9" t="str">
        <f>"61652024030321331731571"</f>
        <v>61652024030321331731571</v>
      </c>
      <c r="C91" s="9" t="s">
        <v>7</v>
      </c>
      <c r="D91" s="9" t="str">
        <f>"聂中科"</f>
        <v>聂中科</v>
      </c>
      <c r="E91" s="9" t="str">
        <f>"男"</f>
        <v>男</v>
      </c>
      <c r="F91" s="9"/>
    </row>
    <row r="92" spans="1:6" ht="34.5" customHeight="1">
      <c r="A92" s="8">
        <v>90</v>
      </c>
      <c r="B92" s="9" t="str">
        <f>"61652024030419274233337"</f>
        <v>61652024030419274233337</v>
      </c>
      <c r="C92" s="9" t="s">
        <v>7</v>
      </c>
      <c r="D92" s="9" t="str">
        <f>"晏天怡"</f>
        <v>晏天怡</v>
      </c>
      <c r="E92" s="9" t="str">
        <f t="shared" si="7"/>
        <v>女</v>
      </c>
      <c r="F92" s="9"/>
    </row>
    <row r="93" spans="1:6" ht="34.5" customHeight="1">
      <c r="A93" s="8">
        <v>91</v>
      </c>
      <c r="B93" s="9" t="str">
        <f>"61652024030417541733192"</f>
        <v>61652024030417541733192</v>
      </c>
      <c r="C93" s="9" t="s">
        <v>7</v>
      </c>
      <c r="D93" s="9" t="str">
        <f>"崔羚愉"</f>
        <v>崔羚愉</v>
      </c>
      <c r="E93" s="9" t="str">
        <f t="shared" si="7"/>
        <v>女</v>
      </c>
      <c r="F93" s="9"/>
    </row>
    <row r="94" spans="1:6" ht="34.5" customHeight="1">
      <c r="A94" s="8">
        <v>92</v>
      </c>
      <c r="B94" s="9" t="str">
        <f>"61652024030418452033275"</f>
        <v>61652024030418452033275</v>
      </c>
      <c r="C94" s="9" t="s">
        <v>7</v>
      </c>
      <c r="D94" s="9" t="str">
        <f>"杨露"</f>
        <v>杨露</v>
      </c>
      <c r="E94" s="9" t="str">
        <f t="shared" si="7"/>
        <v>女</v>
      </c>
      <c r="F94" s="9"/>
    </row>
    <row r="95" spans="1:6" ht="34.5" customHeight="1">
      <c r="A95" s="8">
        <v>93</v>
      </c>
      <c r="B95" s="9" t="str">
        <f>"61652024030420424333448"</f>
        <v>61652024030420424333448</v>
      </c>
      <c r="C95" s="9" t="s">
        <v>7</v>
      </c>
      <c r="D95" s="9" t="str">
        <f>"蔡萱"</f>
        <v>蔡萱</v>
      </c>
      <c r="E95" s="9" t="str">
        <f t="shared" si="7"/>
        <v>女</v>
      </c>
      <c r="F95" s="9"/>
    </row>
    <row r="96" spans="1:6" ht="34.5" customHeight="1">
      <c r="A96" s="8">
        <v>94</v>
      </c>
      <c r="B96" s="9" t="str">
        <f>"61652024030420111233395"</f>
        <v>61652024030420111233395</v>
      </c>
      <c r="C96" s="9" t="s">
        <v>7</v>
      </c>
      <c r="D96" s="9" t="str">
        <f>"卓于淼"</f>
        <v>卓于淼</v>
      </c>
      <c r="E96" s="9" t="str">
        <f t="shared" si="7"/>
        <v>女</v>
      </c>
      <c r="F96" s="9"/>
    </row>
    <row r="97" spans="1:6" ht="34.5" customHeight="1">
      <c r="A97" s="8">
        <v>95</v>
      </c>
      <c r="B97" s="9" t="str">
        <f>"61652024022901381925933"</f>
        <v>61652024022901381925933</v>
      </c>
      <c r="C97" s="9" t="s">
        <v>7</v>
      </c>
      <c r="D97" s="9" t="str">
        <f>"陈求煊"</f>
        <v>陈求煊</v>
      </c>
      <c r="E97" s="9" t="str">
        <f>"男"</f>
        <v>男</v>
      </c>
      <c r="F97" s="9"/>
    </row>
    <row r="98" spans="1:6" ht="34.5" customHeight="1">
      <c r="A98" s="8">
        <v>96</v>
      </c>
      <c r="B98" s="9" t="str">
        <f>"61652024030421552833544"</f>
        <v>61652024030421552833544</v>
      </c>
      <c r="C98" s="9" t="s">
        <v>7</v>
      </c>
      <c r="D98" s="9" t="str">
        <f>"陈萱峰"</f>
        <v>陈萱峰</v>
      </c>
      <c r="E98" s="9" t="str">
        <f>"男"</f>
        <v>男</v>
      </c>
      <c r="F98" s="9"/>
    </row>
    <row r="99" spans="1:6" ht="34.5" customHeight="1">
      <c r="A99" s="8">
        <v>97</v>
      </c>
      <c r="B99" s="9" t="str">
        <f>"61652024030422432333592"</f>
        <v>61652024030422432333592</v>
      </c>
      <c r="C99" s="9" t="s">
        <v>7</v>
      </c>
      <c r="D99" s="9" t="str">
        <f>"王东翠"</f>
        <v>王东翠</v>
      </c>
      <c r="E99" s="9" t="str">
        <f aca="true" t="shared" si="8" ref="E99:E105">"女"</f>
        <v>女</v>
      </c>
      <c r="F99" s="9"/>
    </row>
    <row r="100" spans="1:6" ht="34.5" customHeight="1">
      <c r="A100" s="8">
        <v>98</v>
      </c>
      <c r="B100" s="9" t="str">
        <f>"61652024030500054633628"</f>
        <v>61652024030500054633628</v>
      </c>
      <c r="C100" s="9" t="s">
        <v>7</v>
      </c>
      <c r="D100" s="9" t="str">
        <f>"李有冠"</f>
        <v>李有冠</v>
      </c>
      <c r="E100" s="9" t="str">
        <f>"男"</f>
        <v>男</v>
      </c>
      <c r="F100" s="9"/>
    </row>
    <row r="101" spans="1:6" ht="34.5" customHeight="1">
      <c r="A101" s="8">
        <v>99</v>
      </c>
      <c r="B101" s="9" t="str">
        <f>"61652024030423581833625"</f>
        <v>61652024030423581833625</v>
      </c>
      <c r="C101" s="9" t="s">
        <v>7</v>
      </c>
      <c r="D101" s="9" t="str">
        <f>"李桢"</f>
        <v>李桢</v>
      </c>
      <c r="E101" s="9" t="str">
        <f t="shared" si="8"/>
        <v>女</v>
      </c>
      <c r="F101" s="9"/>
    </row>
    <row r="102" spans="1:6" ht="34.5" customHeight="1">
      <c r="A102" s="8">
        <v>100</v>
      </c>
      <c r="B102" s="9" t="str">
        <f>"61652024030501130133642"</f>
        <v>61652024030501130133642</v>
      </c>
      <c r="C102" s="9" t="s">
        <v>7</v>
      </c>
      <c r="D102" s="9" t="str">
        <f>"王照琳"</f>
        <v>王照琳</v>
      </c>
      <c r="E102" s="9" t="str">
        <f aca="true" t="shared" si="9" ref="E102:E107">"男"</f>
        <v>男</v>
      </c>
      <c r="F102" s="9"/>
    </row>
    <row r="103" spans="1:6" ht="34.5" customHeight="1">
      <c r="A103" s="8">
        <v>101</v>
      </c>
      <c r="B103" s="9" t="str">
        <f>"61652024030509165533786"</f>
        <v>61652024030509165533786</v>
      </c>
      <c r="C103" s="9" t="s">
        <v>7</v>
      </c>
      <c r="D103" s="9" t="str">
        <f>"陈婆养"</f>
        <v>陈婆养</v>
      </c>
      <c r="E103" s="9" t="str">
        <f t="shared" si="8"/>
        <v>女</v>
      </c>
      <c r="F103" s="9"/>
    </row>
    <row r="104" spans="1:6" ht="34.5" customHeight="1">
      <c r="A104" s="8">
        <v>102</v>
      </c>
      <c r="B104" s="9" t="str">
        <f>"61652024022910442326097"</f>
        <v>61652024022910442326097</v>
      </c>
      <c r="C104" s="9" t="s">
        <v>7</v>
      </c>
      <c r="D104" s="9" t="str">
        <f>"王佳洁"</f>
        <v>王佳洁</v>
      </c>
      <c r="E104" s="9" t="str">
        <f t="shared" si="8"/>
        <v>女</v>
      </c>
      <c r="F104" s="9"/>
    </row>
    <row r="105" spans="1:6" ht="34.5" customHeight="1">
      <c r="A105" s="8">
        <v>103</v>
      </c>
      <c r="B105" s="9" t="str">
        <f>"61652024030116474629026"</f>
        <v>61652024030116474629026</v>
      </c>
      <c r="C105" s="9" t="s">
        <v>7</v>
      </c>
      <c r="D105" s="9" t="str">
        <f>"杨瑞"</f>
        <v>杨瑞</v>
      </c>
      <c r="E105" s="9" t="str">
        <f t="shared" si="8"/>
        <v>女</v>
      </c>
      <c r="F105" s="9"/>
    </row>
    <row r="106" spans="1:6" ht="34.5" customHeight="1">
      <c r="A106" s="8">
        <v>104</v>
      </c>
      <c r="B106" s="9" t="str">
        <f>"61652024030423191133611"</f>
        <v>61652024030423191133611</v>
      </c>
      <c r="C106" s="9" t="s">
        <v>7</v>
      </c>
      <c r="D106" s="9" t="str">
        <f>"吴高彦"</f>
        <v>吴高彦</v>
      </c>
      <c r="E106" s="9" t="str">
        <f t="shared" si="9"/>
        <v>男</v>
      </c>
      <c r="F106" s="9"/>
    </row>
    <row r="107" spans="1:6" ht="34.5" customHeight="1">
      <c r="A107" s="8">
        <v>105</v>
      </c>
      <c r="B107" s="9" t="str">
        <f>"61652024030423230433613"</f>
        <v>61652024030423230433613</v>
      </c>
      <c r="C107" s="9" t="s">
        <v>7</v>
      </c>
      <c r="D107" s="9" t="str">
        <f>"陈积祥"</f>
        <v>陈积祥</v>
      </c>
      <c r="E107" s="9" t="str">
        <f t="shared" si="9"/>
        <v>男</v>
      </c>
      <c r="F107" s="9"/>
    </row>
    <row r="108" spans="1:6" ht="34.5" customHeight="1">
      <c r="A108" s="8">
        <v>106</v>
      </c>
      <c r="B108" s="9" t="str">
        <f>"61652024030510312833961"</f>
        <v>61652024030510312833961</v>
      </c>
      <c r="C108" s="9" t="s">
        <v>7</v>
      </c>
      <c r="D108" s="9" t="str">
        <f>"莫恒彦"</f>
        <v>莫恒彦</v>
      </c>
      <c r="E108" s="9" t="str">
        <f>"女"</f>
        <v>女</v>
      </c>
      <c r="F108" s="9"/>
    </row>
    <row r="109" spans="1:6" ht="34.5" customHeight="1">
      <c r="A109" s="8">
        <v>107</v>
      </c>
      <c r="B109" s="9" t="str">
        <f>"61652024030511231134087"</f>
        <v>61652024030511231134087</v>
      </c>
      <c r="C109" s="9" t="s">
        <v>7</v>
      </c>
      <c r="D109" s="9" t="str">
        <f>"黄林强"</f>
        <v>黄林强</v>
      </c>
      <c r="E109" s="9" t="str">
        <f>"男"</f>
        <v>男</v>
      </c>
      <c r="F109" s="9"/>
    </row>
    <row r="110" spans="1:6" ht="34.5" customHeight="1">
      <c r="A110" s="8">
        <v>108</v>
      </c>
      <c r="B110" s="9" t="str">
        <f>"61652024030513430734307"</f>
        <v>61652024030513430734307</v>
      </c>
      <c r="C110" s="9" t="s">
        <v>7</v>
      </c>
      <c r="D110" s="9" t="str">
        <f>"王岭"</f>
        <v>王岭</v>
      </c>
      <c r="E110" s="9" t="str">
        <f>"女"</f>
        <v>女</v>
      </c>
      <c r="F110" s="9"/>
    </row>
    <row r="111" spans="1:6" ht="34.5" customHeight="1">
      <c r="A111" s="8">
        <v>109</v>
      </c>
      <c r="B111" s="9" t="str">
        <f>"61652024030513160434255"</f>
        <v>61652024030513160434255</v>
      </c>
      <c r="C111" s="9" t="s">
        <v>7</v>
      </c>
      <c r="D111" s="9" t="str">
        <f>"李梦梦"</f>
        <v>李梦梦</v>
      </c>
      <c r="E111" s="9" t="str">
        <f>"女"</f>
        <v>女</v>
      </c>
      <c r="F111" s="9"/>
    </row>
    <row r="112" spans="1:6" ht="34.5" customHeight="1">
      <c r="A112" s="8">
        <v>110</v>
      </c>
      <c r="B112" s="9" t="str">
        <f>"61652024030513434034309"</f>
        <v>61652024030513434034309</v>
      </c>
      <c r="C112" s="9" t="s">
        <v>7</v>
      </c>
      <c r="D112" s="9" t="str">
        <f>"石佳琪"</f>
        <v>石佳琪</v>
      </c>
      <c r="E112" s="9" t="str">
        <f>"女"</f>
        <v>女</v>
      </c>
      <c r="F112" s="9"/>
    </row>
    <row r="113" spans="1:6" ht="34.5" customHeight="1">
      <c r="A113" s="8">
        <v>111</v>
      </c>
      <c r="B113" s="9" t="str">
        <f>"61652024030513285434284"</f>
        <v>61652024030513285434284</v>
      </c>
      <c r="C113" s="9" t="s">
        <v>7</v>
      </c>
      <c r="D113" s="9" t="str">
        <f>"吴英栋"</f>
        <v>吴英栋</v>
      </c>
      <c r="E113" s="9" t="str">
        <f>"男"</f>
        <v>男</v>
      </c>
      <c r="F113" s="9"/>
    </row>
    <row r="114" spans="1:6" ht="34.5" customHeight="1">
      <c r="A114" s="8">
        <v>112</v>
      </c>
      <c r="B114" s="9" t="str">
        <f>"61652024030513241134272"</f>
        <v>61652024030513241134272</v>
      </c>
      <c r="C114" s="9" t="s">
        <v>7</v>
      </c>
      <c r="D114" s="9" t="str">
        <f>"王金桃"</f>
        <v>王金桃</v>
      </c>
      <c r="E114" s="9" t="str">
        <f>"女"</f>
        <v>女</v>
      </c>
      <c r="F114" s="9"/>
    </row>
    <row r="115" spans="1:6" ht="34.5" customHeight="1">
      <c r="A115" s="8">
        <v>113</v>
      </c>
      <c r="B115" s="9" t="str">
        <f>"61652024030512121534169"</f>
        <v>61652024030512121534169</v>
      </c>
      <c r="C115" s="9" t="s">
        <v>7</v>
      </c>
      <c r="D115" s="9" t="str">
        <f>"符豪"</f>
        <v>符豪</v>
      </c>
      <c r="E115" s="9" t="str">
        <f>"男"</f>
        <v>男</v>
      </c>
      <c r="F115" s="9"/>
    </row>
  </sheetData>
  <sheetProtection/>
  <mergeCells count="1">
    <mergeCell ref="A1:F1"/>
  </mergeCells>
  <printOptions/>
  <pageMargins left="0.5902777777777778" right="0.4326388888888889" top="0.6298611111111111" bottom="0.6298611111111111" header="0.5" footer="0.7479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2024-03-06T00:54:37Z</dcterms:created>
  <dcterms:modified xsi:type="dcterms:W3CDTF">2024-03-27T02:53:19Z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474CC1CF5522453B8E4F50ADEF7C8276</vt:lpwstr>
  </property>
  <property fmtid="{D5CDD505-2E9C-101B-9397-08002B2CF9AE}" pid="4" name="KSOProductBuildV">
    <vt:lpwstr>2052-11.8.2.8411</vt:lpwstr>
  </property>
</Properties>
</file>