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20" tabRatio="687"/>
  </bookViews>
  <sheets>
    <sheet name="成绩公布" sheetId="12" r:id="rId1"/>
  </sheets>
  <externalReferences>
    <externalReference r:id="rId2"/>
  </externalReferences>
  <definedNames>
    <definedName name="_xlnm._FilterDatabase" localSheetId="0" hidden="1">成绩公布!$A$2:$L$14</definedName>
    <definedName name="_xlnm.Print_Area" localSheetId="0">成绩公布!$A$1:$L$14</definedName>
    <definedName name="_xlnm.Print_Titles" localSheetId="0">成绩公布!$2:$2</definedName>
  </definedNames>
  <calcPr calcId="144525"/>
</workbook>
</file>

<file path=xl/sharedStrings.xml><?xml version="1.0" encoding="utf-8"?>
<sst xmlns="http://schemas.openxmlformats.org/spreadsheetml/2006/main" count="65" uniqueCount="44">
  <si>
    <t>2024年嘉善县各级机关考试录用公务员面试成绩、总成绩（二）</t>
  </si>
  <si>
    <t>序号</t>
  </si>
  <si>
    <t>姓名</t>
  </si>
  <si>
    <t>报考单位</t>
  </si>
  <si>
    <t>报考职位</t>
  </si>
  <si>
    <t>准考证号</t>
  </si>
  <si>
    <t>笔试总成绩</t>
  </si>
  <si>
    <t>笔试总成绩÷2×40%</t>
  </si>
  <si>
    <t>面试成绩</t>
  </si>
  <si>
    <t>面试成绩  ×60%</t>
  </si>
  <si>
    <t>总成绩</t>
  </si>
  <si>
    <t>名次</t>
  </si>
  <si>
    <t>参加体检标识（★）</t>
  </si>
  <si>
    <t>陈蓉</t>
  </si>
  <si>
    <t>嘉善县人民法院</t>
  </si>
  <si>
    <t>法官助理</t>
  </si>
  <si>
    <t>104031101422</t>
  </si>
  <si>
    <t>★</t>
  </si>
  <si>
    <t>黄宇隽</t>
  </si>
  <si>
    <t>104031102220</t>
  </si>
  <si>
    <t>贺怡晓</t>
  </si>
  <si>
    <t>104031102316</t>
  </si>
  <si>
    <t>张宇轩</t>
  </si>
  <si>
    <t>嘉善县人民检察院</t>
  </si>
  <si>
    <t>检察官助理1</t>
  </si>
  <si>
    <t>104031101019</t>
  </si>
  <si>
    <t>蒋鸣</t>
  </si>
  <si>
    <t>104031102417</t>
  </si>
  <si>
    <t>冯明超</t>
  </si>
  <si>
    <t>104031102530</t>
  </si>
  <si>
    <t>叶景芸</t>
  </si>
  <si>
    <t>检察官助理2</t>
  </si>
  <si>
    <t>104031001723</t>
  </si>
  <si>
    <t>卢杨</t>
  </si>
  <si>
    <t>104031002626</t>
  </si>
  <si>
    <t>谭晓涵</t>
  </si>
  <si>
    <t>104031003608</t>
  </si>
  <si>
    <t>周宗正</t>
  </si>
  <si>
    <t>检察官助理（驻监所）</t>
  </si>
  <si>
    <t>104031101323</t>
  </si>
  <si>
    <t>胡吉忠</t>
  </si>
  <si>
    <t>104031102527</t>
  </si>
  <si>
    <t>邵家宝</t>
  </si>
  <si>
    <t>104031102618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</si>
</sst>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00_ "/>
    <numFmt numFmtId="178" formatCode="0.00_ "/>
    <numFmt numFmtId="179" formatCode="0.0000_);[Red]\(0.00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21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5" fillId="16" borderId="4" applyNumberFormat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17" fillId="18" borderId="5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3" fillId="24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/>
    <xf numFmtId="0" fontId="5" fillId="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 applyAlignment="true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179" fontId="2" fillId="0" borderId="0" xfId="0" applyNumberFormat="true" applyFont="true" applyAlignment="true">
      <alignment horizontal="center" vertical="center" wrapText="true"/>
    </xf>
    <xf numFmtId="178" fontId="2" fillId="0" borderId="0" xfId="0" applyNumberFormat="true" applyFont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179" fontId="2" fillId="0" borderId="1" xfId="0" applyNumberFormat="true" applyFont="true" applyBorder="true" applyAlignment="true">
      <alignment horizontal="center"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thtf/E1/N/2024&#25307;&#32771;/&#36164;&#26684;&#22797;&#23457;&#21450;&#38754;&#35797;/&#22025;&#21892;&#27861;&#26816;&#25104;&#32489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E1" t="str">
            <v>姓    名</v>
          </cell>
          <cell r="F1" t="str">
            <v>身份证号</v>
          </cell>
          <cell r="G1" t="str">
            <v>考生序号</v>
          </cell>
          <cell r="H1" t="str">
            <v>笔试成绩</v>
          </cell>
          <cell r="I1" t="str">
            <v>笔试成绩÷2×40%</v>
          </cell>
          <cell r="J1" t="str">
            <v>面试成绩</v>
          </cell>
          <cell r="K1" t="str">
            <v>面试成绩×60%</v>
          </cell>
          <cell r="L1" t="str">
            <v>总成绩</v>
          </cell>
          <cell r="M1" t="str">
            <v>名次</v>
          </cell>
        </row>
        <row r="2">
          <cell r="E2" t="str">
            <v>张宇轩</v>
          </cell>
          <cell r="F2" t="str">
            <v>330402200011304817</v>
          </cell>
          <cell r="G2" t="str">
            <v>0401</v>
          </cell>
          <cell r="H2">
            <v>143.9</v>
          </cell>
          <cell r="I2">
            <v>28.78</v>
          </cell>
          <cell r="J2">
            <v>89.6</v>
          </cell>
          <cell r="K2">
            <v>53.76</v>
          </cell>
          <cell r="L2">
            <v>82.54</v>
          </cell>
          <cell r="M2">
            <v>1</v>
          </cell>
        </row>
        <row r="3">
          <cell r="E3" t="str">
            <v>蒋鸣</v>
          </cell>
          <cell r="F3" t="str">
            <v>610124199902162414</v>
          </cell>
          <cell r="G3" t="str">
            <v>0402</v>
          </cell>
          <cell r="H3">
            <v>130</v>
          </cell>
          <cell r="I3">
            <v>26</v>
          </cell>
          <cell r="J3">
            <v>86.8</v>
          </cell>
          <cell r="K3">
            <v>52.08</v>
          </cell>
          <cell r="L3">
            <v>78.08</v>
          </cell>
          <cell r="M3">
            <v>2</v>
          </cell>
        </row>
        <row r="4">
          <cell r="E4" t="str">
            <v>冯明超</v>
          </cell>
          <cell r="F4" t="str">
            <v>330421200108082818</v>
          </cell>
          <cell r="G4" t="str">
            <v>0404</v>
          </cell>
          <cell r="H4">
            <v>128.1</v>
          </cell>
          <cell r="I4">
            <v>25.62</v>
          </cell>
          <cell r="J4">
            <v>82.4</v>
          </cell>
          <cell r="K4">
            <v>49.44</v>
          </cell>
          <cell r="L4">
            <v>75.06</v>
          </cell>
          <cell r="M4">
            <v>3</v>
          </cell>
        </row>
        <row r="5">
          <cell r="E5" t="str">
            <v>陈蓉</v>
          </cell>
          <cell r="F5" t="str">
            <v>330825199711204527</v>
          </cell>
          <cell r="G5" t="str">
            <v>0106</v>
          </cell>
          <cell r="H5">
            <v>135.3</v>
          </cell>
          <cell r="I5">
            <v>27.06</v>
          </cell>
          <cell r="J5">
            <v>85.4</v>
          </cell>
          <cell r="K5">
            <v>51.24</v>
          </cell>
          <cell r="L5">
            <v>78.3</v>
          </cell>
          <cell r="M5">
            <v>1</v>
          </cell>
        </row>
        <row r="6">
          <cell r="E6" t="str">
            <v>黄宇隽</v>
          </cell>
          <cell r="F6" t="str">
            <v>330421199902020029</v>
          </cell>
          <cell r="G6" t="str">
            <v>0105</v>
          </cell>
          <cell r="H6">
            <v>131</v>
          </cell>
          <cell r="I6">
            <v>26.2</v>
          </cell>
          <cell r="J6">
            <v>85.8</v>
          </cell>
          <cell r="K6">
            <v>51.48</v>
          </cell>
          <cell r="L6">
            <v>77.68</v>
          </cell>
          <cell r="M6">
            <v>2</v>
          </cell>
        </row>
        <row r="7">
          <cell r="E7" t="str">
            <v>贺怡晓</v>
          </cell>
          <cell r="F7" t="str">
            <v>330421199903130545</v>
          </cell>
          <cell r="G7" t="str">
            <v>0104</v>
          </cell>
          <cell r="H7">
            <v>125.2</v>
          </cell>
          <cell r="I7">
            <v>25.04</v>
          </cell>
          <cell r="J7">
            <v>80.2</v>
          </cell>
          <cell r="K7">
            <v>48.12</v>
          </cell>
          <cell r="L7">
            <v>73.16</v>
          </cell>
          <cell r="M7">
            <v>3</v>
          </cell>
        </row>
        <row r="8">
          <cell r="E8" t="str">
            <v>叶景芸</v>
          </cell>
          <cell r="F8" t="str">
            <v>350524200101100022</v>
          </cell>
          <cell r="G8" t="str">
            <v>0406</v>
          </cell>
          <cell r="H8">
            <v>139.8</v>
          </cell>
          <cell r="I8">
            <v>27.96</v>
          </cell>
          <cell r="J8">
            <v>84</v>
          </cell>
          <cell r="K8">
            <v>50.4</v>
          </cell>
          <cell r="L8">
            <v>78.36</v>
          </cell>
          <cell r="M8">
            <v>1</v>
          </cell>
        </row>
        <row r="9">
          <cell r="E9" t="str">
            <v>卢杨</v>
          </cell>
          <cell r="F9" t="str">
            <v>330421199807140049</v>
          </cell>
          <cell r="G9" t="str">
            <v>0409</v>
          </cell>
          <cell r="H9">
            <v>132</v>
          </cell>
          <cell r="I9">
            <v>26.4</v>
          </cell>
          <cell r="J9">
            <v>85.6</v>
          </cell>
          <cell r="K9">
            <v>51.36</v>
          </cell>
          <cell r="L9">
            <v>77.76</v>
          </cell>
          <cell r="M9">
            <v>2</v>
          </cell>
        </row>
        <row r="10">
          <cell r="E10" t="str">
            <v>谭晓涵</v>
          </cell>
          <cell r="F10" t="str">
            <v>430424200104288547</v>
          </cell>
          <cell r="G10" t="str">
            <v>0407</v>
          </cell>
          <cell r="H10">
            <v>135.7</v>
          </cell>
          <cell r="I10">
            <v>27.14</v>
          </cell>
          <cell r="J10">
            <v>82.2</v>
          </cell>
          <cell r="K10">
            <v>49.32</v>
          </cell>
          <cell r="L10">
            <v>76.46</v>
          </cell>
          <cell r="M10">
            <v>3</v>
          </cell>
        </row>
        <row r="11">
          <cell r="E11" t="str">
            <v>周宗正</v>
          </cell>
          <cell r="F11" t="str">
            <v>350303199808010014</v>
          </cell>
          <cell r="G11" t="str">
            <v>0405</v>
          </cell>
          <cell r="H11">
            <v>122.9</v>
          </cell>
          <cell r="I11">
            <v>24.58</v>
          </cell>
          <cell r="J11">
            <v>87.8</v>
          </cell>
          <cell r="K11">
            <v>52.68</v>
          </cell>
          <cell r="L11">
            <v>77.26</v>
          </cell>
          <cell r="M11">
            <v>1</v>
          </cell>
        </row>
        <row r="12">
          <cell r="E12" t="str">
            <v>胡吉忠</v>
          </cell>
          <cell r="F12" t="str">
            <v>33042119921109001X</v>
          </cell>
          <cell r="G12" t="str">
            <v>0403</v>
          </cell>
          <cell r="H12">
            <v>126.7</v>
          </cell>
          <cell r="I12">
            <v>25.34</v>
          </cell>
          <cell r="J12">
            <v>86.4</v>
          </cell>
          <cell r="K12">
            <v>51.84</v>
          </cell>
          <cell r="L12">
            <v>77.18</v>
          </cell>
          <cell r="M12">
            <v>2</v>
          </cell>
        </row>
        <row r="13">
          <cell r="E13" t="str">
            <v>邵家宝</v>
          </cell>
          <cell r="F13" t="str">
            <v>412722199510101537</v>
          </cell>
          <cell r="G13" t="str">
            <v>0408</v>
          </cell>
          <cell r="H13">
            <v>121.3</v>
          </cell>
          <cell r="I13">
            <v>24.26</v>
          </cell>
          <cell r="J13">
            <v>80.8</v>
          </cell>
          <cell r="K13">
            <v>48.48</v>
          </cell>
          <cell r="L13">
            <v>72.74</v>
          </cell>
          <cell r="M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tabSelected="1" zoomScale="85" zoomScaleNormal="85" workbookViewId="0">
      <pane xSplit="2" ySplit="2" topLeftCell="C3" activePane="bottomRight" state="frozen"/>
      <selection/>
      <selection pane="topRight"/>
      <selection pane="bottomLeft"/>
      <selection pane="bottomRight" activeCell="D5" sqref="D5"/>
    </sheetView>
  </sheetViews>
  <sheetFormatPr defaultColWidth="18.125" defaultRowHeight="13.5"/>
  <cols>
    <col min="1" max="1" width="6.25" style="2" hidden="true" customWidth="true"/>
    <col min="2" max="2" width="8.75" style="2" customWidth="true"/>
    <col min="3" max="3" width="18.4416666666667" style="2" customWidth="true"/>
    <col min="4" max="4" width="16.3166666666667" style="2" customWidth="true"/>
    <col min="5" max="5" width="13.5" style="2" customWidth="true"/>
    <col min="6" max="6" width="7.875" style="2" customWidth="true"/>
    <col min="7" max="7" width="11.25" style="3" customWidth="true"/>
    <col min="8" max="8" width="7.5" style="4" customWidth="true"/>
    <col min="9" max="9" width="9.25" style="4" customWidth="true"/>
    <col min="10" max="10" width="10.25" style="5" customWidth="true"/>
    <col min="11" max="11" width="6.75" style="2" customWidth="true"/>
    <col min="12" max="12" width="7.75" style="2" customWidth="true"/>
    <col min="13" max="16384" width="18.125" style="1"/>
  </cols>
  <sheetData>
    <row r="1" ht="45" customHeight="true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58" customHeight="true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3" t="s">
        <v>10</v>
      </c>
      <c r="K2" s="11" t="s">
        <v>11</v>
      </c>
      <c r="L2" s="7" t="s">
        <v>12</v>
      </c>
    </row>
    <row r="3" s="1" customFormat="true" ht="27.75" customHeight="true" spans="1:12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135.3</v>
      </c>
      <c r="G3" s="10">
        <f t="shared" ref="G3:G14" si="0">F3/2*0.4</f>
        <v>27.06</v>
      </c>
      <c r="H3" s="12">
        <f>VLOOKUP(B3,[1]Sheet1!$E:$J,6,FALSE)</f>
        <v>85.4</v>
      </c>
      <c r="I3" s="11">
        <f>H3*0.6</f>
        <v>51.24</v>
      </c>
      <c r="J3" s="13">
        <f>G3+I3</f>
        <v>78.3</v>
      </c>
      <c r="K3" s="12">
        <f>VLOOKUP(B3,[1]Sheet1!$E:$M,9,FALSE)</f>
        <v>1</v>
      </c>
      <c r="L3" s="7" t="s">
        <v>17</v>
      </c>
    </row>
    <row r="4" s="1" customFormat="true" ht="27.75" customHeight="true" spans="1:12">
      <c r="A4" s="7">
        <v>2</v>
      </c>
      <c r="B4" s="8" t="s">
        <v>18</v>
      </c>
      <c r="C4" s="8" t="s">
        <v>14</v>
      </c>
      <c r="D4" s="8" t="s">
        <v>15</v>
      </c>
      <c r="E4" s="8" t="s">
        <v>19</v>
      </c>
      <c r="F4" s="8">
        <v>131</v>
      </c>
      <c r="G4" s="10">
        <f t="shared" si="0"/>
        <v>26.2</v>
      </c>
      <c r="H4" s="12">
        <f>VLOOKUP(B4,[1]Sheet1!$E:$J,6,FALSE)</f>
        <v>85.8</v>
      </c>
      <c r="I4" s="11">
        <f>H4*0.6</f>
        <v>51.48</v>
      </c>
      <c r="J4" s="13">
        <f>G4+I4</f>
        <v>77.68</v>
      </c>
      <c r="K4" s="12">
        <f>VLOOKUP(B4,[1]Sheet1!$E:$M,9,FALSE)</f>
        <v>2</v>
      </c>
      <c r="L4" s="7"/>
    </row>
    <row r="5" s="1" customFormat="true" ht="27.75" customHeight="true" spans="1:12">
      <c r="A5" s="7">
        <v>3</v>
      </c>
      <c r="B5" s="8" t="s">
        <v>20</v>
      </c>
      <c r="C5" s="8" t="s">
        <v>14</v>
      </c>
      <c r="D5" s="8" t="s">
        <v>15</v>
      </c>
      <c r="E5" s="8" t="s">
        <v>21</v>
      </c>
      <c r="F5" s="8">
        <v>125.2</v>
      </c>
      <c r="G5" s="10">
        <f t="shared" si="0"/>
        <v>25.04</v>
      </c>
      <c r="H5" s="12">
        <f>VLOOKUP(B5,[1]Sheet1!$E:$J,6,FALSE)</f>
        <v>80.2</v>
      </c>
      <c r="I5" s="11">
        <f t="shared" ref="I5:I14" si="1">H5*0.6</f>
        <v>48.12</v>
      </c>
      <c r="J5" s="13">
        <f t="shared" ref="J5:J14" si="2">G5+I5</f>
        <v>73.16</v>
      </c>
      <c r="K5" s="12">
        <f>VLOOKUP(B5,[1]Sheet1!$E:$M,9,FALSE)</f>
        <v>3</v>
      </c>
      <c r="L5" s="7"/>
    </row>
    <row r="6" s="1" customFormat="true" ht="27.75" customHeight="true" spans="1:12">
      <c r="A6" s="7">
        <v>4</v>
      </c>
      <c r="B6" s="8" t="s">
        <v>22</v>
      </c>
      <c r="C6" s="8" t="s">
        <v>23</v>
      </c>
      <c r="D6" s="8" t="s">
        <v>24</v>
      </c>
      <c r="E6" s="8" t="s">
        <v>25</v>
      </c>
      <c r="F6" s="8">
        <v>143.9</v>
      </c>
      <c r="G6" s="10">
        <f t="shared" si="0"/>
        <v>28.78</v>
      </c>
      <c r="H6" s="12">
        <f>VLOOKUP(B6,[1]Sheet1!$E:$J,6,FALSE)</f>
        <v>89.6</v>
      </c>
      <c r="I6" s="11">
        <f t="shared" si="1"/>
        <v>53.76</v>
      </c>
      <c r="J6" s="13">
        <f t="shared" si="2"/>
        <v>82.54</v>
      </c>
      <c r="K6" s="12">
        <f>VLOOKUP(B6,[1]Sheet1!$E:$M,9,FALSE)</f>
        <v>1</v>
      </c>
      <c r="L6" s="7" t="s">
        <v>17</v>
      </c>
    </row>
    <row r="7" s="1" customFormat="true" ht="27.75" customHeight="true" spans="1:12">
      <c r="A7" s="7">
        <v>5</v>
      </c>
      <c r="B7" s="8" t="s">
        <v>26</v>
      </c>
      <c r="C7" s="8" t="s">
        <v>23</v>
      </c>
      <c r="D7" s="8" t="s">
        <v>24</v>
      </c>
      <c r="E7" s="8" t="s">
        <v>27</v>
      </c>
      <c r="F7" s="8">
        <v>130</v>
      </c>
      <c r="G7" s="10">
        <f t="shared" si="0"/>
        <v>26</v>
      </c>
      <c r="H7" s="12">
        <f>VLOOKUP(B7,[1]Sheet1!$E:$J,6,FALSE)</f>
        <v>86.8</v>
      </c>
      <c r="I7" s="11">
        <f t="shared" si="1"/>
        <v>52.08</v>
      </c>
      <c r="J7" s="13">
        <f t="shared" si="2"/>
        <v>78.08</v>
      </c>
      <c r="K7" s="12">
        <f>VLOOKUP(B7,[1]Sheet1!$E:$M,9,FALSE)</f>
        <v>2</v>
      </c>
      <c r="L7" s="7"/>
    </row>
    <row r="8" s="1" customFormat="true" ht="27.75" customHeight="true" spans="1:12">
      <c r="A8" s="7">
        <v>6</v>
      </c>
      <c r="B8" s="8" t="s">
        <v>28</v>
      </c>
      <c r="C8" s="8" t="s">
        <v>23</v>
      </c>
      <c r="D8" s="8" t="s">
        <v>24</v>
      </c>
      <c r="E8" s="8" t="s">
        <v>29</v>
      </c>
      <c r="F8" s="8">
        <v>128.1</v>
      </c>
      <c r="G8" s="10">
        <f t="shared" si="0"/>
        <v>25.62</v>
      </c>
      <c r="H8" s="12">
        <f>VLOOKUP(B8,[1]Sheet1!$E:$J,6,FALSE)</f>
        <v>82.4</v>
      </c>
      <c r="I8" s="11">
        <f t="shared" si="1"/>
        <v>49.44</v>
      </c>
      <c r="J8" s="13">
        <f t="shared" si="2"/>
        <v>75.06</v>
      </c>
      <c r="K8" s="12">
        <f>VLOOKUP(B8,[1]Sheet1!$E:$M,9,FALSE)</f>
        <v>3</v>
      </c>
      <c r="L8" s="7"/>
    </row>
    <row r="9" s="1" customFormat="true" ht="27.75" customHeight="true" spans="1:12">
      <c r="A9" s="7">
        <v>7</v>
      </c>
      <c r="B9" s="8" t="s">
        <v>30</v>
      </c>
      <c r="C9" s="8" t="s">
        <v>23</v>
      </c>
      <c r="D9" s="8" t="s">
        <v>31</v>
      </c>
      <c r="E9" s="8" t="s">
        <v>32</v>
      </c>
      <c r="F9" s="8">
        <v>139.8</v>
      </c>
      <c r="G9" s="10">
        <f t="shared" si="0"/>
        <v>27.96</v>
      </c>
      <c r="H9" s="12">
        <f>VLOOKUP(B9,[1]Sheet1!$E:$J,6,FALSE)</f>
        <v>84</v>
      </c>
      <c r="I9" s="11">
        <f t="shared" si="1"/>
        <v>50.4</v>
      </c>
      <c r="J9" s="13">
        <f t="shared" si="2"/>
        <v>78.36</v>
      </c>
      <c r="K9" s="12">
        <f>VLOOKUP(B9,[1]Sheet1!$E:$M,9,FALSE)</f>
        <v>1</v>
      </c>
      <c r="L9" s="7" t="s">
        <v>17</v>
      </c>
    </row>
    <row r="10" s="1" customFormat="true" ht="27.75" customHeight="true" spans="1:12">
      <c r="A10" s="7">
        <v>9</v>
      </c>
      <c r="B10" s="8" t="s">
        <v>33</v>
      </c>
      <c r="C10" s="8" t="s">
        <v>23</v>
      </c>
      <c r="D10" s="8" t="s">
        <v>31</v>
      </c>
      <c r="E10" s="8" t="s">
        <v>34</v>
      </c>
      <c r="F10" s="8">
        <v>132</v>
      </c>
      <c r="G10" s="10">
        <f>F10/2*0.4</f>
        <v>26.4</v>
      </c>
      <c r="H10" s="12">
        <f>VLOOKUP(B10,[1]Sheet1!$E:$J,6,FALSE)</f>
        <v>85.6</v>
      </c>
      <c r="I10" s="11">
        <f>H10*0.6</f>
        <v>51.36</v>
      </c>
      <c r="J10" s="13">
        <f>G10+I10</f>
        <v>77.76</v>
      </c>
      <c r="K10" s="12">
        <f>VLOOKUP(B10,[1]Sheet1!$E:$M,9,FALSE)</f>
        <v>2</v>
      </c>
      <c r="L10" s="7"/>
    </row>
    <row r="11" s="1" customFormat="true" ht="27.75" customHeight="true" spans="1:12">
      <c r="A11" s="7">
        <v>8</v>
      </c>
      <c r="B11" s="8" t="s">
        <v>35</v>
      </c>
      <c r="C11" s="8" t="s">
        <v>23</v>
      </c>
      <c r="D11" s="8" t="s">
        <v>31</v>
      </c>
      <c r="E11" s="8" t="s">
        <v>36</v>
      </c>
      <c r="F11" s="8">
        <v>135.7</v>
      </c>
      <c r="G11" s="10">
        <f>F11/2*0.4</f>
        <v>27.14</v>
      </c>
      <c r="H11" s="12">
        <f>VLOOKUP(B11,[1]Sheet1!$E:$J,6,FALSE)</f>
        <v>82.2</v>
      </c>
      <c r="I11" s="11">
        <f>H11*0.6</f>
        <v>49.32</v>
      </c>
      <c r="J11" s="13">
        <f>G11+I11</f>
        <v>76.46</v>
      </c>
      <c r="K11" s="12">
        <f>VLOOKUP(B11,[1]Sheet1!$E:$M,9,FALSE)</f>
        <v>3</v>
      </c>
      <c r="L11" s="7"/>
    </row>
    <row r="12" s="1" customFormat="true" ht="27.75" customHeight="true" spans="1:12">
      <c r="A12" s="7">
        <v>11</v>
      </c>
      <c r="B12" s="8" t="s">
        <v>37</v>
      </c>
      <c r="C12" s="8" t="s">
        <v>23</v>
      </c>
      <c r="D12" s="8" t="s">
        <v>38</v>
      </c>
      <c r="E12" s="8" t="s">
        <v>39</v>
      </c>
      <c r="F12" s="8">
        <v>122.9</v>
      </c>
      <c r="G12" s="10">
        <f>F12/2*0.4</f>
        <v>24.58</v>
      </c>
      <c r="H12" s="12">
        <f>VLOOKUP(B12,[1]Sheet1!$E:$J,6,FALSE)</f>
        <v>87.8</v>
      </c>
      <c r="I12" s="11">
        <f>H12*0.6</f>
        <v>52.68</v>
      </c>
      <c r="J12" s="13">
        <f>G12+I12</f>
        <v>77.26</v>
      </c>
      <c r="K12" s="12">
        <f>VLOOKUP(B12,[1]Sheet1!$E:$M,9,FALSE)</f>
        <v>1</v>
      </c>
      <c r="L12" s="7" t="s">
        <v>17</v>
      </c>
    </row>
    <row r="13" s="1" customFormat="true" ht="27.75" customHeight="true" spans="1:12">
      <c r="A13" s="7">
        <v>10</v>
      </c>
      <c r="B13" s="8" t="s">
        <v>40</v>
      </c>
      <c r="C13" s="8" t="s">
        <v>23</v>
      </c>
      <c r="D13" s="8" t="s">
        <v>38</v>
      </c>
      <c r="E13" s="8" t="s">
        <v>41</v>
      </c>
      <c r="F13" s="8">
        <v>126.7</v>
      </c>
      <c r="G13" s="10">
        <f>F13/2*0.4</f>
        <v>25.34</v>
      </c>
      <c r="H13" s="12">
        <f>VLOOKUP(B13,[1]Sheet1!$E:$J,6,FALSE)</f>
        <v>86.4</v>
      </c>
      <c r="I13" s="11">
        <f>H13*0.6</f>
        <v>51.84</v>
      </c>
      <c r="J13" s="13">
        <f>G13+I13</f>
        <v>77.18</v>
      </c>
      <c r="K13" s="12">
        <f>VLOOKUP(B13,[1]Sheet1!$E:$M,9,FALSE)</f>
        <v>2</v>
      </c>
      <c r="L13" s="7"/>
    </row>
    <row r="14" s="1" customFormat="true" ht="27.75" customHeight="true" spans="1:12">
      <c r="A14" s="7">
        <v>12</v>
      </c>
      <c r="B14" s="8" t="s">
        <v>42</v>
      </c>
      <c r="C14" s="8" t="s">
        <v>23</v>
      </c>
      <c r="D14" s="8" t="s">
        <v>38</v>
      </c>
      <c r="E14" s="8" t="s">
        <v>43</v>
      </c>
      <c r="F14" s="8">
        <v>121.3</v>
      </c>
      <c r="G14" s="10">
        <f t="shared" si="0"/>
        <v>24.26</v>
      </c>
      <c r="H14" s="12">
        <f>VLOOKUP(B14,[1]Sheet1!$E:$J,6,FALSE)</f>
        <v>80.8</v>
      </c>
      <c r="I14" s="11">
        <f t="shared" si="1"/>
        <v>48.48</v>
      </c>
      <c r="J14" s="13">
        <f t="shared" si="2"/>
        <v>72.74</v>
      </c>
      <c r="K14" s="12">
        <f>VLOOKUP(B14,[1]Sheet1!$E:$M,9,FALSE)</f>
        <v>3</v>
      </c>
      <c r="L14" s="7"/>
    </row>
  </sheetData>
  <sheetProtection password="C6DF" sheet="1" formatCells="0" sort="0" autoFilter="0" objects="1"/>
  <autoFilter ref="A2:L14">
    <extLst/>
  </autoFilter>
  <sortState ref="B4:S214">
    <sortCondition ref="C4:C214"/>
    <sortCondition ref="D4:D214"/>
    <sortCondition ref="J4:J214" descending="true"/>
  </sortState>
  <mergeCells count="1">
    <mergeCell ref="A1:L1"/>
  </mergeCells>
  <printOptions horizontalCentered="true"/>
  <pageMargins left="0.590277777777778" right="0.590277777777778" top="0.708333333333333" bottom="0.665277777777778" header="0.239583333333333" footer="0.156944444444444"/>
  <pageSetup paperSize="9" fitToHeight="0" orientation="landscape" horizontalDpi="600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cp:revision>1</cp:revision>
  <dcterms:created xsi:type="dcterms:W3CDTF">1996-12-19T17:32:00Z</dcterms:created>
  <cp:lastPrinted>2023-09-21T19:30:00Z</cp:lastPrinted>
  <dcterms:modified xsi:type="dcterms:W3CDTF">2024-03-03T15:43:22Z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9254B6DA7B6E46BFB323685023273B2D</vt:lpwstr>
  </property>
  <property fmtid="{D5CDD505-2E9C-101B-9397-08002B2CF9AE}" pid="4" name="KSOReadingLayout">
    <vt:bool>true</vt:bool>
  </property>
</Properties>
</file>