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综合" sheetId="1" r:id="rId1"/>
  </sheets>
  <definedNames/>
  <calcPr fullCalcOnLoad="1"/>
</workbook>
</file>

<file path=xl/sharedStrings.xml><?xml version="1.0" encoding="utf-8"?>
<sst xmlns="http://schemas.openxmlformats.org/spreadsheetml/2006/main" count="280" uniqueCount="27">
  <si>
    <t>2023年三沙市船务管理局船员招聘考试成绩汇总表</t>
  </si>
  <si>
    <t>序号</t>
  </si>
  <si>
    <t>姓名</t>
  </si>
  <si>
    <t>报考岗位</t>
  </si>
  <si>
    <t>准考证号</t>
  </si>
  <si>
    <t>面试顺序号</t>
  </si>
  <si>
    <t>实操顺序号</t>
  </si>
  <si>
    <t>笔试成绩</t>
  </si>
  <si>
    <t>面试成绩</t>
  </si>
  <si>
    <t>实操成绩</t>
  </si>
  <si>
    <t>综合成绩</t>
  </si>
  <si>
    <t>岗位排名</t>
  </si>
  <si>
    <t>备注</t>
  </si>
  <si>
    <t>101-船长</t>
  </si>
  <si>
    <t>缺考</t>
  </si>
  <si>
    <t>102-大副【1】</t>
  </si>
  <si>
    <t>103-大副【2】</t>
  </si>
  <si>
    <t>104-二副</t>
  </si>
  <si>
    <t>105-三副【1】</t>
  </si>
  <si>
    <t>106-三副【2】</t>
  </si>
  <si>
    <t>107-值班水手</t>
  </si>
  <si>
    <t>108-轮机长</t>
  </si>
  <si>
    <t>109-大管轮</t>
  </si>
  <si>
    <t>110-二管轮</t>
  </si>
  <si>
    <t>111-三管轮</t>
  </si>
  <si>
    <t>113-值班机工</t>
  </si>
  <si>
    <t>114-厨师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</si>
</sst>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方正黑体_GBK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方正小标宋简体"/>
      <family val="0"/>
    </font>
    <font>
      <sz val="12"/>
      <color theme="1"/>
      <name val="方正黑体_GBK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44" fillId="0" borderId="9" xfId="0" applyNumberFormat="1" applyFont="1" applyBorder="1" applyAlignment="1">
      <alignment horizontal="center" vertical="center"/>
    </xf>
    <xf numFmtId="0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1">
      <selection activeCell="A1" sqref="A1:L1"/>
    </sheetView>
  </sheetViews>
  <sheetFormatPr defaultColWidth="9.00390625" defaultRowHeight="15"/>
  <cols>
    <col min="1" max="1" width="5.421875" style="0" customWidth="1"/>
    <col min="2" max="2" width="7.421875" style="0" customWidth="1"/>
    <col min="3" max="3" width="20.421875" style="0" customWidth="1"/>
    <col min="4" max="4" width="19.00390625" style="0" customWidth="1"/>
    <col min="5" max="6" width="11.421875" style="0" customWidth="1"/>
    <col min="7" max="11" width="9.421875" style="0" customWidth="1"/>
  </cols>
  <sheetData>
    <row r="1" spans="1:12" ht="4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4.75" customHeight="1">
      <c r="A3" s="4">
        <v>1</v>
      </c>
      <c r="B3" s="4" t="str">
        <f>"尚昆"</f>
        <v>尚昆</v>
      </c>
      <c r="C3" s="4" t="s">
        <v>13</v>
      </c>
      <c r="D3" s="5">
        <v>240105010209</v>
      </c>
      <c r="E3" s="4">
        <v>10</v>
      </c>
      <c r="F3" s="4">
        <v>2</v>
      </c>
      <c r="G3" s="7">
        <v>54</v>
      </c>
      <c r="H3" s="7">
        <v>72.33</v>
      </c>
      <c r="I3" s="7">
        <v>67.83</v>
      </c>
      <c r="J3" s="7">
        <v>65.03</v>
      </c>
      <c r="K3" s="8">
        <v>1</v>
      </c>
      <c r="L3" s="9"/>
    </row>
    <row r="4" spans="1:12" ht="24.75" customHeight="1">
      <c r="A4" s="4">
        <v>2</v>
      </c>
      <c r="B4" s="4" t="str">
        <f>"杨子团"</f>
        <v>杨子团</v>
      </c>
      <c r="C4" s="4" t="s">
        <v>13</v>
      </c>
      <c r="D4" s="5">
        <v>240105010201</v>
      </c>
      <c r="E4" s="4">
        <v>9</v>
      </c>
      <c r="F4" s="4">
        <v>1</v>
      </c>
      <c r="G4" s="7">
        <v>52</v>
      </c>
      <c r="H4" s="7">
        <v>75.67</v>
      </c>
      <c r="I4" s="7">
        <v>65.33</v>
      </c>
      <c r="J4" s="7">
        <v>64.43</v>
      </c>
      <c r="K4" s="8">
        <v>2</v>
      </c>
      <c r="L4" s="9"/>
    </row>
    <row r="5" spans="1:12" ht="24.75" customHeight="1">
      <c r="A5" s="4">
        <v>3</v>
      </c>
      <c r="B5" s="4" t="str">
        <f>"李峰"</f>
        <v>李峰</v>
      </c>
      <c r="C5" s="4" t="s">
        <v>13</v>
      </c>
      <c r="D5" s="5">
        <v>240105010202</v>
      </c>
      <c r="E5" s="4" t="s">
        <v>14</v>
      </c>
      <c r="F5" s="4" t="s">
        <v>14</v>
      </c>
      <c r="G5" s="7">
        <v>0</v>
      </c>
      <c r="H5" s="7">
        <v>0</v>
      </c>
      <c r="I5" s="7">
        <v>0</v>
      </c>
      <c r="J5" s="7">
        <v>0</v>
      </c>
      <c r="K5" s="8">
        <v>3</v>
      </c>
      <c r="L5" s="4" t="s">
        <v>14</v>
      </c>
    </row>
    <row r="6" spans="1:12" ht="24.75" customHeight="1">
      <c r="A6" s="4">
        <v>4</v>
      </c>
      <c r="B6" s="4" t="str">
        <f>"黄崇擎"</f>
        <v>黄崇擎</v>
      </c>
      <c r="C6" s="4" t="s">
        <v>13</v>
      </c>
      <c r="D6" s="5">
        <v>240105010203</v>
      </c>
      <c r="E6" s="4" t="s">
        <v>14</v>
      </c>
      <c r="F6" s="4" t="s">
        <v>14</v>
      </c>
      <c r="G6" s="7">
        <v>0</v>
      </c>
      <c r="H6" s="7">
        <v>0</v>
      </c>
      <c r="I6" s="7">
        <v>0</v>
      </c>
      <c r="J6" s="7">
        <v>0</v>
      </c>
      <c r="K6" s="8">
        <v>3</v>
      </c>
      <c r="L6" s="4" t="s">
        <v>14</v>
      </c>
    </row>
    <row r="7" spans="1:12" ht="24.75" customHeight="1">
      <c r="A7" s="4">
        <v>5</v>
      </c>
      <c r="B7" s="4" t="str">
        <f>"丁新旺"</f>
        <v>丁新旺</v>
      </c>
      <c r="C7" s="4" t="s">
        <v>13</v>
      </c>
      <c r="D7" s="5">
        <v>240105010204</v>
      </c>
      <c r="E7" s="4" t="s">
        <v>14</v>
      </c>
      <c r="F7" s="4" t="s">
        <v>14</v>
      </c>
      <c r="G7" s="7">
        <v>0</v>
      </c>
      <c r="H7" s="7">
        <v>0</v>
      </c>
      <c r="I7" s="7">
        <v>0</v>
      </c>
      <c r="J7" s="7">
        <v>0</v>
      </c>
      <c r="K7" s="8">
        <v>3</v>
      </c>
      <c r="L7" s="4" t="s">
        <v>14</v>
      </c>
    </row>
    <row r="8" spans="1:12" ht="24.75" customHeight="1">
      <c r="A8" s="4">
        <v>6</v>
      </c>
      <c r="B8" s="4" t="str">
        <f>"陈健"</f>
        <v>陈健</v>
      </c>
      <c r="C8" s="4" t="s">
        <v>13</v>
      </c>
      <c r="D8" s="5">
        <v>240105010205</v>
      </c>
      <c r="E8" s="4" t="s">
        <v>14</v>
      </c>
      <c r="F8" s="4" t="s">
        <v>14</v>
      </c>
      <c r="G8" s="7">
        <v>0</v>
      </c>
      <c r="H8" s="7">
        <v>0</v>
      </c>
      <c r="I8" s="7">
        <v>0</v>
      </c>
      <c r="J8" s="7">
        <v>0</v>
      </c>
      <c r="K8" s="8">
        <v>3</v>
      </c>
      <c r="L8" s="4" t="s">
        <v>14</v>
      </c>
    </row>
    <row r="9" spans="1:12" ht="24.75" customHeight="1">
      <c r="A9" s="4">
        <v>7</v>
      </c>
      <c r="B9" s="4" t="str">
        <f>"王世秋"</f>
        <v>王世秋</v>
      </c>
      <c r="C9" s="4" t="s">
        <v>13</v>
      </c>
      <c r="D9" s="5">
        <v>240105010206</v>
      </c>
      <c r="E9" s="4" t="s">
        <v>14</v>
      </c>
      <c r="F9" s="4" t="s">
        <v>14</v>
      </c>
      <c r="G9" s="7">
        <v>0</v>
      </c>
      <c r="H9" s="7">
        <v>0</v>
      </c>
      <c r="I9" s="7">
        <v>0</v>
      </c>
      <c r="J9" s="7">
        <v>0</v>
      </c>
      <c r="K9" s="8">
        <v>3</v>
      </c>
      <c r="L9" s="4" t="s">
        <v>14</v>
      </c>
    </row>
    <row r="10" spans="1:12" ht="24.75" customHeight="1">
      <c r="A10" s="4">
        <v>8</v>
      </c>
      <c r="B10" s="4" t="str">
        <f>"周国煌"</f>
        <v>周国煌</v>
      </c>
      <c r="C10" s="4" t="s">
        <v>13</v>
      </c>
      <c r="D10" s="5">
        <v>240105010207</v>
      </c>
      <c r="E10" s="4" t="s">
        <v>14</v>
      </c>
      <c r="F10" s="4" t="s">
        <v>14</v>
      </c>
      <c r="G10" s="7">
        <v>0</v>
      </c>
      <c r="H10" s="7">
        <v>0</v>
      </c>
      <c r="I10" s="7">
        <v>0</v>
      </c>
      <c r="J10" s="7">
        <v>0</v>
      </c>
      <c r="K10" s="8">
        <v>3</v>
      </c>
      <c r="L10" s="4" t="s">
        <v>14</v>
      </c>
    </row>
    <row r="11" spans="1:12" ht="24.75" customHeight="1">
      <c r="A11" s="4">
        <v>9</v>
      </c>
      <c r="B11" s="4" t="str">
        <f>"张潭"</f>
        <v>张潭</v>
      </c>
      <c r="C11" s="4" t="s">
        <v>13</v>
      </c>
      <c r="D11" s="5">
        <v>240105010208</v>
      </c>
      <c r="E11" s="4" t="s">
        <v>14</v>
      </c>
      <c r="F11" s="4" t="s">
        <v>14</v>
      </c>
      <c r="G11" s="7">
        <v>0</v>
      </c>
      <c r="H11" s="7">
        <v>0</v>
      </c>
      <c r="I11" s="7">
        <v>0</v>
      </c>
      <c r="J11" s="7">
        <v>0</v>
      </c>
      <c r="K11" s="8">
        <v>3</v>
      </c>
      <c r="L11" s="4" t="s">
        <v>14</v>
      </c>
    </row>
    <row r="12" spans="1:12" ht="24.75" customHeight="1">
      <c r="A12" s="4">
        <v>10</v>
      </c>
      <c r="B12" s="4" t="str">
        <f>"林升德"</f>
        <v>林升德</v>
      </c>
      <c r="C12" s="4" t="s">
        <v>15</v>
      </c>
      <c r="D12" s="5">
        <v>240105020212</v>
      </c>
      <c r="E12" s="4">
        <v>14</v>
      </c>
      <c r="F12" s="4">
        <v>1</v>
      </c>
      <c r="G12" s="7">
        <v>69</v>
      </c>
      <c r="H12" s="7">
        <v>79.33</v>
      </c>
      <c r="I12" s="7">
        <v>87.5</v>
      </c>
      <c r="J12" s="7">
        <v>79.5</v>
      </c>
      <c r="K12" s="8">
        <v>1</v>
      </c>
      <c r="L12" s="9"/>
    </row>
    <row r="13" spans="1:12" ht="24.75" customHeight="1">
      <c r="A13" s="4">
        <v>11</v>
      </c>
      <c r="B13" s="4" t="str">
        <f>"吕煜杰"</f>
        <v>吕煜杰</v>
      </c>
      <c r="C13" s="4" t="s">
        <v>15</v>
      </c>
      <c r="D13" s="5">
        <v>240105020218</v>
      </c>
      <c r="E13" s="4">
        <v>5</v>
      </c>
      <c r="F13" s="4">
        <v>3</v>
      </c>
      <c r="G13" s="7">
        <v>68</v>
      </c>
      <c r="H13" s="7">
        <v>76.33</v>
      </c>
      <c r="I13" s="7">
        <v>79.5</v>
      </c>
      <c r="J13" s="7">
        <v>75.1</v>
      </c>
      <c r="K13" s="8">
        <v>2</v>
      </c>
      <c r="L13" s="9"/>
    </row>
    <row r="14" spans="1:12" ht="24.75" customHeight="1">
      <c r="A14" s="4">
        <v>12</v>
      </c>
      <c r="B14" s="4" t="str">
        <f>"欧靖文"</f>
        <v>欧靖文</v>
      </c>
      <c r="C14" s="4" t="s">
        <v>15</v>
      </c>
      <c r="D14" s="5">
        <v>240105020215</v>
      </c>
      <c r="E14" s="4">
        <v>7</v>
      </c>
      <c r="F14" s="4">
        <v>2</v>
      </c>
      <c r="G14" s="7">
        <v>64</v>
      </c>
      <c r="H14" s="7">
        <v>75</v>
      </c>
      <c r="I14" s="7">
        <v>79.5</v>
      </c>
      <c r="J14" s="7">
        <v>73.5</v>
      </c>
      <c r="K14" s="8">
        <v>3</v>
      </c>
      <c r="L14" s="9"/>
    </row>
    <row r="15" spans="1:12" ht="24.75" customHeight="1">
      <c r="A15" s="4">
        <v>13</v>
      </c>
      <c r="B15" s="4" t="str">
        <f>"辛文宝"</f>
        <v>辛文宝</v>
      </c>
      <c r="C15" s="4" t="s">
        <v>15</v>
      </c>
      <c r="D15" s="5">
        <v>240105020213</v>
      </c>
      <c r="E15" s="4">
        <v>4</v>
      </c>
      <c r="F15" s="4">
        <v>5</v>
      </c>
      <c r="G15" s="7">
        <v>64</v>
      </c>
      <c r="H15" s="7">
        <v>66.67</v>
      </c>
      <c r="I15" s="7">
        <v>76.5</v>
      </c>
      <c r="J15" s="7">
        <v>69.8</v>
      </c>
      <c r="K15" s="8">
        <v>4</v>
      </c>
      <c r="L15" s="9"/>
    </row>
    <row r="16" spans="1:12" ht="24.75" customHeight="1">
      <c r="A16" s="4">
        <v>14</v>
      </c>
      <c r="B16" s="4" t="str">
        <f>"杨发"</f>
        <v>杨发</v>
      </c>
      <c r="C16" s="4" t="s">
        <v>15</v>
      </c>
      <c r="D16" s="5">
        <v>240105020216</v>
      </c>
      <c r="E16" s="4">
        <v>12</v>
      </c>
      <c r="F16" s="4">
        <v>4</v>
      </c>
      <c r="G16" s="7">
        <v>61</v>
      </c>
      <c r="H16" s="7">
        <v>70.33</v>
      </c>
      <c r="I16" s="7">
        <v>72.5</v>
      </c>
      <c r="J16" s="7">
        <v>68.4</v>
      </c>
      <c r="K16" s="8">
        <v>5</v>
      </c>
      <c r="L16" s="9"/>
    </row>
    <row r="17" spans="1:12" ht="24.75" customHeight="1">
      <c r="A17" s="4">
        <v>15</v>
      </c>
      <c r="B17" s="4" t="str">
        <f>"张乐"</f>
        <v>张乐</v>
      </c>
      <c r="C17" s="4" t="s">
        <v>15</v>
      </c>
      <c r="D17" s="5">
        <v>240105020210</v>
      </c>
      <c r="E17" s="4" t="s">
        <v>14</v>
      </c>
      <c r="F17" s="4" t="s">
        <v>14</v>
      </c>
      <c r="G17" s="7">
        <v>0</v>
      </c>
      <c r="H17" s="7">
        <v>0</v>
      </c>
      <c r="I17" s="7">
        <v>0</v>
      </c>
      <c r="J17" s="7">
        <v>0</v>
      </c>
      <c r="K17" s="8">
        <v>6</v>
      </c>
      <c r="L17" s="4" t="s">
        <v>14</v>
      </c>
    </row>
    <row r="18" spans="1:12" ht="24.75" customHeight="1">
      <c r="A18" s="4">
        <v>16</v>
      </c>
      <c r="B18" s="4" t="str">
        <f>"张崇达"</f>
        <v>张崇达</v>
      </c>
      <c r="C18" s="4" t="s">
        <v>15</v>
      </c>
      <c r="D18" s="5">
        <v>240105020211</v>
      </c>
      <c r="E18" s="4" t="s">
        <v>14</v>
      </c>
      <c r="F18" s="4" t="s">
        <v>14</v>
      </c>
      <c r="G18" s="7">
        <v>0</v>
      </c>
      <c r="H18" s="7">
        <v>0</v>
      </c>
      <c r="I18" s="7">
        <v>0</v>
      </c>
      <c r="J18" s="7">
        <v>0</v>
      </c>
      <c r="K18" s="8">
        <v>6</v>
      </c>
      <c r="L18" s="4" t="s">
        <v>14</v>
      </c>
    </row>
    <row r="19" spans="1:12" ht="24.75" customHeight="1">
      <c r="A19" s="4">
        <v>17</v>
      </c>
      <c r="B19" s="4" t="str">
        <f>"李敏超"</f>
        <v>李敏超</v>
      </c>
      <c r="C19" s="4" t="s">
        <v>15</v>
      </c>
      <c r="D19" s="5">
        <v>240105020214</v>
      </c>
      <c r="E19" s="4" t="s">
        <v>14</v>
      </c>
      <c r="F19" s="4" t="s">
        <v>14</v>
      </c>
      <c r="G19" s="7">
        <v>0</v>
      </c>
      <c r="H19" s="7">
        <v>0</v>
      </c>
      <c r="I19" s="7">
        <v>0</v>
      </c>
      <c r="J19" s="7">
        <v>0</v>
      </c>
      <c r="K19" s="8">
        <v>6</v>
      </c>
      <c r="L19" s="4" t="s">
        <v>14</v>
      </c>
    </row>
    <row r="20" spans="1:12" ht="24.75" customHeight="1">
      <c r="A20" s="4">
        <v>18</v>
      </c>
      <c r="B20" s="4" t="str">
        <f>"符兴敏"</f>
        <v>符兴敏</v>
      </c>
      <c r="C20" s="4" t="s">
        <v>15</v>
      </c>
      <c r="D20" s="5">
        <v>240105020217</v>
      </c>
      <c r="E20" s="4" t="s">
        <v>14</v>
      </c>
      <c r="F20" s="4" t="s">
        <v>14</v>
      </c>
      <c r="G20" s="7">
        <v>0</v>
      </c>
      <c r="H20" s="7">
        <v>0</v>
      </c>
      <c r="I20" s="7">
        <v>0</v>
      </c>
      <c r="J20" s="7">
        <v>0</v>
      </c>
      <c r="K20" s="8">
        <v>6</v>
      </c>
      <c r="L20" s="4" t="s">
        <v>14</v>
      </c>
    </row>
    <row r="21" spans="1:12" ht="24.75" customHeight="1">
      <c r="A21" s="4">
        <v>19</v>
      </c>
      <c r="B21" s="4" t="str">
        <f>"姜子扬"</f>
        <v>姜子扬</v>
      </c>
      <c r="C21" s="4" t="s">
        <v>16</v>
      </c>
      <c r="D21" s="5">
        <v>240105030219</v>
      </c>
      <c r="E21" s="4" t="s">
        <v>14</v>
      </c>
      <c r="F21" s="4" t="s">
        <v>14</v>
      </c>
      <c r="G21" s="7">
        <v>0</v>
      </c>
      <c r="H21" s="7">
        <v>0</v>
      </c>
      <c r="I21" s="7">
        <v>0</v>
      </c>
      <c r="J21" s="7">
        <v>0</v>
      </c>
      <c r="K21" s="8">
        <v>1</v>
      </c>
      <c r="L21" s="4" t="s">
        <v>14</v>
      </c>
    </row>
    <row r="22" spans="1:12" ht="24.75" customHeight="1">
      <c r="A22" s="4">
        <v>20</v>
      </c>
      <c r="B22" s="4" t="str">
        <f>"符方旭"</f>
        <v>符方旭</v>
      </c>
      <c r="C22" s="4" t="s">
        <v>17</v>
      </c>
      <c r="D22" s="5">
        <v>240105040408</v>
      </c>
      <c r="E22" s="4">
        <v>11</v>
      </c>
      <c r="F22" s="4">
        <v>2</v>
      </c>
      <c r="G22" s="7">
        <v>76</v>
      </c>
      <c r="H22" s="7">
        <v>78.33</v>
      </c>
      <c r="I22" s="7">
        <v>75</v>
      </c>
      <c r="J22" s="7">
        <v>76.3</v>
      </c>
      <c r="K22" s="8">
        <v>1</v>
      </c>
      <c r="L22" s="9"/>
    </row>
    <row r="23" spans="1:12" ht="24.75" customHeight="1">
      <c r="A23" s="4">
        <v>21</v>
      </c>
      <c r="B23" s="4" t="str">
        <f>"靳彪"</f>
        <v>靳彪</v>
      </c>
      <c r="C23" s="4" t="s">
        <v>17</v>
      </c>
      <c r="D23" s="5">
        <v>240105040403</v>
      </c>
      <c r="E23" s="4">
        <v>8</v>
      </c>
      <c r="F23" s="4">
        <v>4</v>
      </c>
      <c r="G23" s="7">
        <v>72</v>
      </c>
      <c r="H23" s="7">
        <v>77.33</v>
      </c>
      <c r="I23" s="7">
        <v>77</v>
      </c>
      <c r="J23" s="7">
        <v>75.6</v>
      </c>
      <c r="K23" s="8">
        <v>2</v>
      </c>
      <c r="L23" s="9"/>
    </row>
    <row r="24" spans="1:12" ht="24.75" customHeight="1">
      <c r="A24" s="4">
        <v>22</v>
      </c>
      <c r="B24" s="4" t="str">
        <f>"王国深"</f>
        <v>王国深</v>
      </c>
      <c r="C24" s="4" t="s">
        <v>17</v>
      </c>
      <c r="D24" s="5">
        <v>240105040405</v>
      </c>
      <c r="E24" s="4">
        <v>1</v>
      </c>
      <c r="F24" s="4">
        <v>1</v>
      </c>
      <c r="G24" s="7">
        <v>57</v>
      </c>
      <c r="H24" s="7">
        <v>68.33</v>
      </c>
      <c r="I24" s="7">
        <v>68.5</v>
      </c>
      <c r="J24" s="7">
        <v>65</v>
      </c>
      <c r="K24" s="8">
        <v>3</v>
      </c>
      <c r="L24" s="9"/>
    </row>
    <row r="25" spans="1:12" ht="24.75" customHeight="1">
      <c r="A25" s="4">
        <v>23</v>
      </c>
      <c r="B25" s="4" t="str">
        <f>"廖善会"</f>
        <v>廖善会</v>
      </c>
      <c r="C25" s="4" t="s">
        <v>17</v>
      </c>
      <c r="D25" s="5">
        <v>240105040404</v>
      </c>
      <c r="E25" s="4">
        <v>13</v>
      </c>
      <c r="F25" s="4">
        <v>3</v>
      </c>
      <c r="G25" s="7">
        <v>64</v>
      </c>
      <c r="H25" s="7">
        <v>61.33</v>
      </c>
      <c r="I25" s="7">
        <v>68</v>
      </c>
      <c r="J25" s="7">
        <v>64.8</v>
      </c>
      <c r="K25" s="8">
        <v>4</v>
      </c>
      <c r="L25" s="9"/>
    </row>
    <row r="26" spans="1:12" ht="24.75" customHeight="1">
      <c r="A26" s="4">
        <v>24</v>
      </c>
      <c r="B26" s="4" t="str">
        <f>"王植"</f>
        <v>王植</v>
      </c>
      <c r="C26" s="4" t="s">
        <v>17</v>
      </c>
      <c r="D26" s="5">
        <v>240105040401</v>
      </c>
      <c r="E26" s="4" t="s">
        <v>14</v>
      </c>
      <c r="F26" s="4" t="s">
        <v>14</v>
      </c>
      <c r="G26" s="7">
        <v>0</v>
      </c>
      <c r="H26" s="7">
        <v>0</v>
      </c>
      <c r="I26" s="7">
        <v>0</v>
      </c>
      <c r="J26" s="7">
        <v>0</v>
      </c>
      <c r="K26" s="8">
        <v>5</v>
      </c>
      <c r="L26" s="4" t="s">
        <v>14</v>
      </c>
    </row>
    <row r="27" spans="1:12" ht="24.75" customHeight="1">
      <c r="A27" s="4">
        <v>25</v>
      </c>
      <c r="B27" s="4" t="str">
        <f>"单俊杰"</f>
        <v>单俊杰</v>
      </c>
      <c r="C27" s="4" t="s">
        <v>17</v>
      </c>
      <c r="D27" s="5">
        <v>240105040402</v>
      </c>
      <c r="E27" s="4" t="s">
        <v>14</v>
      </c>
      <c r="F27" s="4" t="s">
        <v>14</v>
      </c>
      <c r="G27" s="7">
        <v>0</v>
      </c>
      <c r="H27" s="7">
        <v>0</v>
      </c>
      <c r="I27" s="7">
        <v>0</v>
      </c>
      <c r="J27" s="7">
        <v>0</v>
      </c>
      <c r="K27" s="8">
        <v>5</v>
      </c>
      <c r="L27" s="4" t="s">
        <v>14</v>
      </c>
    </row>
    <row r="28" spans="1:12" ht="24.75" customHeight="1">
      <c r="A28" s="4">
        <v>26</v>
      </c>
      <c r="B28" s="4" t="str">
        <f>"林鸿练"</f>
        <v>林鸿练</v>
      </c>
      <c r="C28" s="4" t="s">
        <v>17</v>
      </c>
      <c r="D28" s="5">
        <v>240105040406</v>
      </c>
      <c r="E28" s="4" t="s">
        <v>14</v>
      </c>
      <c r="F28" s="4" t="s">
        <v>14</v>
      </c>
      <c r="G28" s="7">
        <v>0</v>
      </c>
      <c r="H28" s="7">
        <v>0</v>
      </c>
      <c r="I28" s="7">
        <v>0</v>
      </c>
      <c r="J28" s="7">
        <v>0</v>
      </c>
      <c r="K28" s="8">
        <v>5</v>
      </c>
      <c r="L28" s="4" t="s">
        <v>14</v>
      </c>
    </row>
    <row r="29" spans="1:12" ht="24.75" customHeight="1">
      <c r="A29" s="4">
        <v>27</v>
      </c>
      <c r="B29" s="4" t="str">
        <f>"柴陆得"</f>
        <v>柴陆得</v>
      </c>
      <c r="C29" s="4" t="s">
        <v>17</v>
      </c>
      <c r="D29" s="5">
        <v>240105040407</v>
      </c>
      <c r="E29" s="4" t="s">
        <v>14</v>
      </c>
      <c r="F29" s="4" t="s">
        <v>14</v>
      </c>
      <c r="G29" s="7">
        <v>0</v>
      </c>
      <c r="H29" s="7">
        <v>0</v>
      </c>
      <c r="I29" s="7">
        <v>0</v>
      </c>
      <c r="J29" s="7">
        <v>0</v>
      </c>
      <c r="K29" s="8">
        <v>5</v>
      </c>
      <c r="L29" s="4" t="s">
        <v>14</v>
      </c>
    </row>
    <row r="30" spans="1:12" ht="24.75" customHeight="1">
      <c r="A30" s="4">
        <v>28</v>
      </c>
      <c r="B30" s="4" t="str">
        <f>"李邦瑄"</f>
        <v>李邦瑄</v>
      </c>
      <c r="C30" s="4" t="s">
        <v>18</v>
      </c>
      <c r="D30" s="5">
        <v>240105050412</v>
      </c>
      <c r="E30" s="4">
        <v>3</v>
      </c>
      <c r="F30" s="4">
        <v>1</v>
      </c>
      <c r="G30" s="7">
        <v>70</v>
      </c>
      <c r="H30" s="7">
        <v>73.33</v>
      </c>
      <c r="I30" s="7">
        <v>66.33</v>
      </c>
      <c r="J30" s="7">
        <v>69.53</v>
      </c>
      <c r="K30" s="8">
        <v>1</v>
      </c>
      <c r="L30" s="9"/>
    </row>
    <row r="31" spans="1:12" ht="24.75" customHeight="1">
      <c r="A31" s="4">
        <v>29</v>
      </c>
      <c r="B31" s="4" t="str">
        <f>"王宇"</f>
        <v>王宇</v>
      </c>
      <c r="C31" s="4" t="s">
        <v>18</v>
      </c>
      <c r="D31" s="5">
        <v>240105050411</v>
      </c>
      <c r="E31" s="4">
        <v>2</v>
      </c>
      <c r="F31" s="4">
        <v>3</v>
      </c>
      <c r="G31" s="7">
        <v>60</v>
      </c>
      <c r="H31" s="7">
        <v>68.33</v>
      </c>
      <c r="I31" s="7">
        <v>66</v>
      </c>
      <c r="J31" s="7">
        <v>64.9</v>
      </c>
      <c r="K31" s="8">
        <v>2</v>
      </c>
      <c r="L31" s="9"/>
    </row>
    <row r="32" spans="1:12" ht="24.75" customHeight="1">
      <c r="A32" s="4">
        <v>30</v>
      </c>
      <c r="B32" s="4" t="str">
        <f>"邵光锐"</f>
        <v>邵光锐</v>
      </c>
      <c r="C32" s="4" t="s">
        <v>18</v>
      </c>
      <c r="D32" s="5">
        <v>240105050409</v>
      </c>
      <c r="E32" s="4" t="s">
        <v>14</v>
      </c>
      <c r="F32" s="4" t="s">
        <v>14</v>
      </c>
      <c r="G32" s="7">
        <v>0</v>
      </c>
      <c r="H32" s="7">
        <v>0</v>
      </c>
      <c r="I32" s="7">
        <v>0</v>
      </c>
      <c r="J32" s="7">
        <v>0</v>
      </c>
      <c r="K32" s="8">
        <v>3</v>
      </c>
      <c r="L32" s="4" t="s">
        <v>14</v>
      </c>
    </row>
    <row r="33" spans="1:12" ht="24.75" customHeight="1">
      <c r="A33" s="4">
        <v>31</v>
      </c>
      <c r="B33" s="4" t="str">
        <f>"陈星桢"</f>
        <v>陈星桢</v>
      </c>
      <c r="C33" s="4" t="s">
        <v>18</v>
      </c>
      <c r="D33" s="5">
        <v>240105050410</v>
      </c>
      <c r="E33" s="4" t="s">
        <v>14</v>
      </c>
      <c r="F33" s="4" t="s">
        <v>14</v>
      </c>
      <c r="G33" s="7">
        <v>0</v>
      </c>
      <c r="H33" s="7">
        <v>0</v>
      </c>
      <c r="I33" s="7">
        <v>0</v>
      </c>
      <c r="J33" s="7">
        <v>0</v>
      </c>
      <c r="K33" s="8">
        <v>3</v>
      </c>
      <c r="L33" s="4" t="s">
        <v>14</v>
      </c>
    </row>
    <row r="34" spans="1:12" ht="24.75" customHeight="1">
      <c r="A34" s="4">
        <v>32</v>
      </c>
      <c r="B34" s="4" t="str">
        <f>"王钰钧"</f>
        <v>王钰钧</v>
      </c>
      <c r="C34" s="4" t="s">
        <v>18</v>
      </c>
      <c r="D34" s="5">
        <v>240105050413</v>
      </c>
      <c r="E34" s="4" t="s">
        <v>14</v>
      </c>
      <c r="F34" s="4" t="s">
        <v>14</v>
      </c>
      <c r="G34" s="7">
        <v>0</v>
      </c>
      <c r="H34" s="7">
        <v>0</v>
      </c>
      <c r="I34" s="7">
        <v>0</v>
      </c>
      <c r="J34" s="7">
        <v>0</v>
      </c>
      <c r="K34" s="8">
        <v>3</v>
      </c>
      <c r="L34" s="4" t="s">
        <v>14</v>
      </c>
    </row>
    <row r="35" spans="1:12" ht="24.75" customHeight="1">
      <c r="A35" s="4">
        <v>33</v>
      </c>
      <c r="B35" s="4" t="str">
        <f>"付耀增"</f>
        <v>付耀增</v>
      </c>
      <c r="C35" s="4" t="s">
        <v>18</v>
      </c>
      <c r="D35" s="5">
        <v>240105050414</v>
      </c>
      <c r="E35" s="4" t="s">
        <v>14</v>
      </c>
      <c r="F35" s="4" t="s">
        <v>14</v>
      </c>
      <c r="G35" s="7">
        <v>0</v>
      </c>
      <c r="H35" s="7">
        <v>0</v>
      </c>
      <c r="I35" s="7">
        <v>0</v>
      </c>
      <c r="J35" s="7">
        <v>0</v>
      </c>
      <c r="K35" s="8">
        <v>3</v>
      </c>
      <c r="L35" s="4" t="s">
        <v>14</v>
      </c>
    </row>
    <row r="36" spans="1:12" ht="24.75" customHeight="1">
      <c r="A36" s="4">
        <v>34</v>
      </c>
      <c r="B36" s="4" t="str">
        <f>"宝库"</f>
        <v>宝库</v>
      </c>
      <c r="C36" s="4" t="s">
        <v>18</v>
      </c>
      <c r="D36" s="5">
        <v>240105050415</v>
      </c>
      <c r="E36" s="4" t="s">
        <v>14</v>
      </c>
      <c r="F36" s="4" t="s">
        <v>14</v>
      </c>
      <c r="G36" s="7">
        <v>0</v>
      </c>
      <c r="H36" s="7">
        <v>0</v>
      </c>
      <c r="I36" s="7">
        <v>0</v>
      </c>
      <c r="J36" s="7">
        <v>0</v>
      </c>
      <c r="K36" s="8">
        <v>3</v>
      </c>
      <c r="L36" s="4" t="s">
        <v>14</v>
      </c>
    </row>
    <row r="37" spans="1:12" ht="24.75" customHeight="1">
      <c r="A37" s="4">
        <v>35</v>
      </c>
      <c r="B37" s="4" t="str">
        <f>"钟瑞府"</f>
        <v>钟瑞府</v>
      </c>
      <c r="C37" s="4" t="s">
        <v>19</v>
      </c>
      <c r="D37" s="5">
        <v>240105060418</v>
      </c>
      <c r="E37" s="4">
        <v>6</v>
      </c>
      <c r="F37" s="4">
        <v>2</v>
      </c>
      <c r="G37" s="7">
        <v>65</v>
      </c>
      <c r="H37" s="7">
        <v>67.67</v>
      </c>
      <c r="I37" s="7">
        <v>68.83</v>
      </c>
      <c r="J37" s="7">
        <v>67.33</v>
      </c>
      <c r="K37" s="8">
        <v>1</v>
      </c>
      <c r="L37" s="9"/>
    </row>
    <row r="38" spans="1:12" ht="24.75" customHeight="1">
      <c r="A38" s="4">
        <v>36</v>
      </c>
      <c r="B38" s="4" t="str">
        <f>"陈彬林"</f>
        <v>陈彬林</v>
      </c>
      <c r="C38" s="4" t="s">
        <v>19</v>
      </c>
      <c r="D38" s="5">
        <v>240105060416</v>
      </c>
      <c r="E38" s="4" t="s">
        <v>14</v>
      </c>
      <c r="F38" s="4" t="s">
        <v>14</v>
      </c>
      <c r="G38" s="7">
        <v>0</v>
      </c>
      <c r="H38" s="7">
        <v>0</v>
      </c>
      <c r="I38" s="7">
        <v>0</v>
      </c>
      <c r="J38" s="7">
        <v>0</v>
      </c>
      <c r="K38" s="8">
        <v>2</v>
      </c>
      <c r="L38" s="4" t="s">
        <v>14</v>
      </c>
    </row>
    <row r="39" spans="1:12" ht="24.75" customHeight="1">
      <c r="A39" s="4">
        <v>37</v>
      </c>
      <c r="B39" s="4" t="str">
        <f>"徐训程"</f>
        <v>徐训程</v>
      </c>
      <c r="C39" s="4" t="s">
        <v>19</v>
      </c>
      <c r="D39" s="5">
        <v>240105060417</v>
      </c>
      <c r="E39" s="4" t="s">
        <v>14</v>
      </c>
      <c r="F39" s="4" t="s">
        <v>14</v>
      </c>
      <c r="G39" s="7">
        <v>0</v>
      </c>
      <c r="H39" s="7">
        <v>0</v>
      </c>
      <c r="I39" s="7">
        <v>0</v>
      </c>
      <c r="J39" s="7">
        <v>0</v>
      </c>
      <c r="K39" s="8">
        <v>2</v>
      </c>
      <c r="L39" s="4" t="s">
        <v>14</v>
      </c>
    </row>
    <row r="40" spans="1:12" ht="24.75" customHeight="1">
      <c r="A40" s="4">
        <v>38</v>
      </c>
      <c r="B40" s="4" t="str">
        <f>"陈业权"</f>
        <v>陈业权</v>
      </c>
      <c r="C40" s="4" t="s">
        <v>20</v>
      </c>
      <c r="D40" s="5">
        <v>240105070129</v>
      </c>
      <c r="E40" s="4">
        <v>10</v>
      </c>
      <c r="F40" s="4">
        <v>9</v>
      </c>
      <c r="G40" s="7">
        <v>59</v>
      </c>
      <c r="H40" s="7">
        <v>87</v>
      </c>
      <c r="I40" s="7">
        <v>68</v>
      </c>
      <c r="J40" s="7">
        <v>71</v>
      </c>
      <c r="K40" s="8">
        <v>1</v>
      </c>
      <c r="L40" s="9"/>
    </row>
    <row r="41" spans="1:12" ht="24.75" customHeight="1">
      <c r="A41" s="4">
        <v>39</v>
      </c>
      <c r="B41" s="4" t="str">
        <f>"王基成"</f>
        <v>王基成</v>
      </c>
      <c r="C41" s="4" t="s">
        <v>20</v>
      </c>
      <c r="D41" s="5">
        <v>240105070131</v>
      </c>
      <c r="E41" s="4">
        <v>3</v>
      </c>
      <c r="F41" s="4">
        <v>20</v>
      </c>
      <c r="G41" s="7">
        <v>64</v>
      </c>
      <c r="H41" s="7">
        <v>84</v>
      </c>
      <c r="I41" s="7">
        <v>66</v>
      </c>
      <c r="J41" s="7">
        <v>70.8</v>
      </c>
      <c r="K41" s="8">
        <v>2</v>
      </c>
      <c r="L41" s="9"/>
    </row>
    <row r="42" spans="1:12" ht="24.75" customHeight="1">
      <c r="A42" s="4">
        <v>40</v>
      </c>
      <c r="B42" s="6" t="str">
        <f>"徐文干"</f>
        <v>徐文干</v>
      </c>
      <c r="C42" s="4" t="s">
        <v>20</v>
      </c>
      <c r="D42" s="5">
        <v>240105070112</v>
      </c>
      <c r="E42" s="4">
        <v>1</v>
      </c>
      <c r="F42" s="4">
        <v>18</v>
      </c>
      <c r="G42" s="7">
        <v>76</v>
      </c>
      <c r="H42" s="7">
        <v>60.67</v>
      </c>
      <c r="I42" s="7">
        <v>74</v>
      </c>
      <c r="J42" s="7">
        <v>70.6</v>
      </c>
      <c r="K42" s="8">
        <v>3</v>
      </c>
      <c r="L42" s="7"/>
    </row>
    <row r="43" spans="1:12" ht="24.75" customHeight="1">
      <c r="A43" s="4">
        <v>41</v>
      </c>
      <c r="B43" s="6" t="str">
        <f>"林师勇"</f>
        <v>林师勇</v>
      </c>
      <c r="C43" s="4" t="s">
        <v>20</v>
      </c>
      <c r="D43" s="5">
        <v>240105070115</v>
      </c>
      <c r="E43" s="4">
        <v>4</v>
      </c>
      <c r="F43" s="4">
        <v>12</v>
      </c>
      <c r="G43" s="7">
        <v>59</v>
      </c>
      <c r="H43" s="7">
        <v>70.67</v>
      </c>
      <c r="I43" s="7">
        <v>79</v>
      </c>
      <c r="J43" s="7">
        <v>70.5</v>
      </c>
      <c r="K43" s="8">
        <v>4</v>
      </c>
      <c r="L43" s="7"/>
    </row>
    <row r="44" spans="1:12" ht="24.75" customHeight="1">
      <c r="A44" s="4">
        <v>42</v>
      </c>
      <c r="B44" s="4" t="str">
        <f>"陈国宾"</f>
        <v>陈国宾</v>
      </c>
      <c r="C44" s="4" t="s">
        <v>20</v>
      </c>
      <c r="D44" s="5">
        <v>240105070103</v>
      </c>
      <c r="E44" s="4">
        <v>5</v>
      </c>
      <c r="F44" s="4">
        <v>7</v>
      </c>
      <c r="G44" s="7">
        <v>55</v>
      </c>
      <c r="H44" s="7">
        <v>67.33</v>
      </c>
      <c r="I44" s="7">
        <v>84</v>
      </c>
      <c r="J44" s="7">
        <v>70.3</v>
      </c>
      <c r="K44" s="8">
        <v>5</v>
      </c>
      <c r="L44" s="9"/>
    </row>
    <row r="45" spans="1:12" ht="24.75" customHeight="1">
      <c r="A45" s="4">
        <v>43</v>
      </c>
      <c r="B45" s="4" t="str">
        <f>"何康"</f>
        <v>何康</v>
      </c>
      <c r="C45" s="4" t="s">
        <v>20</v>
      </c>
      <c r="D45" s="5">
        <v>240105070102</v>
      </c>
      <c r="E45" s="4">
        <v>15</v>
      </c>
      <c r="F45" s="4">
        <v>13</v>
      </c>
      <c r="G45" s="7">
        <v>54</v>
      </c>
      <c r="H45" s="7">
        <v>81.67</v>
      </c>
      <c r="I45" s="7">
        <v>70</v>
      </c>
      <c r="J45" s="7">
        <v>68.7</v>
      </c>
      <c r="K45" s="8">
        <v>6</v>
      </c>
      <c r="L45" s="9"/>
    </row>
    <row r="46" spans="1:12" ht="24.75" customHeight="1">
      <c r="A46" s="4">
        <v>44</v>
      </c>
      <c r="B46" s="4" t="str">
        <f>"翁乔亮"</f>
        <v>翁乔亮</v>
      </c>
      <c r="C46" s="4" t="s">
        <v>20</v>
      </c>
      <c r="D46" s="5">
        <v>240105070110</v>
      </c>
      <c r="E46" s="4">
        <v>7</v>
      </c>
      <c r="F46" s="4">
        <v>17</v>
      </c>
      <c r="G46" s="7">
        <v>46</v>
      </c>
      <c r="H46" s="7">
        <v>73.33</v>
      </c>
      <c r="I46" s="7">
        <v>74</v>
      </c>
      <c r="J46" s="7">
        <v>65.4</v>
      </c>
      <c r="K46" s="8">
        <v>7</v>
      </c>
      <c r="L46" s="9"/>
    </row>
    <row r="47" spans="1:12" ht="24.75" customHeight="1">
      <c r="A47" s="4">
        <v>45</v>
      </c>
      <c r="B47" s="4" t="str">
        <f>"符方正"</f>
        <v>符方正</v>
      </c>
      <c r="C47" s="4" t="s">
        <v>20</v>
      </c>
      <c r="D47" s="5">
        <v>240105070121</v>
      </c>
      <c r="E47" s="4">
        <v>13</v>
      </c>
      <c r="F47" s="4">
        <v>14</v>
      </c>
      <c r="G47" s="7">
        <v>62</v>
      </c>
      <c r="H47" s="7">
        <v>65.67</v>
      </c>
      <c r="I47" s="7">
        <v>65</v>
      </c>
      <c r="J47" s="7">
        <v>64.3</v>
      </c>
      <c r="K47" s="8">
        <v>8</v>
      </c>
      <c r="L47" s="9"/>
    </row>
    <row r="48" spans="1:12" ht="24.75" customHeight="1">
      <c r="A48" s="4">
        <v>46</v>
      </c>
      <c r="B48" s="4" t="str">
        <f>"符敦立"</f>
        <v>符敦立</v>
      </c>
      <c r="C48" s="4" t="s">
        <v>20</v>
      </c>
      <c r="D48" s="5">
        <v>240105070122</v>
      </c>
      <c r="E48" s="4">
        <v>16</v>
      </c>
      <c r="F48" s="4">
        <v>21</v>
      </c>
      <c r="G48" s="7">
        <v>53</v>
      </c>
      <c r="H48" s="7">
        <v>67</v>
      </c>
      <c r="I48" s="7">
        <v>65</v>
      </c>
      <c r="J48" s="7">
        <v>62</v>
      </c>
      <c r="K48" s="8">
        <v>9</v>
      </c>
      <c r="L48" s="9"/>
    </row>
    <row r="49" spans="1:12" ht="24.75" customHeight="1">
      <c r="A49" s="4">
        <v>47</v>
      </c>
      <c r="B49" s="4" t="str">
        <f>"林业峻"</f>
        <v>林业峻</v>
      </c>
      <c r="C49" s="4" t="s">
        <v>20</v>
      </c>
      <c r="D49" s="5">
        <v>240105070111</v>
      </c>
      <c r="E49" s="4">
        <v>11</v>
      </c>
      <c r="F49" s="4">
        <v>15</v>
      </c>
      <c r="G49" s="7">
        <v>40</v>
      </c>
      <c r="H49" s="7">
        <v>79.33</v>
      </c>
      <c r="I49" s="7">
        <v>65</v>
      </c>
      <c r="J49" s="7">
        <v>61.8</v>
      </c>
      <c r="K49" s="8">
        <v>10</v>
      </c>
      <c r="L49" s="9"/>
    </row>
    <row r="50" spans="1:12" ht="24.75" customHeight="1">
      <c r="A50" s="4">
        <v>48</v>
      </c>
      <c r="B50" s="4" t="str">
        <f>"赵加高"</f>
        <v>赵加高</v>
      </c>
      <c r="C50" s="4" t="s">
        <v>20</v>
      </c>
      <c r="D50" s="5">
        <v>240105070109</v>
      </c>
      <c r="E50" s="4">
        <v>19</v>
      </c>
      <c r="F50" s="4">
        <v>4</v>
      </c>
      <c r="G50" s="7">
        <v>55</v>
      </c>
      <c r="H50" s="7">
        <v>71</v>
      </c>
      <c r="I50" s="7">
        <v>58</v>
      </c>
      <c r="J50" s="7">
        <v>61</v>
      </c>
      <c r="K50" s="8">
        <v>11</v>
      </c>
      <c r="L50" s="9"/>
    </row>
    <row r="51" spans="1:12" ht="24.75" customHeight="1">
      <c r="A51" s="4">
        <v>49</v>
      </c>
      <c r="B51" s="4" t="str">
        <f>"麦志华"</f>
        <v>麦志华</v>
      </c>
      <c r="C51" s="4" t="s">
        <v>20</v>
      </c>
      <c r="D51" s="5">
        <v>240105070113</v>
      </c>
      <c r="E51" s="4">
        <v>21</v>
      </c>
      <c r="F51" s="4">
        <v>19</v>
      </c>
      <c r="G51" s="7">
        <v>45</v>
      </c>
      <c r="H51" s="7">
        <v>78.33</v>
      </c>
      <c r="I51" s="7">
        <v>59</v>
      </c>
      <c r="J51" s="7">
        <v>60.6</v>
      </c>
      <c r="K51" s="8">
        <v>12</v>
      </c>
      <c r="L51" s="9"/>
    </row>
    <row r="52" spans="1:12" ht="24.75" customHeight="1">
      <c r="A52" s="4">
        <v>50</v>
      </c>
      <c r="B52" s="4" t="str">
        <f>"黄小伍"</f>
        <v>黄小伍</v>
      </c>
      <c r="C52" s="4" t="s">
        <v>20</v>
      </c>
      <c r="D52" s="5">
        <v>240105070123</v>
      </c>
      <c r="E52" s="4">
        <v>2</v>
      </c>
      <c r="F52" s="4">
        <v>8</v>
      </c>
      <c r="G52" s="7">
        <v>46</v>
      </c>
      <c r="H52" s="7">
        <v>60.67</v>
      </c>
      <c r="I52" s="7">
        <v>71</v>
      </c>
      <c r="J52" s="7">
        <v>60.4</v>
      </c>
      <c r="K52" s="8">
        <v>13</v>
      </c>
      <c r="L52" s="9"/>
    </row>
    <row r="53" spans="1:12" ht="24.75" customHeight="1">
      <c r="A53" s="4">
        <v>51</v>
      </c>
      <c r="B53" s="4" t="str">
        <f>"许育煌"</f>
        <v>许育煌</v>
      </c>
      <c r="C53" s="4" t="s">
        <v>20</v>
      </c>
      <c r="D53" s="5">
        <v>240105070127</v>
      </c>
      <c r="E53" s="4">
        <v>17</v>
      </c>
      <c r="F53" s="4">
        <v>1</v>
      </c>
      <c r="G53" s="7">
        <v>58</v>
      </c>
      <c r="H53" s="7">
        <v>61.67</v>
      </c>
      <c r="I53" s="7">
        <v>60</v>
      </c>
      <c r="J53" s="7">
        <v>59.9</v>
      </c>
      <c r="K53" s="8">
        <v>14</v>
      </c>
      <c r="L53" s="9"/>
    </row>
    <row r="54" spans="1:12" ht="24.75" customHeight="1">
      <c r="A54" s="4">
        <v>52</v>
      </c>
      <c r="B54" s="4" t="str">
        <f>"陈国栋"</f>
        <v>陈国栋</v>
      </c>
      <c r="C54" s="4" t="s">
        <v>20</v>
      </c>
      <c r="D54" s="5">
        <v>240105070114</v>
      </c>
      <c r="E54" s="4">
        <v>12</v>
      </c>
      <c r="F54" s="4">
        <v>10</v>
      </c>
      <c r="G54" s="7">
        <v>63</v>
      </c>
      <c r="H54" s="7">
        <v>79.67</v>
      </c>
      <c r="I54" s="7">
        <v>28</v>
      </c>
      <c r="J54" s="7">
        <v>54</v>
      </c>
      <c r="K54" s="8">
        <v>15</v>
      </c>
      <c r="L54" s="9"/>
    </row>
    <row r="55" spans="1:12" ht="24.75" customHeight="1">
      <c r="A55" s="4">
        <v>53</v>
      </c>
      <c r="B55" s="4" t="str">
        <f>"陈修清"</f>
        <v>陈修清</v>
      </c>
      <c r="C55" s="4" t="s">
        <v>20</v>
      </c>
      <c r="D55" s="5">
        <v>240105070118</v>
      </c>
      <c r="E55" s="4">
        <v>8</v>
      </c>
      <c r="F55" s="4">
        <v>16</v>
      </c>
      <c r="G55" s="7">
        <v>47</v>
      </c>
      <c r="H55" s="7">
        <v>62.33</v>
      </c>
      <c r="I55" s="7">
        <v>51</v>
      </c>
      <c r="J55" s="7">
        <v>53.2</v>
      </c>
      <c r="K55" s="8">
        <v>16</v>
      </c>
      <c r="L55" s="9"/>
    </row>
    <row r="56" spans="1:12" ht="24.75" customHeight="1">
      <c r="A56" s="4">
        <v>54</v>
      </c>
      <c r="B56" s="4" t="str">
        <f>"陈益良"</f>
        <v>陈益良</v>
      </c>
      <c r="C56" s="4" t="s">
        <v>20</v>
      </c>
      <c r="D56" s="5">
        <v>240105070125</v>
      </c>
      <c r="E56" s="4">
        <v>20</v>
      </c>
      <c r="F56" s="4">
        <v>2</v>
      </c>
      <c r="G56" s="7">
        <v>53</v>
      </c>
      <c r="H56" s="7">
        <v>39.33</v>
      </c>
      <c r="I56" s="7">
        <v>60</v>
      </c>
      <c r="J56" s="7">
        <v>51.7</v>
      </c>
      <c r="K56" s="8">
        <v>17</v>
      </c>
      <c r="L56" s="9"/>
    </row>
    <row r="57" spans="1:12" ht="24.75" customHeight="1">
      <c r="A57" s="4">
        <v>55</v>
      </c>
      <c r="B57" s="4" t="str">
        <f>"谭华基"</f>
        <v>谭华基</v>
      </c>
      <c r="C57" s="4" t="s">
        <v>20</v>
      </c>
      <c r="D57" s="5">
        <v>240105070107</v>
      </c>
      <c r="E57" s="4">
        <v>18</v>
      </c>
      <c r="F57" s="4">
        <v>5</v>
      </c>
      <c r="G57" s="7">
        <v>55</v>
      </c>
      <c r="H57" s="7">
        <v>34.67</v>
      </c>
      <c r="I57" s="7">
        <v>56</v>
      </c>
      <c r="J57" s="7">
        <v>49.3</v>
      </c>
      <c r="K57" s="8">
        <v>18</v>
      </c>
      <c r="L57" s="9"/>
    </row>
    <row r="58" spans="1:12" ht="24.75" customHeight="1">
      <c r="A58" s="4">
        <v>56</v>
      </c>
      <c r="B58" s="4" t="str">
        <f>"麦兴宁"</f>
        <v>麦兴宁</v>
      </c>
      <c r="C58" s="4" t="s">
        <v>20</v>
      </c>
      <c r="D58" s="5">
        <v>240105070104</v>
      </c>
      <c r="E58" s="4">
        <v>9</v>
      </c>
      <c r="F58" s="4">
        <v>3</v>
      </c>
      <c r="G58" s="7">
        <v>47</v>
      </c>
      <c r="H58" s="7">
        <v>66.67</v>
      </c>
      <c r="I58" s="7">
        <v>27</v>
      </c>
      <c r="J58" s="7">
        <v>44.9</v>
      </c>
      <c r="K58" s="8">
        <v>19</v>
      </c>
      <c r="L58" s="9"/>
    </row>
    <row r="59" spans="1:12" ht="24.75" customHeight="1">
      <c r="A59" s="4">
        <v>57</v>
      </c>
      <c r="B59" s="4" t="str">
        <f>"吴昌洲"</f>
        <v>吴昌洲</v>
      </c>
      <c r="C59" s="4" t="s">
        <v>20</v>
      </c>
      <c r="D59" s="5">
        <v>240105070108</v>
      </c>
      <c r="E59" s="4">
        <v>6</v>
      </c>
      <c r="F59" s="4">
        <v>6</v>
      </c>
      <c r="G59" s="7">
        <v>50</v>
      </c>
      <c r="H59" s="7">
        <v>12.33</v>
      </c>
      <c r="I59" s="7">
        <v>50</v>
      </c>
      <c r="J59" s="7">
        <v>38.7</v>
      </c>
      <c r="K59" s="8">
        <v>20</v>
      </c>
      <c r="L59" s="9"/>
    </row>
    <row r="60" spans="1:12" ht="24.75" customHeight="1">
      <c r="A60" s="4">
        <v>58</v>
      </c>
      <c r="B60" s="4" t="str">
        <f>"张滨"</f>
        <v>张滨</v>
      </c>
      <c r="C60" s="4" t="s">
        <v>20</v>
      </c>
      <c r="D60" s="5">
        <v>240105070101</v>
      </c>
      <c r="E60" s="4">
        <v>14</v>
      </c>
      <c r="F60" s="4">
        <v>11</v>
      </c>
      <c r="G60" s="7">
        <v>36</v>
      </c>
      <c r="H60" s="7">
        <v>61.33</v>
      </c>
      <c r="I60" s="7">
        <v>11</v>
      </c>
      <c r="J60" s="7">
        <v>33.6</v>
      </c>
      <c r="K60" s="8">
        <v>21</v>
      </c>
      <c r="L60" s="9"/>
    </row>
    <row r="61" spans="1:12" ht="24.75" customHeight="1">
      <c r="A61" s="4">
        <v>59</v>
      </c>
      <c r="B61" s="4" t="str">
        <f>"王雁飞"</f>
        <v>王雁飞</v>
      </c>
      <c r="C61" s="4" t="s">
        <v>20</v>
      </c>
      <c r="D61" s="5">
        <v>240105070105</v>
      </c>
      <c r="E61" s="4" t="s">
        <v>14</v>
      </c>
      <c r="F61" s="4" t="s">
        <v>14</v>
      </c>
      <c r="G61" s="7">
        <v>0</v>
      </c>
      <c r="H61" s="7">
        <v>0</v>
      </c>
      <c r="I61" s="7">
        <v>0</v>
      </c>
      <c r="J61" s="7">
        <v>0</v>
      </c>
      <c r="K61" s="8">
        <v>22</v>
      </c>
      <c r="L61" s="4" t="s">
        <v>14</v>
      </c>
    </row>
    <row r="62" spans="1:12" ht="24.75" customHeight="1">
      <c r="A62" s="4">
        <v>60</v>
      </c>
      <c r="B62" s="4" t="str">
        <f>"王柏澎"</f>
        <v>王柏澎</v>
      </c>
      <c r="C62" s="4" t="s">
        <v>20</v>
      </c>
      <c r="D62" s="5">
        <v>240105070106</v>
      </c>
      <c r="E62" s="4" t="s">
        <v>14</v>
      </c>
      <c r="F62" s="4" t="s">
        <v>14</v>
      </c>
      <c r="G62" s="7">
        <v>0</v>
      </c>
      <c r="H62" s="7">
        <v>0</v>
      </c>
      <c r="I62" s="7">
        <v>0</v>
      </c>
      <c r="J62" s="7">
        <v>0</v>
      </c>
      <c r="K62" s="8">
        <v>22</v>
      </c>
      <c r="L62" s="4" t="s">
        <v>14</v>
      </c>
    </row>
    <row r="63" spans="1:12" ht="24.75" customHeight="1">
      <c r="A63" s="4">
        <v>61</v>
      </c>
      <c r="B63" s="4" t="str">
        <f>"卢广桃"</f>
        <v>卢广桃</v>
      </c>
      <c r="C63" s="4" t="s">
        <v>20</v>
      </c>
      <c r="D63" s="5">
        <v>240105070116</v>
      </c>
      <c r="E63" s="4" t="s">
        <v>14</v>
      </c>
      <c r="F63" s="4" t="s">
        <v>14</v>
      </c>
      <c r="G63" s="7">
        <v>0</v>
      </c>
      <c r="H63" s="7">
        <v>0</v>
      </c>
      <c r="I63" s="7">
        <v>0</v>
      </c>
      <c r="J63" s="7">
        <v>0</v>
      </c>
      <c r="K63" s="8">
        <v>22</v>
      </c>
      <c r="L63" s="4" t="s">
        <v>14</v>
      </c>
    </row>
    <row r="64" spans="1:12" ht="24.75" customHeight="1">
      <c r="A64" s="4">
        <v>62</v>
      </c>
      <c r="B64" s="4" t="str">
        <f>"黄戴庚"</f>
        <v>黄戴庚</v>
      </c>
      <c r="C64" s="4" t="s">
        <v>20</v>
      </c>
      <c r="D64" s="5">
        <v>240105070117</v>
      </c>
      <c r="E64" s="4" t="s">
        <v>14</v>
      </c>
      <c r="F64" s="4" t="s">
        <v>14</v>
      </c>
      <c r="G64" s="7">
        <v>0</v>
      </c>
      <c r="H64" s="7">
        <v>0</v>
      </c>
      <c r="I64" s="7">
        <v>0</v>
      </c>
      <c r="J64" s="7">
        <v>0</v>
      </c>
      <c r="K64" s="8">
        <v>22</v>
      </c>
      <c r="L64" s="4" t="s">
        <v>14</v>
      </c>
    </row>
    <row r="65" spans="1:12" ht="24.75" customHeight="1">
      <c r="A65" s="4">
        <v>63</v>
      </c>
      <c r="B65" s="4" t="str">
        <f>"王可胜"</f>
        <v>王可胜</v>
      </c>
      <c r="C65" s="4" t="s">
        <v>20</v>
      </c>
      <c r="D65" s="5">
        <v>240105070119</v>
      </c>
      <c r="E65" s="4" t="s">
        <v>14</v>
      </c>
      <c r="F65" s="4" t="s">
        <v>14</v>
      </c>
      <c r="G65" s="7">
        <v>0</v>
      </c>
      <c r="H65" s="7">
        <v>0</v>
      </c>
      <c r="I65" s="7">
        <v>0</v>
      </c>
      <c r="J65" s="7">
        <v>0</v>
      </c>
      <c r="K65" s="8">
        <v>22</v>
      </c>
      <c r="L65" s="4" t="s">
        <v>14</v>
      </c>
    </row>
    <row r="66" spans="1:12" ht="24.75" customHeight="1">
      <c r="A66" s="4">
        <v>64</v>
      </c>
      <c r="B66" s="4" t="str">
        <f>"宋东涛"</f>
        <v>宋东涛</v>
      </c>
      <c r="C66" s="4" t="s">
        <v>20</v>
      </c>
      <c r="D66" s="5">
        <v>240105070120</v>
      </c>
      <c r="E66" s="4" t="s">
        <v>14</v>
      </c>
      <c r="F66" s="4" t="s">
        <v>14</v>
      </c>
      <c r="G66" s="7">
        <v>0</v>
      </c>
      <c r="H66" s="7">
        <v>0</v>
      </c>
      <c r="I66" s="7">
        <v>0</v>
      </c>
      <c r="J66" s="7">
        <v>0</v>
      </c>
      <c r="K66" s="8">
        <v>22</v>
      </c>
      <c r="L66" s="4" t="s">
        <v>14</v>
      </c>
    </row>
    <row r="67" spans="1:12" ht="24.75" customHeight="1">
      <c r="A67" s="4">
        <v>65</v>
      </c>
      <c r="B67" s="4" t="str">
        <f>"王志刚"</f>
        <v>王志刚</v>
      </c>
      <c r="C67" s="4" t="s">
        <v>20</v>
      </c>
      <c r="D67" s="5">
        <v>240105070124</v>
      </c>
      <c r="E67" s="4" t="s">
        <v>14</v>
      </c>
      <c r="F67" s="4" t="s">
        <v>14</v>
      </c>
      <c r="G67" s="7">
        <v>0</v>
      </c>
      <c r="H67" s="7">
        <v>0</v>
      </c>
      <c r="I67" s="7">
        <v>0</v>
      </c>
      <c r="J67" s="7">
        <v>0</v>
      </c>
      <c r="K67" s="8">
        <v>22</v>
      </c>
      <c r="L67" s="4" t="s">
        <v>14</v>
      </c>
    </row>
    <row r="68" spans="1:12" ht="24.75" customHeight="1">
      <c r="A68" s="4">
        <v>66</v>
      </c>
      <c r="B68" s="4" t="str">
        <f>"吴威智"</f>
        <v>吴威智</v>
      </c>
      <c r="C68" s="4" t="s">
        <v>20</v>
      </c>
      <c r="D68" s="5">
        <v>240105070126</v>
      </c>
      <c r="E68" s="4" t="s">
        <v>14</v>
      </c>
      <c r="F68" s="4" t="s">
        <v>14</v>
      </c>
      <c r="G68" s="7">
        <v>0</v>
      </c>
      <c r="H68" s="7">
        <v>0</v>
      </c>
      <c r="I68" s="7">
        <v>0</v>
      </c>
      <c r="J68" s="7">
        <v>0</v>
      </c>
      <c r="K68" s="8">
        <v>22</v>
      </c>
      <c r="L68" s="4" t="s">
        <v>14</v>
      </c>
    </row>
    <row r="69" spans="1:12" ht="24.75" customHeight="1">
      <c r="A69" s="4">
        <v>67</v>
      </c>
      <c r="B69" s="4" t="str">
        <f>"王共星"</f>
        <v>王共星</v>
      </c>
      <c r="C69" s="4" t="s">
        <v>20</v>
      </c>
      <c r="D69" s="5">
        <v>240105070128</v>
      </c>
      <c r="E69" s="4" t="s">
        <v>14</v>
      </c>
      <c r="F69" s="4" t="s">
        <v>14</v>
      </c>
      <c r="G69" s="7">
        <v>0</v>
      </c>
      <c r="H69" s="7">
        <v>0</v>
      </c>
      <c r="I69" s="7">
        <v>0</v>
      </c>
      <c r="J69" s="7">
        <v>0</v>
      </c>
      <c r="K69" s="8">
        <v>22</v>
      </c>
      <c r="L69" s="4" t="s">
        <v>14</v>
      </c>
    </row>
    <row r="70" spans="1:12" ht="24.75" customHeight="1">
      <c r="A70" s="4">
        <v>68</v>
      </c>
      <c r="B70" s="4" t="str">
        <f>"刘山峰"</f>
        <v>刘山峰</v>
      </c>
      <c r="C70" s="4" t="s">
        <v>20</v>
      </c>
      <c r="D70" s="5">
        <v>240105070130</v>
      </c>
      <c r="E70" s="4" t="s">
        <v>14</v>
      </c>
      <c r="F70" s="4" t="s">
        <v>14</v>
      </c>
      <c r="G70" s="7">
        <v>0</v>
      </c>
      <c r="H70" s="7">
        <v>0</v>
      </c>
      <c r="I70" s="7">
        <v>0</v>
      </c>
      <c r="J70" s="7">
        <v>0</v>
      </c>
      <c r="K70" s="8">
        <v>22</v>
      </c>
      <c r="L70" s="4" t="s">
        <v>14</v>
      </c>
    </row>
    <row r="71" spans="1:12" ht="24.75" customHeight="1">
      <c r="A71" s="4">
        <v>69</v>
      </c>
      <c r="B71" s="4" t="str">
        <f>"王健"</f>
        <v>王健</v>
      </c>
      <c r="C71" s="4" t="s">
        <v>21</v>
      </c>
      <c r="D71" s="5">
        <v>240105080421</v>
      </c>
      <c r="E71" s="4">
        <v>4</v>
      </c>
      <c r="F71" s="4">
        <v>3</v>
      </c>
      <c r="G71" s="7">
        <v>71</v>
      </c>
      <c r="H71" s="7">
        <v>78.33</v>
      </c>
      <c r="I71" s="7">
        <v>78</v>
      </c>
      <c r="J71" s="7">
        <v>76</v>
      </c>
      <c r="K71" s="8">
        <v>1</v>
      </c>
      <c r="L71" s="9"/>
    </row>
    <row r="72" spans="1:12" ht="24.75" customHeight="1">
      <c r="A72" s="4">
        <v>70</v>
      </c>
      <c r="B72" s="4" t="str">
        <f>"赵传园"</f>
        <v>赵传园</v>
      </c>
      <c r="C72" s="4" t="s">
        <v>21</v>
      </c>
      <c r="D72" s="5">
        <v>240105080420</v>
      </c>
      <c r="E72" s="4">
        <v>8</v>
      </c>
      <c r="F72" s="4">
        <v>4</v>
      </c>
      <c r="G72" s="7">
        <v>53</v>
      </c>
      <c r="H72" s="7">
        <v>84.67</v>
      </c>
      <c r="I72" s="7">
        <v>85</v>
      </c>
      <c r="J72" s="7">
        <v>75.3</v>
      </c>
      <c r="K72" s="8">
        <v>2</v>
      </c>
      <c r="L72" s="9"/>
    </row>
    <row r="73" spans="1:12" ht="24.75" customHeight="1">
      <c r="A73" s="4">
        <v>71</v>
      </c>
      <c r="B73" s="4" t="str">
        <f>"刘清华"</f>
        <v>刘清华</v>
      </c>
      <c r="C73" s="4" t="s">
        <v>21</v>
      </c>
      <c r="D73" s="5">
        <v>240105080423</v>
      </c>
      <c r="E73" s="4">
        <v>9</v>
      </c>
      <c r="F73" s="4">
        <v>2</v>
      </c>
      <c r="G73" s="7">
        <v>61</v>
      </c>
      <c r="H73" s="7">
        <v>81.33</v>
      </c>
      <c r="I73" s="7">
        <v>81</v>
      </c>
      <c r="J73" s="7">
        <v>75.1</v>
      </c>
      <c r="K73" s="8">
        <v>3</v>
      </c>
      <c r="L73" s="9"/>
    </row>
    <row r="74" spans="1:12" ht="24.75" customHeight="1">
      <c r="A74" s="4">
        <v>72</v>
      </c>
      <c r="B74" s="4" t="str">
        <f>"陈晓伟"</f>
        <v>陈晓伟</v>
      </c>
      <c r="C74" s="4" t="s">
        <v>21</v>
      </c>
      <c r="D74" s="5">
        <v>240105080425</v>
      </c>
      <c r="E74" s="4">
        <v>6</v>
      </c>
      <c r="F74" s="4">
        <v>1</v>
      </c>
      <c r="G74" s="7">
        <v>72</v>
      </c>
      <c r="H74" s="7">
        <v>74.33</v>
      </c>
      <c r="I74" s="7">
        <v>75</v>
      </c>
      <c r="J74" s="7">
        <v>73.9</v>
      </c>
      <c r="K74" s="8">
        <v>4</v>
      </c>
      <c r="L74" s="9"/>
    </row>
    <row r="75" spans="1:12" ht="24.75" customHeight="1">
      <c r="A75" s="4">
        <v>73</v>
      </c>
      <c r="B75" s="4" t="str">
        <f>"张双全"</f>
        <v>张双全</v>
      </c>
      <c r="C75" s="4" t="s">
        <v>21</v>
      </c>
      <c r="D75" s="5">
        <v>240105080419</v>
      </c>
      <c r="E75" s="4" t="s">
        <v>14</v>
      </c>
      <c r="F75" s="4" t="s">
        <v>14</v>
      </c>
      <c r="G75" s="7">
        <v>0</v>
      </c>
      <c r="H75" s="7">
        <v>0</v>
      </c>
      <c r="I75" s="7">
        <v>0</v>
      </c>
      <c r="J75" s="7">
        <v>0</v>
      </c>
      <c r="K75" s="8">
        <v>5</v>
      </c>
      <c r="L75" s="4" t="s">
        <v>14</v>
      </c>
    </row>
    <row r="76" spans="1:12" ht="24.75" customHeight="1">
      <c r="A76" s="4">
        <v>74</v>
      </c>
      <c r="B76" s="4" t="str">
        <f>"司浩杰"</f>
        <v>司浩杰</v>
      </c>
      <c r="C76" s="4" t="s">
        <v>21</v>
      </c>
      <c r="D76" s="5">
        <v>240105080422</v>
      </c>
      <c r="E76" s="4" t="s">
        <v>14</v>
      </c>
      <c r="F76" s="4" t="s">
        <v>14</v>
      </c>
      <c r="G76" s="7">
        <v>0</v>
      </c>
      <c r="H76" s="7">
        <v>0</v>
      </c>
      <c r="I76" s="7">
        <v>0</v>
      </c>
      <c r="J76" s="7">
        <v>0</v>
      </c>
      <c r="K76" s="8">
        <v>5</v>
      </c>
      <c r="L76" s="4" t="s">
        <v>14</v>
      </c>
    </row>
    <row r="77" spans="1:12" ht="24.75" customHeight="1">
      <c r="A77" s="4">
        <v>75</v>
      </c>
      <c r="B77" s="4" t="str">
        <f>"崔山"</f>
        <v>崔山</v>
      </c>
      <c r="C77" s="4" t="s">
        <v>21</v>
      </c>
      <c r="D77" s="5">
        <v>240105080424</v>
      </c>
      <c r="E77" s="4" t="s">
        <v>14</v>
      </c>
      <c r="F77" s="4" t="s">
        <v>14</v>
      </c>
      <c r="G77" s="7">
        <v>0</v>
      </c>
      <c r="H77" s="7">
        <v>0</v>
      </c>
      <c r="I77" s="7">
        <v>0</v>
      </c>
      <c r="J77" s="7">
        <v>0</v>
      </c>
      <c r="K77" s="8">
        <v>5</v>
      </c>
      <c r="L77" s="4" t="s">
        <v>14</v>
      </c>
    </row>
    <row r="78" spans="1:12" ht="24.75" customHeight="1">
      <c r="A78" s="4">
        <v>76</v>
      </c>
      <c r="B78" s="4" t="str">
        <f>"陈照龙"</f>
        <v>陈照龙</v>
      </c>
      <c r="C78" s="4" t="s">
        <v>22</v>
      </c>
      <c r="D78" s="5">
        <v>240105090430</v>
      </c>
      <c r="E78" s="4">
        <v>10</v>
      </c>
      <c r="F78" s="4">
        <v>3</v>
      </c>
      <c r="G78" s="7">
        <v>70</v>
      </c>
      <c r="H78" s="7">
        <v>76</v>
      </c>
      <c r="I78" s="7">
        <v>85</v>
      </c>
      <c r="J78" s="7">
        <v>77.8</v>
      </c>
      <c r="K78" s="8">
        <v>1</v>
      </c>
      <c r="L78" s="9"/>
    </row>
    <row r="79" spans="1:12" ht="24.75" customHeight="1">
      <c r="A79" s="4">
        <v>77</v>
      </c>
      <c r="B79" s="4" t="str">
        <f>"吕煜程"</f>
        <v>吕煜程</v>
      </c>
      <c r="C79" s="4" t="s">
        <v>22</v>
      </c>
      <c r="D79" s="5">
        <v>240105090431</v>
      </c>
      <c r="E79" s="4">
        <v>5</v>
      </c>
      <c r="F79" s="4">
        <v>1</v>
      </c>
      <c r="G79" s="7">
        <v>69</v>
      </c>
      <c r="H79" s="7">
        <v>79.33</v>
      </c>
      <c r="I79" s="7">
        <v>75</v>
      </c>
      <c r="J79" s="7">
        <v>74.5</v>
      </c>
      <c r="K79" s="8">
        <v>2</v>
      </c>
      <c r="L79" s="9"/>
    </row>
    <row r="80" spans="1:12" ht="24.75" customHeight="1">
      <c r="A80" s="4">
        <v>78</v>
      </c>
      <c r="B80" s="4" t="str">
        <f>"吴华山"</f>
        <v>吴华山</v>
      </c>
      <c r="C80" s="4" t="s">
        <v>22</v>
      </c>
      <c r="D80" s="5">
        <v>240105090426</v>
      </c>
      <c r="E80" s="4">
        <v>12</v>
      </c>
      <c r="F80" s="4">
        <v>2</v>
      </c>
      <c r="G80" s="7">
        <v>57</v>
      </c>
      <c r="H80" s="7">
        <v>77.33</v>
      </c>
      <c r="I80" s="7">
        <v>80</v>
      </c>
      <c r="J80" s="7">
        <v>72.3</v>
      </c>
      <c r="K80" s="8">
        <v>3</v>
      </c>
      <c r="L80" s="9"/>
    </row>
    <row r="81" spans="1:12" ht="24.75" customHeight="1">
      <c r="A81" s="4">
        <v>79</v>
      </c>
      <c r="B81" s="4" t="str">
        <f>"汤茂松"</f>
        <v>汤茂松</v>
      </c>
      <c r="C81" s="4" t="s">
        <v>22</v>
      </c>
      <c r="D81" s="5">
        <v>240105090427</v>
      </c>
      <c r="E81" s="4" t="s">
        <v>14</v>
      </c>
      <c r="F81" s="4" t="s">
        <v>14</v>
      </c>
      <c r="G81" s="7">
        <v>0</v>
      </c>
      <c r="H81" s="7">
        <v>0</v>
      </c>
      <c r="I81" s="7">
        <v>0</v>
      </c>
      <c r="J81" s="7">
        <v>0</v>
      </c>
      <c r="K81" s="8">
        <v>4</v>
      </c>
      <c r="L81" s="4" t="s">
        <v>14</v>
      </c>
    </row>
    <row r="82" spans="1:12" ht="24.75" customHeight="1">
      <c r="A82" s="4">
        <v>80</v>
      </c>
      <c r="B82" s="4" t="str">
        <f>"林小龙"</f>
        <v>林小龙</v>
      </c>
      <c r="C82" s="4" t="s">
        <v>22</v>
      </c>
      <c r="D82" s="5">
        <v>240105090428</v>
      </c>
      <c r="E82" s="4" t="s">
        <v>14</v>
      </c>
      <c r="F82" s="4" t="s">
        <v>14</v>
      </c>
      <c r="G82" s="7">
        <v>0</v>
      </c>
      <c r="H82" s="7">
        <v>0</v>
      </c>
      <c r="I82" s="7">
        <v>0</v>
      </c>
      <c r="J82" s="7">
        <v>0</v>
      </c>
      <c r="K82" s="8">
        <v>4</v>
      </c>
      <c r="L82" s="4" t="s">
        <v>14</v>
      </c>
    </row>
    <row r="83" spans="1:12" ht="24.75" customHeight="1">
      <c r="A83" s="4">
        <v>81</v>
      </c>
      <c r="B83" s="4" t="str">
        <f>"颜品"</f>
        <v>颜品</v>
      </c>
      <c r="C83" s="4" t="s">
        <v>22</v>
      </c>
      <c r="D83" s="5">
        <v>240105090429</v>
      </c>
      <c r="E83" s="4" t="s">
        <v>14</v>
      </c>
      <c r="F83" s="4" t="s">
        <v>14</v>
      </c>
      <c r="G83" s="7">
        <v>0</v>
      </c>
      <c r="H83" s="7">
        <v>0</v>
      </c>
      <c r="I83" s="7">
        <v>0</v>
      </c>
      <c r="J83" s="7">
        <v>0</v>
      </c>
      <c r="K83" s="8">
        <v>4</v>
      </c>
      <c r="L83" s="4" t="s">
        <v>14</v>
      </c>
    </row>
    <row r="84" spans="1:12" ht="24.75" customHeight="1">
      <c r="A84" s="4">
        <v>82</v>
      </c>
      <c r="B84" s="4" t="str">
        <f>"何永恒"</f>
        <v>何永恒</v>
      </c>
      <c r="C84" s="4" t="s">
        <v>23</v>
      </c>
      <c r="D84" s="5">
        <v>240105100222</v>
      </c>
      <c r="E84" s="4">
        <v>2</v>
      </c>
      <c r="F84" s="4">
        <v>1</v>
      </c>
      <c r="G84" s="7">
        <v>67</v>
      </c>
      <c r="H84" s="7">
        <v>80</v>
      </c>
      <c r="I84" s="7">
        <v>85</v>
      </c>
      <c r="J84" s="7">
        <v>78.1</v>
      </c>
      <c r="K84" s="8">
        <v>1</v>
      </c>
      <c r="L84" s="9"/>
    </row>
    <row r="85" spans="1:12" ht="24.75" customHeight="1">
      <c r="A85" s="4">
        <v>83</v>
      </c>
      <c r="B85" s="4" t="str">
        <f>"章俊俊"</f>
        <v>章俊俊</v>
      </c>
      <c r="C85" s="4" t="s">
        <v>23</v>
      </c>
      <c r="D85" s="5">
        <v>240105100221</v>
      </c>
      <c r="E85" s="4">
        <v>11</v>
      </c>
      <c r="F85" s="4">
        <v>3</v>
      </c>
      <c r="G85" s="7">
        <v>58</v>
      </c>
      <c r="H85" s="7">
        <v>79.33</v>
      </c>
      <c r="I85" s="7">
        <v>85</v>
      </c>
      <c r="J85" s="7">
        <v>75.2</v>
      </c>
      <c r="K85" s="8">
        <v>2</v>
      </c>
      <c r="L85" s="9"/>
    </row>
    <row r="86" spans="1:12" ht="24.75" customHeight="1">
      <c r="A86" s="4">
        <v>84</v>
      </c>
      <c r="B86" s="4" t="str">
        <f>"王剑勋"</f>
        <v>王剑勋</v>
      </c>
      <c r="C86" s="4" t="s">
        <v>23</v>
      </c>
      <c r="D86" s="5">
        <v>240105100224</v>
      </c>
      <c r="E86" s="4">
        <v>3</v>
      </c>
      <c r="F86" s="4">
        <v>2</v>
      </c>
      <c r="G86" s="7">
        <v>59</v>
      </c>
      <c r="H86" s="7">
        <v>81.33</v>
      </c>
      <c r="I86" s="7">
        <v>80</v>
      </c>
      <c r="J86" s="7">
        <v>74.1</v>
      </c>
      <c r="K86" s="8">
        <v>3</v>
      </c>
      <c r="L86" s="9"/>
    </row>
    <row r="87" spans="1:12" ht="24.75" customHeight="1">
      <c r="A87" s="4">
        <v>85</v>
      </c>
      <c r="B87" s="4" t="str">
        <f>"符兴耀"</f>
        <v>符兴耀</v>
      </c>
      <c r="C87" s="4" t="s">
        <v>23</v>
      </c>
      <c r="D87" s="5">
        <v>240105100220</v>
      </c>
      <c r="E87" s="4" t="s">
        <v>14</v>
      </c>
      <c r="F87" s="4" t="s">
        <v>14</v>
      </c>
      <c r="G87" s="7">
        <v>0</v>
      </c>
      <c r="H87" s="7">
        <v>0</v>
      </c>
      <c r="I87" s="7">
        <v>0</v>
      </c>
      <c r="J87" s="7">
        <v>0</v>
      </c>
      <c r="K87" s="8">
        <v>4</v>
      </c>
      <c r="L87" s="4" t="s">
        <v>14</v>
      </c>
    </row>
    <row r="88" spans="1:12" ht="24.75" customHeight="1">
      <c r="A88" s="4">
        <v>86</v>
      </c>
      <c r="B88" s="4" t="str">
        <f>"冒朝强"</f>
        <v>冒朝强</v>
      </c>
      <c r="C88" s="4" t="s">
        <v>23</v>
      </c>
      <c r="D88" s="5">
        <v>240105100223</v>
      </c>
      <c r="E88" s="4" t="s">
        <v>14</v>
      </c>
      <c r="F88" s="4" t="s">
        <v>14</v>
      </c>
      <c r="G88" s="7">
        <v>0</v>
      </c>
      <c r="H88" s="7">
        <v>0</v>
      </c>
      <c r="I88" s="7">
        <v>0</v>
      </c>
      <c r="J88" s="7">
        <v>0</v>
      </c>
      <c r="K88" s="8">
        <v>4</v>
      </c>
      <c r="L88" s="4" t="s">
        <v>14</v>
      </c>
    </row>
    <row r="89" spans="1:12" ht="24.75" customHeight="1">
      <c r="A89" s="4">
        <v>87</v>
      </c>
      <c r="B89" s="4" t="str">
        <f>"崔柱能"</f>
        <v>崔柱能</v>
      </c>
      <c r="C89" s="4" t="s">
        <v>24</v>
      </c>
      <c r="D89" s="5">
        <v>240105110227</v>
      </c>
      <c r="E89" s="4">
        <v>14</v>
      </c>
      <c r="F89" s="4">
        <v>2</v>
      </c>
      <c r="G89" s="7">
        <v>62</v>
      </c>
      <c r="H89" s="7">
        <v>81</v>
      </c>
      <c r="I89" s="7">
        <v>85</v>
      </c>
      <c r="J89" s="7">
        <v>76.9</v>
      </c>
      <c r="K89" s="8">
        <v>1</v>
      </c>
      <c r="L89" s="9"/>
    </row>
    <row r="90" spans="1:12" ht="24.75" customHeight="1">
      <c r="A90" s="4">
        <v>88</v>
      </c>
      <c r="B90" s="4" t="str">
        <f>"高绩"</f>
        <v>高绩</v>
      </c>
      <c r="C90" s="4" t="s">
        <v>24</v>
      </c>
      <c r="D90" s="5">
        <v>240105110225</v>
      </c>
      <c r="E90" s="4">
        <v>7</v>
      </c>
      <c r="F90" s="4">
        <v>4</v>
      </c>
      <c r="G90" s="7">
        <v>60</v>
      </c>
      <c r="H90" s="7">
        <v>78.67</v>
      </c>
      <c r="I90" s="7">
        <v>70</v>
      </c>
      <c r="J90" s="7">
        <v>69.6</v>
      </c>
      <c r="K90" s="8">
        <v>2</v>
      </c>
      <c r="L90" s="9"/>
    </row>
    <row r="91" spans="1:12" ht="24.75" customHeight="1">
      <c r="A91" s="4">
        <v>89</v>
      </c>
      <c r="B91" s="4" t="str">
        <f>"崔智勇"</f>
        <v>崔智勇</v>
      </c>
      <c r="C91" s="4" t="s">
        <v>24</v>
      </c>
      <c r="D91" s="5">
        <v>240105110228</v>
      </c>
      <c r="E91" s="4">
        <v>1</v>
      </c>
      <c r="F91" s="4">
        <v>3</v>
      </c>
      <c r="G91" s="7">
        <v>49</v>
      </c>
      <c r="H91" s="7">
        <v>74.33</v>
      </c>
      <c r="I91" s="7">
        <v>80</v>
      </c>
      <c r="J91" s="7">
        <v>69</v>
      </c>
      <c r="K91" s="8">
        <v>3</v>
      </c>
      <c r="L91" s="9"/>
    </row>
    <row r="92" spans="1:12" ht="24.75" customHeight="1">
      <c r="A92" s="4">
        <v>90</v>
      </c>
      <c r="B92" s="4" t="str">
        <f>"黄森林"</f>
        <v>黄森林</v>
      </c>
      <c r="C92" s="4" t="s">
        <v>24</v>
      </c>
      <c r="D92" s="5">
        <v>240105110229</v>
      </c>
      <c r="E92" s="4">
        <v>13</v>
      </c>
      <c r="F92" s="4">
        <v>1</v>
      </c>
      <c r="G92" s="7">
        <v>42</v>
      </c>
      <c r="H92" s="7">
        <v>76.33</v>
      </c>
      <c r="I92" s="7">
        <v>75</v>
      </c>
      <c r="J92" s="7">
        <v>65.5</v>
      </c>
      <c r="K92" s="8">
        <v>4</v>
      </c>
      <c r="L92" s="9"/>
    </row>
    <row r="93" spans="1:12" ht="24.75" customHeight="1">
      <c r="A93" s="4">
        <v>91</v>
      </c>
      <c r="B93" s="4" t="str">
        <f>"王显荣"</f>
        <v>王显荣</v>
      </c>
      <c r="C93" s="4" t="s">
        <v>24</v>
      </c>
      <c r="D93" s="5">
        <v>240105110226</v>
      </c>
      <c r="E93" s="4" t="s">
        <v>14</v>
      </c>
      <c r="F93" s="4" t="s">
        <v>14</v>
      </c>
      <c r="G93" s="7">
        <v>0</v>
      </c>
      <c r="H93" s="7">
        <v>0</v>
      </c>
      <c r="I93" s="7">
        <v>0</v>
      </c>
      <c r="J93" s="7">
        <v>0</v>
      </c>
      <c r="K93" s="8">
        <v>5</v>
      </c>
      <c r="L93" s="4" t="s">
        <v>14</v>
      </c>
    </row>
    <row r="94" spans="1:12" ht="24.75" customHeight="1">
      <c r="A94" s="4">
        <v>92</v>
      </c>
      <c r="B94" s="4" t="str">
        <f>"邢诒林"</f>
        <v>邢诒林</v>
      </c>
      <c r="C94" s="4" t="s">
        <v>25</v>
      </c>
      <c r="D94" s="5">
        <v>240105130317</v>
      </c>
      <c r="E94" s="4">
        <v>7</v>
      </c>
      <c r="F94" s="4">
        <v>1</v>
      </c>
      <c r="G94" s="7">
        <v>55</v>
      </c>
      <c r="H94" s="7">
        <v>77.33</v>
      </c>
      <c r="I94" s="7">
        <v>96</v>
      </c>
      <c r="J94" s="7">
        <v>78.1</v>
      </c>
      <c r="K94" s="8">
        <v>1</v>
      </c>
      <c r="L94" s="9"/>
    </row>
    <row r="95" spans="1:12" ht="24.75" customHeight="1">
      <c r="A95" s="4">
        <v>93</v>
      </c>
      <c r="B95" s="4" t="str">
        <f>"周业新"</f>
        <v>周业新</v>
      </c>
      <c r="C95" s="4" t="s">
        <v>25</v>
      </c>
      <c r="D95" s="5">
        <v>240105130323</v>
      </c>
      <c r="E95" s="4">
        <v>15</v>
      </c>
      <c r="F95" s="4">
        <v>15</v>
      </c>
      <c r="G95" s="7">
        <v>58</v>
      </c>
      <c r="H95" s="7">
        <v>71</v>
      </c>
      <c r="I95" s="7">
        <v>88</v>
      </c>
      <c r="J95" s="7">
        <v>73.9</v>
      </c>
      <c r="K95" s="8">
        <v>2</v>
      </c>
      <c r="L95" s="9"/>
    </row>
    <row r="96" spans="1:12" ht="24.75" customHeight="1">
      <c r="A96" s="4">
        <v>94</v>
      </c>
      <c r="B96" s="4" t="str">
        <f>"李志胜"</f>
        <v>李志胜</v>
      </c>
      <c r="C96" s="4" t="s">
        <v>25</v>
      </c>
      <c r="D96" s="5">
        <v>240105130307</v>
      </c>
      <c r="E96" s="4">
        <v>11</v>
      </c>
      <c r="F96" s="4">
        <v>13</v>
      </c>
      <c r="G96" s="7">
        <v>53</v>
      </c>
      <c r="H96" s="7">
        <v>73.33</v>
      </c>
      <c r="I96" s="7">
        <v>85</v>
      </c>
      <c r="J96" s="7">
        <v>71.9</v>
      </c>
      <c r="K96" s="8">
        <v>3</v>
      </c>
      <c r="L96" s="9"/>
    </row>
    <row r="97" spans="1:12" ht="24.75" customHeight="1">
      <c r="A97" s="4">
        <v>95</v>
      </c>
      <c r="B97" s="4" t="str">
        <f>"雷家旺"</f>
        <v>雷家旺</v>
      </c>
      <c r="C97" s="4" t="s">
        <v>25</v>
      </c>
      <c r="D97" s="5">
        <v>240105130328</v>
      </c>
      <c r="E97" s="4">
        <v>13</v>
      </c>
      <c r="F97" s="4">
        <v>24</v>
      </c>
      <c r="G97" s="7">
        <v>58</v>
      </c>
      <c r="H97" s="7">
        <v>68</v>
      </c>
      <c r="I97" s="7">
        <v>85</v>
      </c>
      <c r="J97" s="7">
        <v>71.8</v>
      </c>
      <c r="K97" s="8">
        <v>4</v>
      </c>
      <c r="L97" s="9"/>
    </row>
    <row r="98" spans="1:12" ht="24.75" customHeight="1">
      <c r="A98" s="4">
        <v>96</v>
      </c>
      <c r="B98" s="4" t="str">
        <f>"刘瑞扬"</f>
        <v>刘瑞扬</v>
      </c>
      <c r="C98" s="4" t="s">
        <v>25</v>
      </c>
      <c r="D98" s="5">
        <v>240105130322</v>
      </c>
      <c r="E98" s="4">
        <v>24</v>
      </c>
      <c r="F98" s="4">
        <v>23</v>
      </c>
      <c r="G98" s="7">
        <v>45</v>
      </c>
      <c r="H98" s="7">
        <v>75.67</v>
      </c>
      <c r="I98" s="7">
        <v>87</v>
      </c>
      <c r="J98" s="7">
        <v>71</v>
      </c>
      <c r="K98" s="8">
        <v>5</v>
      </c>
      <c r="L98" s="9"/>
    </row>
    <row r="99" spans="1:12" ht="24.75" customHeight="1">
      <c r="A99" s="4">
        <v>97</v>
      </c>
      <c r="B99" s="4" t="str">
        <f>"梁丁一"</f>
        <v>梁丁一</v>
      </c>
      <c r="C99" s="4" t="s">
        <v>25</v>
      </c>
      <c r="D99" s="5">
        <v>240105130321</v>
      </c>
      <c r="E99" s="4">
        <v>1</v>
      </c>
      <c r="F99" s="4">
        <v>20</v>
      </c>
      <c r="G99" s="7">
        <v>55</v>
      </c>
      <c r="H99" s="7">
        <v>53.33</v>
      </c>
      <c r="I99" s="7">
        <v>95</v>
      </c>
      <c r="J99" s="7">
        <v>70.5</v>
      </c>
      <c r="K99" s="8">
        <v>6</v>
      </c>
      <c r="L99" s="9"/>
    </row>
    <row r="100" spans="1:12" ht="24.75" customHeight="1">
      <c r="A100" s="4">
        <v>98</v>
      </c>
      <c r="B100" s="4" t="str">
        <f>"王柳淳"</f>
        <v>王柳淳</v>
      </c>
      <c r="C100" s="4" t="s">
        <v>25</v>
      </c>
      <c r="D100" s="5">
        <v>240105130303</v>
      </c>
      <c r="E100" s="4">
        <v>8</v>
      </c>
      <c r="F100" s="4">
        <v>11</v>
      </c>
      <c r="G100" s="7">
        <v>53</v>
      </c>
      <c r="H100" s="7">
        <v>65</v>
      </c>
      <c r="I100" s="7">
        <v>85</v>
      </c>
      <c r="J100" s="7">
        <v>69.4</v>
      </c>
      <c r="K100" s="8">
        <v>7</v>
      </c>
      <c r="L100" s="9"/>
    </row>
    <row r="101" spans="1:12" ht="24.75" customHeight="1">
      <c r="A101" s="4">
        <v>99</v>
      </c>
      <c r="B101" s="4" t="str">
        <f>"曹宗照"</f>
        <v>曹宗照</v>
      </c>
      <c r="C101" s="4" t="s">
        <v>25</v>
      </c>
      <c r="D101" s="5">
        <v>240105130316</v>
      </c>
      <c r="E101" s="4">
        <v>9</v>
      </c>
      <c r="F101" s="4">
        <v>9</v>
      </c>
      <c r="G101" s="7">
        <v>52</v>
      </c>
      <c r="H101" s="7">
        <v>61.67</v>
      </c>
      <c r="I101" s="7">
        <v>86</v>
      </c>
      <c r="J101" s="7">
        <v>68.5</v>
      </c>
      <c r="K101" s="8">
        <v>8</v>
      </c>
      <c r="L101" s="9"/>
    </row>
    <row r="102" spans="1:12" ht="24.75" customHeight="1">
      <c r="A102" s="4">
        <v>100</v>
      </c>
      <c r="B102" s="4" t="str">
        <f>"吴际材"</f>
        <v>吴际材</v>
      </c>
      <c r="C102" s="4" t="s">
        <v>25</v>
      </c>
      <c r="D102" s="5">
        <v>240105130305</v>
      </c>
      <c r="E102" s="4">
        <v>10</v>
      </c>
      <c r="F102" s="4">
        <v>4</v>
      </c>
      <c r="G102" s="7">
        <v>46</v>
      </c>
      <c r="H102" s="7">
        <v>65.33</v>
      </c>
      <c r="I102" s="7">
        <v>87</v>
      </c>
      <c r="J102" s="7">
        <v>68.2</v>
      </c>
      <c r="K102" s="8">
        <v>9</v>
      </c>
      <c r="L102" s="9"/>
    </row>
    <row r="103" spans="1:12" ht="24.75" customHeight="1">
      <c r="A103" s="4">
        <v>101</v>
      </c>
      <c r="B103" s="6" t="str">
        <f>"胡书钟"</f>
        <v>胡书钟</v>
      </c>
      <c r="C103" s="4" t="s">
        <v>25</v>
      </c>
      <c r="D103" s="5">
        <v>240105130318</v>
      </c>
      <c r="E103" s="4">
        <v>14</v>
      </c>
      <c r="F103" s="4">
        <v>6</v>
      </c>
      <c r="G103" s="7">
        <v>68</v>
      </c>
      <c r="H103" s="7">
        <v>75</v>
      </c>
      <c r="I103" s="7">
        <v>63</v>
      </c>
      <c r="J103" s="7">
        <v>68.1</v>
      </c>
      <c r="K103" s="8">
        <v>10</v>
      </c>
      <c r="L103" s="7"/>
    </row>
    <row r="104" spans="1:12" ht="24.75" customHeight="1">
      <c r="A104" s="4">
        <v>102</v>
      </c>
      <c r="B104" s="6" t="str">
        <f>"黄魁伟"</f>
        <v>黄魁伟</v>
      </c>
      <c r="C104" s="4" t="s">
        <v>25</v>
      </c>
      <c r="D104" s="5">
        <v>240105130327</v>
      </c>
      <c r="E104" s="4">
        <v>5</v>
      </c>
      <c r="F104" s="4">
        <v>21</v>
      </c>
      <c r="G104" s="7">
        <v>62</v>
      </c>
      <c r="H104" s="7">
        <v>64.67</v>
      </c>
      <c r="I104" s="7">
        <v>75</v>
      </c>
      <c r="J104" s="7">
        <v>68</v>
      </c>
      <c r="K104" s="8">
        <v>11</v>
      </c>
      <c r="L104" s="7"/>
    </row>
    <row r="105" spans="1:12" ht="24.75" customHeight="1">
      <c r="A105" s="4">
        <v>103</v>
      </c>
      <c r="B105" s="6" t="str">
        <f>"冼禹廷"</f>
        <v>冼禹廷</v>
      </c>
      <c r="C105" s="4" t="s">
        <v>25</v>
      </c>
      <c r="D105" s="5">
        <v>240105130315</v>
      </c>
      <c r="E105" s="4">
        <v>21</v>
      </c>
      <c r="F105" s="4">
        <v>14</v>
      </c>
      <c r="G105" s="7">
        <v>78</v>
      </c>
      <c r="H105" s="7">
        <v>51</v>
      </c>
      <c r="I105" s="7">
        <v>73</v>
      </c>
      <c r="J105" s="7">
        <v>67.9</v>
      </c>
      <c r="K105" s="8">
        <v>12</v>
      </c>
      <c r="L105" s="7"/>
    </row>
    <row r="106" spans="1:12" ht="24.75" customHeight="1">
      <c r="A106" s="4">
        <v>104</v>
      </c>
      <c r="B106" s="6" t="str">
        <f>"梁高宁"</f>
        <v>梁高宁</v>
      </c>
      <c r="C106" s="4" t="s">
        <v>25</v>
      </c>
      <c r="D106" s="5">
        <v>240105130309</v>
      </c>
      <c r="E106" s="4">
        <v>2</v>
      </c>
      <c r="F106" s="4">
        <v>22</v>
      </c>
      <c r="G106" s="7">
        <v>66</v>
      </c>
      <c r="H106" s="7">
        <v>51</v>
      </c>
      <c r="I106" s="7">
        <v>82</v>
      </c>
      <c r="J106" s="7">
        <v>67.9</v>
      </c>
      <c r="K106" s="8">
        <v>12</v>
      </c>
      <c r="L106" s="7"/>
    </row>
    <row r="107" spans="1:12" ht="24.75" customHeight="1">
      <c r="A107" s="4">
        <v>105</v>
      </c>
      <c r="B107" s="4" t="str">
        <f>"陈业权"</f>
        <v>陈业权</v>
      </c>
      <c r="C107" s="4" t="s">
        <v>25</v>
      </c>
      <c r="D107" s="5">
        <v>240105130310</v>
      </c>
      <c r="E107" s="4">
        <v>12</v>
      </c>
      <c r="F107" s="4">
        <v>8</v>
      </c>
      <c r="G107" s="7">
        <v>54</v>
      </c>
      <c r="H107" s="7">
        <v>57.33</v>
      </c>
      <c r="I107" s="7">
        <v>86</v>
      </c>
      <c r="J107" s="7">
        <v>67.8</v>
      </c>
      <c r="K107" s="8">
        <v>14</v>
      </c>
      <c r="L107" s="9"/>
    </row>
    <row r="108" spans="1:12" ht="24.75" customHeight="1">
      <c r="A108" s="4">
        <v>106</v>
      </c>
      <c r="B108" s="4" t="str">
        <f>"李朝金"</f>
        <v>李朝金</v>
      </c>
      <c r="C108" s="4" t="s">
        <v>25</v>
      </c>
      <c r="D108" s="5">
        <v>240105130325</v>
      </c>
      <c r="E108" s="4">
        <v>23</v>
      </c>
      <c r="F108" s="4">
        <v>3</v>
      </c>
      <c r="G108" s="7">
        <v>54</v>
      </c>
      <c r="H108" s="7">
        <v>54</v>
      </c>
      <c r="I108" s="7">
        <v>88</v>
      </c>
      <c r="J108" s="7">
        <v>67.6</v>
      </c>
      <c r="K108" s="8">
        <v>15</v>
      </c>
      <c r="L108" s="9"/>
    </row>
    <row r="109" spans="1:12" ht="24.75" customHeight="1">
      <c r="A109" s="4">
        <v>107</v>
      </c>
      <c r="B109" s="4" t="str">
        <f>"徐彦云"</f>
        <v>徐彦云</v>
      </c>
      <c r="C109" s="4" t="s">
        <v>25</v>
      </c>
      <c r="D109" s="5">
        <v>240105130329</v>
      </c>
      <c r="E109" s="4">
        <v>6</v>
      </c>
      <c r="F109" s="4">
        <v>19</v>
      </c>
      <c r="G109" s="7">
        <v>55</v>
      </c>
      <c r="H109" s="7">
        <v>58.33</v>
      </c>
      <c r="I109" s="7">
        <v>83</v>
      </c>
      <c r="J109" s="7">
        <v>67.2</v>
      </c>
      <c r="K109" s="8">
        <v>16</v>
      </c>
      <c r="L109" s="9"/>
    </row>
    <row r="110" spans="1:12" ht="24.75" customHeight="1">
      <c r="A110" s="4">
        <v>108</v>
      </c>
      <c r="B110" s="4" t="str">
        <f>"范昌茂"</f>
        <v>范昌茂</v>
      </c>
      <c r="C110" s="4" t="s">
        <v>25</v>
      </c>
      <c r="D110" s="5">
        <v>240105130302</v>
      </c>
      <c r="E110" s="4">
        <v>19</v>
      </c>
      <c r="F110" s="4">
        <v>12</v>
      </c>
      <c r="G110" s="7">
        <v>37</v>
      </c>
      <c r="H110" s="7">
        <v>63</v>
      </c>
      <c r="I110" s="7">
        <v>90</v>
      </c>
      <c r="J110" s="7">
        <v>66</v>
      </c>
      <c r="K110" s="8">
        <v>17</v>
      </c>
      <c r="L110" s="9"/>
    </row>
    <row r="111" spans="1:12" ht="24.75" customHeight="1">
      <c r="A111" s="4">
        <v>109</v>
      </c>
      <c r="B111" s="4" t="str">
        <f>"郁仁俊"</f>
        <v>郁仁俊</v>
      </c>
      <c r="C111" s="4" t="s">
        <v>25</v>
      </c>
      <c r="D111" s="5">
        <v>240105130312</v>
      </c>
      <c r="E111" s="4">
        <v>16</v>
      </c>
      <c r="F111" s="4">
        <v>10</v>
      </c>
      <c r="G111" s="7">
        <v>47</v>
      </c>
      <c r="H111" s="7">
        <v>65.33</v>
      </c>
      <c r="I111" s="7">
        <v>80</v>
      </c>
      <c r="J111" s="7">
        <v>65.7</v>
      </c>
      <c r="K111" s="8">
        <v>18</v>
      </c>
      <c r="L111" s="9"/>
    </row>
    <row r="112" spans="1:12" ht="24.75" customHeight="1">
      <c r="A112" s="4">
        <v>110</v>
      </c>
      <c r="B112" s="4" t="str">
        <f>"陈翼晖"</f>
        <v>陈翼晖</v>
      </c>
      <c r="C112" s="4" t="s">
        <v>25</v>
      </c>
      <c r="D112" s="5">
        <v>240105130326</v>
      </c>
      <c r="E112" s="4">
        <v>20</v>
      </c>
      <c r="F112" s="4">
        <v>5</v>
      </c>
      <c r="G112" s="7">
        <v>51</v>
      </c>
      <c r="H112" s="7">
        <v>61</v>
      </c>
      <c r="I112" s="7">
        <v>80</v>
      </c>
      <c r="J112" s="7">
        <v>65.6</v>
      </c>
      <c r="K112" s="8">
        <v>19</v>
      </c>
      <c r="L112" s="9"/>
    </row>
    <row r="113" spans="1:12" ht="24.75" customHeight="1">
      <c r="A113" s="4">
        <v>111</v>
      </c>
      <c r="B113" s="4" t="str">
        <f>"李高忠"</f>
        <v>李高忠</v>
      </c>
      <c r="C113" s="4" t="s">
        <v>25</v>
      </c>
      <c r="D113" s="5">
        <v>240105130319</v>
      </c>
      <c r="E113" s="4">
        <v>3</v>
      </c>
      <c r="F113" s="4">
        <v>18</v>
      </c>
      <c r="G113" s="7">
        <v>44</v>
      </c>
      <c r="H113" s="7">
        <v>66</v>
      </c>
      <c r="I113" s="7">
        <v>80</v>
      </c>
      <c r="J113" s="7">
        <v>65</v>
      </c>
      <c r="K113" s="8">
        <v>20</v>
      </c>
      <c r="L113" s="9"/>
    </row>
    <row r="114" spans="1:12" ht="24.75" customHeight="1">
      <c r="A114" s="4">
        <v>112</v>
      </c>
      <c r="B114" s="4" t="str">
        <f>"曹思凯"</f>
        <v>曹思凯</v>
      </c>
      <c r="C114" s="4" t="s">
        <v>25</v>
      </c>
      <c r="D114" s="5">
        <v>240105130308</v>
      </c>
      <c r="E114" s="4">
        <v>18</v>
      </c>
      <c r="F114" s="4">
        <v>17</v>
      </c>
      <c r="G114" s="7">
        <v>51</v>
      </c>
      <c r="H114" s="7">
        <v>66.67</v>
      </c>
      <c r="I114" s="7">
        <v>68</v>
      </c>
      <c r="J114" s="7">
        <v>62.5</v>
      </c>
      <c r="K114" s="8">
        <v>21</v>
      </c>
      <c r="L114" s="9"/>
    </row>
    <row r="115" spans="1:12" ht="24.75" customHeight="1">
      <c r="A115" s="4">
        <v>113</v>
      </c>
      <c r="B115" s="4" t="str">
        <f>"邓俊如"</f>
        <v>邓俊如</v>
      </c>
      <c r="C115" s="4" t="s">
        <v>25</v>
      </c>
      <c r="D115" s="5">
        <v>240105130314</v>
      </c>
      <c r="E115" s="4">
        <v>22</v>
      </c>
      <c r="F115" s="4">
        <v>2</v>
      </c>
      <c r="G115" s="7">
        <v>48</v>
      </c>
      <c r="H115" s="7">
        <v>52</v>
      </c>
      <c r="I115" s="7">
        <v>80</v>
      </c>
      <c r="J115" s="7">
        <v>62</v>
      </c>
      <c r="K115" s="8">
        <v>22</v>
      </c>
      <c r="L115" s="9"/>
    </row>
    <row r="116" spans="1:12" ht="24.75" customHeight="1">
      <c r="A116" s="4">
        <v>114</v>
      </c>
      <c r="B116" s="6" t="str">
        <f>"蔡佳"</f>
        <v>蔡佳</v>
      </c>
      <c r="C116" s="4" t="s">
        <v>25</v>
      </c>
      <c r="D116" s="5">
        <v>240105130301</v>
      </c>
      <c r="E116" s="4">
        <v>17</v>
      </c>
      <c r="F116" s="4">
        <v>16</v>
      </c>
      <c r="G116" s="7">
        <v>35</v>
      </c>
      <c r="H116" s="7">
        <v>67.67</v>
      </c>
      <c r="I116" s="7">
        <v>51</v>
      </c>
      <c r="J116" s="7">
        <v>51.2</v>
      </c>
      <c r="K116" s="8">
        <v>23</v>
      </c>
      <c r="L116" s="7"/>
    </row>
    <row r="117" spans="1:12" ht="24.75" customHeight="1">
      <c r="A117" s="4">
        <v>115</v>
      </c>
      <c r="B117" s="4" t="str">
        <f>"王亮飞"</f>
        <v>王亮飞</v>
      </c>
      <c r="C117" s="4" t="s">
        <v>25</v>
      </c>
      <c r="D117" s="5">
        <v>240105130320</v>
      </c>
      <c r="E117" s="4">
        <v>4</v>
      </c>
      <c r="F117" s="4">
        <v>7</v>
      </c>
      <c r="G117" s="7">
        <v>40</v>
      </c>
      <c r="H117" s="7">
        <v>36</v>
      </c>
      <c r="I117" s="7">
        <v>65</v>
      </c>
      <c r="J117" s="7">
        <v>48.8</v>
      </c>
      <c r="K117" s="8">
        <v>24</v>
      </c>
      <c r="L117" s="9"/>
    </row>
    <row r="118" spans="1:12" ht="24.75" customHeight="1">
      <c r="A118" s="4">
        <v>116</v>
      </c>
      <c r="B118" s="4" t="str">
        <f>"朱智"</f>
        <v>朱智</v>
      </c>
      <c r="C118" s="4" t="s">
        <v>25</v>
      </c>
      <c r="D118" s="5">
        <v>240105130304</v>
      </c>
      <c r="E118" s="4" t="s">
        <v>14</v>
      </c>
      <c r="F118" s="4" t="s">
        <v>14</v>
      </c>
      <c r="G118" s="7">
        <v>0</v>
      </c>
      <c r="H118" s="7">
        <v>0</v>
      </c>
      <c r="I118" s="7">
        <v>0</v>
      </c>
      <c r="J118" s="7">
        <v>0</v>
      </c>
      <c r="K118" s="8">
        <v>25</v>
      </c>
      <c r="L118" s="4" t="s">
        <v>14</v>
      </c>
    </row>
    <row r="119" spans="1:12" ht="24.75" customHeight="1">
      <c r="A119" s="4">
        <v>117</v>
      </c>
      <c r="B119" s="4" t="str">
        <f>"庞风强"</f>
        <v>庞风强</v>
      </c>
      <c r="C119" s="4" t="s">
        <v>25</v>
      </c>
      <c r="D119" s="5">
        <v>240105130306</v>
      </c>
      <c r="E119" s="4" t="s">
        <v>14</v>
      </c>
      <c r="F119" s="4" t="s">
        <v>14</v>
      </c>
      <c r="G119" s="7">
        <v>0</v>
      </c>
      <c r="H119" s="7">
        <v>0</v>
      </c>
      <c r="I119" s="7">
        <v>0</v>
      </c>
      <c r="J119" s="7">
        <v>0</v>
      </c>
      <c r="K119" s="8">
        <v>25</v>
      </c>
      <c r="L119" s="4" t="s">
        <v>14</v>
      </c>
    </row>
    <row r="120" spans="1:12" ht="24.75" customHeight="1">
      <c r="A120" s="4">
        <v>118</v>
      </c>
      <c r="B120" s="4" t="str">
        <f>"赵俊杰"</f>
        <v>赵俊杰</v>
      </c>
      <c r="C120" s="4" t="s">
        <v>25</v>
      </c>
      <c r="D120" s="5">
        <v>240105130311</v>
      </c>
      <c r="E120" s="4" t="s">
        <v>14</v>
      </c>
      <c r="F120" s="4" t="s">
        <v>14</v>
      </c>
      <c r="G120" s="7">
        <v>0</v>
      </c>
      <c r="H120" s="7">
        <v>0</v>
      </c>
      <c r="I120" s="7">
        <v>0</v>
      </c>
      <c r="J120" s="7">
        <v>0</v>
      </c>
      <c r="K120" s="8">
        <v>25</v>
      </c>
      <c r="L120" s="4" t="s">
        <v>14</v>
      </c>
    </row>
    <row r="121" spans="1:12" ht="24.75" customHeight="1">
      <c r="A121" s="4">
        <v>119</v>
      </c>
      <c r="B121" s="4" t="str">
        <f>"冀超"</f>
        <v>冀超</v>
      </c>
      <c r="C121" s="4" t="s">
        <v>25</v>
      </c>
      <c r="D121" s="5">
        <v>240105130313</v>
      </c>
      <c r="E121" s="4" t="s">
        <v>14</v>
      </c>
      <c r="F121" s="4" t="s">
        <v>14</v>
      </c>
      <c r="G121" s="7">
        <v>0</v>
      </c>
      <c r="H121" s="7">
        <v>0</v>
      </c>
      <c r="I121" s="7">
        <v>0</v>
      </c>
      <c r="J121" s="7">
        <v>0</v>
      </c>
      <c r="K121" s="8">
        <v>25</v>
      </c>
      <c r="L121" s="4" t="s">
        <v>14</v>
      </c>
    </row>
    <row r="122" spans="1:12" ht="24.75" customHeight="1">
      <c r="A122" s="4">
        <v>120</v>
      </c>
      <c r="B122" s="4" t="str">
        <f>"王庆国"</f>
        <v>王庆国</v>
      </c>
      <c r="C122" s="4" t="s">
        <v>25</v>
      </c>
      <c r="D122" s="5">
        <v>240105130324</v>
      </c>
      <c r="E122" s="4" t="s">
        <v>14</v>
      </c>
      <c r="F122" s="4" t="s">
        <v>14</v>
      </c>
      <c r="G122" s="7">
        <v>0</v>
      </c>
      <c r="H122" s="7">
        <v>0</v>
      </c>
      <c r="I122" s="7">
        <v>0</v>
      </c>
      <c r="J122" s="7">
        <v>0</v>
      </c>
      <c r="K122" s="8">
        <v>25</v>
      </c>
      <c r="L122" s="4" t="s">
        <v>14</v>
      </c>
    </row>
    <row r="123" spans="1:12" ht="24.75" customHeight="1">
      <c r="A123" s="4">
        <v>121</v>
      </c>
      <c r="B123" s="4" t="str">
        <f>"钟琼聪"</f>
        <v>钟琼聪</v>
      </c>
      <c r="C123" s="4" t="s">
        <v>26</v>
      </c>
      <c r="D123" s="5">
        <v>240105140230</v>
      </c>
      <c r="E123" s="4">
        <v>1</v>
      </c>
      <c r="F123" s="4">
        <v>2</v>
      </c>
      <c r="G123" s="7">
        <v>42</v>
      </c>
      <c r="H123" s="7">
        <v>73.33</v>
      </c>
      <c r="I123" s="7">
        <v>86</v>
      </c>
      <c r="J123" s="7">
        <v>69</v>
      </c>
      <c r="K123" s="8">
        <v>1</v>
      </c>
      <c r="L123" s="9"/>
    </row>
    <row r="124" spans="1:12" ht="24.75" customHeight="1">
      <c r="A124" s="4">
        <v>122</v>
      </c>
      <c r="B124" s="4" t="str">
        <f>"温道虎"</f>
        <v>温道虎</v>
      </c>
      <c r="C124" s="4" t="s">
        <v>26</v>
      </c>
      <c r="D124" s="5">
        <v>240105140231</v>
      </c>
      <c r="E124" s="4">
        <v>2</v>
      </c>
      <c r="F124" s="4">
        <v>1</v>
      </c>
      <c r="G124" s="7">
        <v>44</v>
      </c>
      <c r="H124" s="7">
        <v>69</v>
      </c>
      <c r="I124" s="7">
        <v>85</v>
      </c>
      <c r="J124" s="7">
        <v>67.9</v>
      </c>
      <c r="K124" s="8">
        <v>2</v>
      </c>
      <c r="L124" s="9"/>
    </row>
    <row r="125" spans="1:12" ht="24.75" customHeight="1">
      <c r="A125" s="4">
        <v>123</v>
      </c>
      <c r="B125" s="4" t="str">
        <f>"王振林"</f>
        <v>王振林</v>
      </c>
      <c r="C125" s="4" t="s">
        <v>26</v>
      </c>
      <c r="D125" s="5">
        <v>240105140232</v>
      </c>
      <c r="E125" s="4" t="s">
        <v>14</v>
      </c>
      <c r="F125" s="4" t="s">
        <v>14</v>
      </c>
      <c r="G125" s="7">
        <v>0</v>
      </c>
      <c r="H125" s="7">
        <v>0</v>
      </c>
      <c r="I125" s="7">
        <v>0</v>
      </c>
      <c r="J125" s="7">
        <v>0</v>
      </c>
      <c r="K125" s="8">
        <v>3</v>
      </c>
      <c r="L125" s="4" t="s">
        <v>14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2024-01-10T20:37:39Z</dcterms:created>
  <dcterms:modified xsi:type="dcterms:W3CDTF">2024-01-19T19:08:00Z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B66AA54100D74A4FB60EF8AC75804512_13</vt:lpwstr>
  </property>
  <property fmtid="{D5CDD505-2E9C-101B-9397-08002B2CF9AE}" pid="3" name="KSOProductBuildV">
    <vt:lpwstr>2052-11.8.2.10125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