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<sst xmlns="http://schemas.openxmlformats.org/spreadsheetml/2006/main" count="340" uniqueCount="38">
  <si>
    <t>2023年下半年如皋市卫健系统部分单位公开招聘事业编制             工作人员笔试成绩及资格复审人员名单</t>
  </si>
  <si>
    <t>本次笔试合格线为60分。</t>
  </si>
  <si>
    <t>序号</t>
  </si>
  <si>
    <t>报考岗位</t>
  </si>
  <si>
    <t>准考证号</t>
  </si>
  <si>
    <t>笔试成绩</t>
  </si>
  <si>
    <t>岗位内排名</t>
  </si>
  <si>
    <t>是否进入资格复审</t>
  </si>
  <si>
    <t>备注</t>
  </si>
  <si>
    <t>08_技师</t>
  </si>
  <si>
    <t>是</t>
  </si>
  <si>
    <t>09_医师</t>
  </si>
  <si>
    <t>10_医师</t>
  </si>
  <si>
    <t>11_主治医师</t>
  </si>
  <si>
    <t>13_医师</t>
  </si>
  <si>
    <t>/</t>
  </si>
  <si>
    <t>缺考</t>
  </si>
  <si>
    <t>14_主治医师</t>
  </si>
  <si>
    <t>15_医师</t>
  </si>
  <si>
    <t>16_医师</t>
  </si>
  <si>
    <t>17_医师</t>
  </si>
  <si>
    <t>19_主治医师</t>
  </si>
  <si>
    <t>22_医师</t>
  </si>
  <si>
    <t>23_医师</t>
  </si>
  <si>
    <t>26_中医师</t>
  </si>
  <si>
    <t>28_医师</t>
  </si>
  <si>
    <t>29_医师</t>
  </si>
  <si>
    <t>30_医师</t>
  </si>
  <si>
    <t>31_医师</t>
  </si>
  <si>
    <t>32_医师</t>
  </si>
  <si>
    <t>33_医师</t>
  </si>
  <si>
    <t>36_医师</t>
  </si>
  <si>
    <t>38_副主任医师</t>
  </si>
  <si>
    <t>41_医师</t>
  </si>
  <si>
    <t>43_助理工程师</t>
  </si>
  <si>
    <t>44_助理工程师</t>
  </si>
  <si>
    <t>45_助理工程师</t>
  </si>
  <si>
    <t>46_助理会计师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</si>
</sst>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8"/>
  <sheetViews>
    <sheetView tabSelected="1" topLeftCell="A33" workbookViewId="0">
      <selection activeCell="F14" sqref="F14"/>
    </sheetView>
  </sheetViews>
  <sheetFormatPr defaultColWidth="9" defaultRowHeight="14" outlineLevelCol="6"/>
  <cols>
    <col min="1" max="1" width="6.75454545454545" style="2" customWidth="1"/>
    <col min="2" max="2" width="19.1454545454545" style="1" customWidth="1"/>
    <col min="3" max="3" width="16.2636363636364" style="1" customWidth="1"/>
    <col min="4" max="4" width="12.2545454545455" style="1" customWidth="1"/>
    <col min="5" max="5" width="13.2545454545455" style="1" customWidth="1"/>
    <col min="6" max="6" width="11.3727272727273" style="1" customWidth="1"/>
    <col min="7" max="7" width="10.3" style="1" customWidth="1"/>
    <col min="8" max="16384" width="9" style="1"/>
  </cols>
  <sheetData>
    <row r="1" s="1" customFormat="1" ht="5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8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59.25" customHeight="1" spans="1:7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7" t="s">
        <v>7</v>
      </c>
      <c r="G3" s="5" t="s">
        <v>8</v>
      </c>
    </row>
    <row r="4" s="1" customFormat="1" spans="1:7">
      <c r="A4" s="5">
        <v>1</v>
      </c>
      <c r="B4" s="8" t="s">
        <v>9</v>
      </c>
      <c r="C4" s="6" t="str">
        <f>"40103080628"</f>
        <v>40103080628</v>
      </c>
      <c r="D4" s="9">
        <v>92</v>
      </c>
      <c r="E4" s="6">
        <v>1</v>
      </c>
      <c r="F4" s="6" t="s">
        <v>10</v>
      </c>
      <c r="G4" s="10"/>
    </row>
    <row r="5" s="1" customFormat="1" spans="1:7">
      <c r="A5" s="5">
        <v>2</v>
      </c>
      <c r="B5" s="8" t="s">
        <v>9</v>
      </c>
      <c r="C5" s="6" t="str">
        <f>"40103080629"</f>
        <v>40103080629</v>
      </c>
      <c r="D5" s="9">
        <v>91</v>
      </c>
      <c r="E5" s="6">
        <v>2</v>
      </c>
      <c r="F5" s="6" t="s">
        <v>10</v>
      </c>
      <c r="G5" s="10"/>
    </row>
    <row r="6" s="1" customFormat="1" spans="1:7">
      <c r="A6" s="5">
        <v>3</v>
      </c>
      <c r="B6" s="8" t="s">
        <v>9</v>
      </c>
      <c r="C6" s="6" t="str">
        <f>"40103080630"</f>
        <v>40103080630</v>
      </c>
      <c r="D6" s="9">
        <v>90</v>
      </c>
      <c r="E6" s="6">
        <v>3</v>
      </c>
      <c r="F6" s="6" t="s">
        <v>10</v>
      </c>
      <c r="G6" s="10"/>
    </row>
    <row r="7" s="1" customFormat="1" spans="1:7">
      <c r="A7" s="5">
        <v>4</v>
      </c>
      <c r="B7" s="8" t="s">
        <v>9</v>
      </c>
      <c r="C7" s="6" t="str">
        <f>"40103080627"</f>
        <v>40103080627</v>
      </c>
      <c r="D7" s="9">
        <v>76</v>
      </c>
      <c r="E7" s="6">
        <v>4</v>
      </c>
      <c r="F7" s="6"/>
      <c r="G7" s="10"/>
    </row>
    <row r="8" s="1" customFormat="1" spans="1:7">
      <c r="A8" s="5">
        <v>5</v>
      </c>
      <c r="B8" s="8" t="s">
        <v>11</v>
      </c>
      <c r="C8" s="6" t="str">
        <f>"40103090601"</f>
        <v>40103090601</v>
      </c>
      <c r="D8" s="9">
        <v>73</v>
      </c>
      <c r="E8" s="6">
        <v>1</v>
      </c>
      <c r="F8" s="6" t="s">
        <v>10</v>
      </c>
      <c r="G8" s="10"/>
    </row>
    <row r="9" s="1" customFormat="1" spans="1:7">
      <c r="A9" s="5">
        <v>6</v>
      </c>
      <c r="B9" s="8" t="s">
        <v>11</v>
      </c>
      <c r="C9" s="6" t="str">
        <f>"40103090602"</f>
        <v>40103090602</v>
      </c>
      <c r="D9" s="9">
        <v>72</v>
      </c>
      <c r="E9" s="6">
        <v>2</v>
      </c>
      <c r="F9" s="6" t="s">
        <v>10</v>
      </c>
      <c r="G9" s="10"/>
    </row>
    <row r="10" s="1" customFormat="1" spans="1:7">
      <c r="A10" s="5">
        <v>7</v>
      </c>
      <c r="B10" s="8" t="s">
        <v>11</v>
      </c>
      <c r="C10" s="6" t="str">
        <f>"40103090603"</f>
        <v>40103090603</v>
      </c>
      <c r="D10" s="9">
        <v>42</v>
      </c>
      <c r="E10" s="6">
        <v>3</v>
      </c>
      <c r="F10" s="6"/>
      <c r="G10" s="10"/>
    </row>
    <row r="11" s="1" customFormat="1" spans="1:7">
      <c r="A11" s="5">
        <v>8</v>
      </c>
      <c r="B11" s="8" t="s">
        <v>12</v>
      </c>
      <c r="C11" s="6" t="str">
        <f>"40103100605"</f>
        <v>40103100605</v>
      </c>
      <c r="D11" s="9">
        <v>68</v>
      </c>
      <c r="E11" s="6">
        <v>1</v>
      </c>
      <c r="F11" s="6" t="s">
        <v>10</v>
      </c>
      <c r="G11" s="10"/>
    </row>
    <row r="12" s="1" customFormat="1" spans="1:7">
      <c r="A12" s="5">
        <v>9</v>
      </c>
      <c r="B12" s="8" t="s">
        <v>12</v>
      </c>
      <c r="C12" s="6" t="str">
        <f>"40103100604"</f>
        <v>40103100604</v>
      </c>
      <c r="D12" s="9">
        <v>63</v>
      </c>
      <c r="E12" s="6">
        <v>2</v>
      </c>
      <c r="F12" s="6" t="s">
        <v>10</v>
      </c>
      <c r="G12" s="10"/>
    </row>
    <row r="13" s="1" customFormat="1" spans="1:7">
      <c r="A13" s="5">
        <v>10</v>
      </c>
      <c r="B13" s="8" t="s">
        <v>13</v>
      </c>
      <c r="C13" s="6" t="str">
        <f>"40103110606"</f>
        <v>40103110606</v>
      </c>
      <c r="D13" s="9">
        <v>81</v>
      </c>
      <c r="E13" s="6">
        <v>1</v>
      </c>
      <c r="F13" s="6" t="s">
        <v>10</v>
      </c>
      <c r="G13" s="10"/>
    </row>
    <row r="14" s="1" customFormat="1" spans="1:7">
      <c r="A14" s="5">
        <v>11</v>
      </c>
      <c r="B14" s="8" t="s">
        <v>14</v>
      </c>
      <c r="C14" s="6" t="str">
        <f>"40103130609"</f>
        <v>40103130609</v>
      </c>
      <c r="D14" s="9">
        <v>86</v>
      </c>
      <c r="E14" s="6">
        <v>1</v>
      </c>
      <c r="F14" s="6" t="s">
        <v>10</v>
      </c>
      <c r="G14" s="10"/>
    </row>
    <row r="15" s="1" customFormat="1" spans="1:7">
      <c r="A15" s="5">
        <v>12</v>
      </c>
      <c r="B15" s="8" t="s">
        <v>14</v>
      </c>
      <c r="C15" s="6" t="str">
        <f>"40103130607"</f>
        <v>40103130607</v>
      </c>
      <c r="D15" s="9">
        <v>71</v>
      </c>
      <c r="E15" s="6">
        <v>2</v>
      </c>
      <c r="F15" s="6" t="s">
        <v>10</v>
      </c>
      <c r="G15" s="10"/>
    </row>
    <row r="16" s="1" customFormat="1" spans="1:7">
      <c r="A16" s="5">
        <v>13</v>
      </c>
      <c r="B16" s="8" t="s">
        <v>14</v>
      </c>
      <c r="C16" s="6" t="str">
        <f>"40103130610"</f>
        <v>40103130610</v>
      </c>
      <c r="D16" s="9">
        <v>40</v>
      </c>
      <c r="E16" s="6">
        <v>3</v>
      </c>
      <c r="F16" s="6"/>
      <c r="G16" s="10"/>
    </row>
    <row r="17" s="1" customFormat="1" spans="1:7">
      <c r="A17" s="5">
        <v>14</v>
      </c>
      <c r="B17" s="8" t="s">
        <v>14</v>
      </c>
      <c r="C17" s="6" t="str">
        <f>"40103130608"</f>
        <v>40103130608</v>
      </c>
      <c r="D17" s="9" t="s">
        <v>15</v>
      </c>
      <c r="E17" s="6" t="s">
        <v>16</v>
      </c>
      <c r="F17" s="6"/>
      <c r="G17" s="10"/>
    </row>
    <row r="18" s="1" customFormat="1" spans="1:7">
      <c r="A18" s="5">
        <v>15</v>
      </c>
      <c r="B18" s="8" t="s">
        <v>17</v>
      </c>
      <c r="C18" s="6" t="str">
        <f>"40103140611"</f>
        <v>40103140611</v>
      </c>
      <c r="D18" s="9" t="s">
        <v>15</v>
      </c>
      <c r="E18" s="6" t="s">
        <v>16</v>
      </c>
      <c r="F18" s="6"/>
      <c r="G18" s="10"/>
    </row>
    <row r="19" s="1" customFormat="1" spans="1:7">
      <c r="A19" s="5">
        <v>16</v>
      </c>
      <c r="B19" s="8" t="s">
        <v>18</v>
      </c>
      <c r="C19" s="6" t="str">
        <f>"40103150613"</f>
        <v>40103150613</v>
      </c>
      <c r="D19" s="9">
        <v>80</v>
      </c>
      <c r="E19" s="6">
        <v>1</v>
      </c>
      <c r="F19" s="6" t="s">
        <v>10</v>
      </c>
      <c r="G19" s="10"/>
    </row>
    <row r="20" s="1" customFormat="1" spans="1:7">
      <c r="A20" s="5">
        <v>17</v>
      </c>
      <c r="B20" s="8" t="s">
        <v>18</v>
      </c>
      <c r="C20" s="6" t="str">
        <f>"40103150612"</f>
        <v>40103150612</v>
      </c>
      <c r="D20" s="9">
        <v>72</v>
      </c>
      <c r="E20" s="6">
        <v>2</v>
      </c>
      <c r="F20" s="6" t="s">
        <v>10</v>
      </c>
      <c r="G20" s="10"/>
    </row>
    <row r="21" s="1" customFormat="1" spans="1:7">
      <c r="A21" s="5">
        <v>18</v>
      </c>
      <c r="B21" s="8" t="s">
        <v>18</v>
      </c>
      <c r="C21" s="6" t="str">
        <f>"40103150614"</f>
        <v>40103150614</v>
      </c>
      <c r="D21" s="9">
        <v>48</v>
      </c>
      <c r="E21" s="6">
        <v>3</v>
      </c>
      <c r="F21" s="6"/>
      <c r="G21" s="10"/>
    </row>
    <row r="22" s="1" customFormat="1" spans="1:7">
      <c r="A22" s="5">
        <v>19</v>
      </c>
      <c r="B22" s="8" t="s">
        <v>19</v>
      </c>
      <c r="C22" s="6" t="str">
        <f>"40103160615"</f>
        <v>40103160615</v>
      </c>
      <c r="D22" s="9">
        <v>76</v>
      </c>
      <c r="E22" s="6">
        <v>1</v>
      </c>
      <c r="F22" s="6" t="s">
        <v>10</v>
      </c>
      <c r="G22" s="10"/>
    </row>
    <row r="23" s="1" customFormat="1" spans="1:7">
      <c r="A23" s="5">
        <v>20</v>
      </c>
      <c r="B23" s="8" t="s">
        <v>20</v>
      </c>
      <c r="C23" s="6" t="str">
        <f>"40103170623"</f>
        <v>40103170623</v>
      </c>
      <c r="D23" s="9">
        <v>61</v>
      </c>
      <c r="E23" s="6">
        <v>1</v>
      </c>
      <c r="F23" s="6" t="s">
        <v>10</v>
      </c>
      <c r="G23" s="10"/>
    </row>
    <row r="24" s="1" customFormat="1" spans="1:7">
      <c r="A24" s="5">
        <v>21</v>
      </c>
      <c r="B24" s="8" t="s">
        <v>21</v>
      </c>
      <c r="C24" s="6" t="str">
        <f>"40103190616"</f>
        <v>40103190616</v>
      </c>
      <c r="D24" s="9">
        <v>89</v>
      </c>
      <c r="E24" s="6">
        <v>1</v>
      </c>
      <c r="F24" s="6" t="s">
        <v>10</v>
      </c>
      <c r="G24" s="10"/>
    </row>
    <row r="25" s="1" customFormat="1" spans="1:7">
      <c r="A25" s="5">
        <v>22</v>
      </c>
      <c r="B25" s="8" t="s">
        <v>22</v>
      </c>
      <c r="C25" s="6" t="str">
        <f>"40103220617"</f>
        <v>40103220617</v>
      </c>
      <c r="D25" s="9">
        <v>73</v>
      </c>
      <c r="E25" s="6">
        <v>1</v>
      </c>
      <c r="F25" s="6" t="s">
        <v>10</v>
      </c>
      <c r="G25" s="10"/>
    </row>
    <row r="26" s="1" customFormat="1" spans="1:7">
      <c r="A26" s="5">
        <v>23</v>
      </c>
      <c r="B26" s="8" t="s">
        <v>23</v>
      </c>
      <c r="C26" s="6" t="str">
        <f>"40103230618"</f>
        <v>40103230618</v>
      </c>
      <c r="D26" s="9">
        <v>70</v>
      </c>
      <c r="E26" s="6">
        <v>1</v>
      </c>
      <c r="F26" s="6" t="s">
        <v>10</v>
      </c>
      <c r="G26" s="10"/>
    </row>
    <row r="27" s="1" customFormat="1" spans="1:7">
      <c r="A27" s="5">
        <v>24</v>
      </c>
      <c r="B27" s="8" t="s">
        <v>24</v>
      </c>
      <c r="C27" s="6" t="str">
        <f>"40103260529"</f>
        <v>40103260529</v>
      </c>
      <c r="D27" s="9">
        <v>62</v>
      </c>
      <c r="E27" s="6">
        <v>1</v>
      </c>
      <c r="F27" s="6" t="s">
        <v>10</v>
      </c>
      <c r="G27" s="10"/>
    </row>
    <row r="28" s="1" customFormat="1" spans="1:7">
      <c r="A28" s="5">
        <v>25</v>
      </c>
      <c r="B28" s="8" t="s">
        <v>25</v>
      </c>
      <c r="C28" s="6" t="str">
        <f>"40103280722"</f>
        <v>40103280722</v>
      </c>
      <c r="D28" s="9" t="s">
        <v>15</v>
      </c>
      <c r="E28" s="6" t="s">
        <v>16</v>
      </c>
      <c r="F28" s="6"/>
      <c r="G28" s="10"/>
    </row>
    <row r="29" s="1" customFormat="1" spans="1:7">
      <c r="A29" s="5">
        <v>26</v>
      </c>
      <c r="B29" s="8" t="s">
        <v>25</v>
      </c>
      <c r="C29" s="6" t="str">
        <f>"40103280723"</f>
        <v>40103280723</v>
      </c>
      <c r="D29" s="9" t="s">
        <v>15</v>
      </c>
      <c r="E29" s="6" t="s">
        <v>16</v>
      </c>
      <c r="F29" s="6"/>
      <c r="G29" s="10"/>
    </row>
    <row r="30" s="1" customFormat="1" spans="1:7">
      <c r="A30" s="5">
        <v>27</v>
      </c>
      <c r="B30" s="8" t="s">
        <v>26</v>
      </c>
      <c r="C30" s="6" t="str">
        <f>"40103290725"</f>
        <v>40103290725</v>
      </c>
      <c r="D30" s="9">
        <v>81</v>
      </c>
      <c r="E30" s="6">
        <v>1</v>
      </c>
      <c r="F30" s="6" t="s">
        <v>10</v>
      </c>
      <c r="G30" s="10"/>
    </row>
    <row r="31" s="1" customFormat="1" spans="1:7">
      <c r="A31" s="5">
        <v>28</v>
      </c>
      <c r="B31" s="8" t="s">
        <v>26</v>
      </c>
      <c r="C31" s="6" t="str">
        <f>"40103290726"</f>
        <v>40103290726</v>
      </c>
      <c r="D31" s="9">
        <v>76</v>
      </c>
      <c r="E31" s="6">
        <v>2</v>
      </c>
      <c r="F31" s="6" t="s">
        <v>10</v>
      </c>
      <c r="G31" s="10"/>
    </row>
    <row r="32" s="1" customFormat="1" spans="1:7">
      <c r="A32" s="5">
        <v>29</v>
      </c>
      <c r="B32" s="8" t="s">
        <v>26</v>
      </c>
      <c r="C32" s="6" t="str">
        <f>"40103290724"</f>
        <v>40103290724</v>
      </c>
      <c r="D32" s="9">
        <v>70</v>
      </c>
      <c r="E32" s="6">
        <v>3</v>
      </c>
      <c r="F32" s="6" t="s">
        <v>10</v>
      </c>
      <c r="G32" s="10"/>
    </row>
    <row r="33" s="1" customFormat="1" spans="1:7">
      <c r="A33" s="5">
        <v>30</v>
      </c>
      <c r="B33" s="8" t="s">
        <v>26</v>
      </c>
      <c r="C33" s="6" t="str">
        <f>"40103290727"</f>
        <v>40103290727</v>
      </c>
      <c r="D33" s="9">
        <v>69</v>
      </c>
      <c r="E33" s="6">
        <v>4</v>
      </c>
      <c r="F33" s="6"/>
      <c r="G33" s="10"/>
    </row>
    <row r="34" s="1" customFormat="1" spans="1:7">
      <c r="A34" s="5">
        <v>31</v>
      </c>
      <c r="B34" s="8" t="s">
        <v>26</v>
      </c>
      <c r="C34" s="6" t="str">
        <f>"40103290728"</f>
        <v>40103290728</v>
      </c>
      <c r="D34" s="9" t="s">
        <v>15</v>
      </c>
      <c r="E34" s="6" t="s">
        <v>16</v>
      </c>
      <c r="F34" s="6"/>
      <c r="G34" s="10"/>
    </row>
    <row r="35" s="1" customFormat="1" spans="1:7">
      <c r="A35" s="5">
        <v>32</v>
      </c>
      <c r="B35" s="8" t="s">
        <v>26</v>
      </c>
      <c r="C35" s="6" t="str">
        <f>"40103290729"</f>
        <v>40103290729</v>
      </c>
      <c r="D35" s="9" t="s">
        <v>15</v>
      </c>
      <c r="E35" s="6" t="s">
        <v>16</v>
      </c>
      <c r="F35" s="6"/>
      <c r="G35" s="10"/>
    </row>
    <row r="36" s="1" customFormat="1" spans="1:7">
      <c r="A36" s="5">
        <v>33</v>
      </c>
      <c r="B36" s="8" t="s">
        <v>27</v>
      </c>
      <c r="C36" s="6" t="str">
        <f>"40103300624"</f>
        <v>40103300624</v>
      </c>
      <c r="D36" s="9" t="s">
        <v>15</v>
      </c>
      <c r="E36" s="6" t="s">
        <v>16</v>
      </c>
      <c r="F36" s="6"/>
      <c r="G36" s="10"/>
    </row>
    <row r="37" s="1" customFormat="1" spans="1:7">
      <c r="A37" s="5">
        <v>34</v>
      </c>
      <c r="B37" s="8" t="s">
        <v>28</v>
      </c>
      <c r="C37" s="6" t="str">
        <f>"40103310625"</f>
        <v>40103310625</v>
      </c>
      <c r="D37" s="9">
        <v>71</v>
      </c>
      <c r="E37" s="6">
        <v>1</v>
      </c>
      <c r="F37" s="6" t="s">
        <v>10</v>
      </c>
      <c r="G37" s="10"/>
    </row>
    <row r="38" s="1" customFormat="1" spans="1:7">
      <c r="A38" s="5">
        <v>35</v>
      </c>
      <c r="B38" s="8" t="s">
        <v>29</v>
      </c>
      <c r="C38" s="6" t="str">
        <f>"40103320626"</f>
        <v>40103320626</v>
      </c>
      <c r="D38" s="9">
        <v>59</v>
      </c>
      <c r="E38" s="6">
        <v>1</v>
      </c>
      <c r="F38" s="6"/>
      <c r="G38" s="10"/>
    </row>
    <row r="39" s="1" customFormat="1" spans="1:7">
      <c r="A39" s="5">
        <v>36</v>
      </c>
      <c r="B39" s="8" t="s">
        <v>30</v>
      </c>
      <c r="C39" s="6" t="str">
        <f>"40103330530"</f>
        <v>40103330530</v>
      </c>
      <c r="D39" s="9" t="s">
        <v>15</v>
      </c>
      <c r="E39" s="6" t="s">
        <v>16</v>
      </c>
      <c r="F39" s="6"/>
      <c r="G39" s="10"/>
    </row>
    <row r="40" s="1" customFormat="1" spans="1:7">
      <c r="A40" s="5">
        <v>37</v>
      </c>
      <c r="B40" s="8" t="s">
        <v>31</v>
      </c>
      <c r="C40" s="6" t="str">
        <f>"40103360730"</f>
        <v>40103360730</v>
      </c>
      <c r="D40" s="9">
        <v>76</v>
      </c>
      <c r="E40" s="6">
        <v>1</v>
      </c>
      <c r="F40" s="6" t="s">
        <v>10</v>
      </c>
      <c r="G40" s="10"/>
    </row>
    <row r="41" s="1" customFormat="1" spans="1:7">
      <c r="A41" s="5">
        <v>38</v>
      </c>
      <c r="B41" s="8" t="s">
        <v>31</v>
      </c>
      <c r="C41" s="6" t="str">
        <f>"40103360805"</f>
        <v>40103360805</v>
      </c>
      <c r="D41" s="9">
        <v>76</v>
      </c>
      <c r="E41" s="6">
        <v>1</v>
      </c>
      <c r="F41" s="6" t="s">
        <v>10</v>
      </c>
      <c r="G41" s="10"/>
    </row>
    <row r="42" s="1" customFormat="1" spans="1:7">
      <c r="A42" s="5">
        <v>39</v>
      </c>
      <c r="B42" s="8" t="s">
        <v>31</v>
      </c>
      <c r="C42" s="6" t="str">
        <f>"40103360803"</f>
        <v>40103360803</v>
      </c>
      <c r="D42" s="9">
        <v>72</v>
      </c>
      <c r="E42" s="6">
        <v>3</v>
      </c>
      <c r="F42" s="6" t="s">
        <v>10</v>
      </c>
      <c r="G42" s="10"/>
    </row>
    <row r="43" s="1" customFormat="1" spans="1:7">
      <c r="A43" s="5">
        <v>40</v>
      </c>
      <c r="B43" s="8" t="s">
        <v>31</v>
      </c>
      <c r="C43" s="6" t="str">
        <f>"40103360802"</f>
        <v>40103360802</v>
      </c>
      <c r="D43" s="9">
        <v>71</v>
      </c>
      <c r="E43" s="6">
        <v>4</v>
      </c>
      <c r="F43" s="6"/>
      <c r="G43" s="10"/>
    </row>
    <row r="44" s="1" customFormat="1" spans="1:7">
      <c r="A44" s="5">
        <v>41</v>
      </c>
      <c r="B44" s="8" t="s">
        <v>31</v>
      </c>
      <c r="C44" s="6" t="str">
        <f>"40103360804"</f>
        <v>40103360804</v>
      </c>
      <c r="D44" s="9">
        <v>58</v>
      </c>
      <c r="E44" s="6">
        <v>5</v>
      </c>
      <c r="F44" s="6"/>
      <c r="G44" s="10"/>
    </row>
    <row r="45" s="1" customFormat="1" spans="1:7">
      <c r="A45" s="5">
        <v>42</v>
      </c>
      <c r="B45" s="8" t="s">
        <v>31</v>
      </c>
      <c r="C45" s="6" t="str">
        <f>"40103360801"</f>
        <v>40103360801</v>
      </c>
      <c r="D45" s="9" t="s">
        <v>15</v>
      </c>
      <c r="E45" s="6" t="s">
        <v>16</v>
      </c>
      <c r="F45" s="6"/>
      <c r="G45" s="10"/>
    </row>
    <row r="46" s="1" customFormat="1" spans="1:7">
      <c r="A46" s="5">
        <v>43</v>
      </c>
      <c r="B46" s="8" t="s">
        <v>32</v>
      </c>
      <c r="C46" s="6" t="str">
        <f>"40103380619"</f>
        <v>40103380619</v>
      </c>
      <c r="D46" s="9">
        <v>85</v>
      </c>
      <c r="E46" s="6">
        <v>1</v>
      </c>
      <c r="F46" s="6" t="s">
        <v>10</v>
      </c>
      <c r="G46" s="10"/>
    </row>
    <row r="47" s="1" customFormat="1" spans="1:7">
      <c r="A47" s="5">
        <v>44</v>
      </c>
      <c r="B47" s="8" t="s">
        <v>32</v>
      </c>
      <c r="C47" s="6" t="str">
        <f>"40103380620"</f>
        <v>40103380620</v>
      </c>
      <c r="D47" s="9">
        <v>78</v>
      </c>
      <c r="E47" s="6">
        <v>2</v>
      </c>
      <c r="F47" s="6" t="s">
        <v>10</v>
      </c>
      <c r="G47" s="10"/>
    </row>
    <row r="48" s="1" customFormat="1" spans="1:7">
      <c r="A48" s="5">
        <v>45</v>
      </c>
      <c r="B48" s="8" t="s">
        <v>33</v>
      </c>
      <c r="C48" s="6" t="str">
        <f>"40103410621"</f>
        <v>40103410621</v>
      </c>
      <c r="D48" s="9">
        <v>69</v>
      </c>
      <c r="E48" s="6">
        <v>1</v>
      </c>
      <c r="F48" s="6" t="s">
        <v>10</v>
      </c>
      <c r="G48" s="10"/>
    </row>
    <row r="49" s="1" customFormat="1" spans="1:7">
      <c r="A49" s="5">
        <v>46</v>
      </c>
      <c r="B49" s="8" t="s">
        <v>33</v>
      </c>
      <c r="C49" s="6" t="str">
        <f>"40103410622"</f>
        <v>40103410622</v>
      </c>
      <c r="D49" s="9">
        <v>51</v>
      </c>
      <c r="E49" s="6">
        <v>2</v>
      </c>
      <c r="F49" s="6"/>
      <c r="G49" s="10"/>
    </row>
    <row r="50" s="1" customFormat="1" spans="1:7">
      <c r="A50" s="5">
        <v>47</v>
      </c>
      <c r="B50" s="8" t="s">
        <v>34</v>
      </c>
      <c r="C50" s="6" t="str">
        <f>"40103430301"</f>
        <v>40103430301</v>
      </c>
      <c r="D50" s="9">
        <v>67</v>
      </c>
      <c r="E50" s="6">
        <v>1</v>
      </c>
      <c r="F50" s="6" t="s">
        <v>10</v>
      </c>
      <c r="G50" s="10"/>
    </row>
    <row r="51" s="1" customFormat="1" spans="1:7">
      <c r="A51" s="5">
        <v>48</v>
      </c>
      <c r="B51" s="8" t="s">
        <v>34</v>
      </c>
      <c r="C51" s="6" t="str">
        <f>"40103430208"</f>
        <v>40103430208</v>
      </c>
      <c r="D51" s="9">
        <v>63</v>
      </c>
      <c r="E51" s="6">
        <v>2</v>
      </c>
      <c r="F51" s="6" t="s">
        <v>10</v>
      </c>
      <c r="G51" s="10"/>
    </row>
    <row r="52" s="1" customFormat="1" spans="1:7">
      <c r="A52" s="5">
        <v>49</v>
      </c>
      <c r="B52" s="8" t="s">
        <v>34</v>
      </c>
      <c r="C52" s="6" t="str">
        <f>"40103430218"</f>
        <v>40103430218</v>
      </c>
      <c r="D52" s="9">
        <v>63</v>
      </c>
      <c r="E52" s="6">
        <v>2</v>
      </c>
      <c r="F52" s="6" t="s">
        <v>10</v>
      </c>
      <c r="G52" s="10"/>
    </row>
    <row r="53" s="1" customFormat="1" spans="1:7">
      <c r="A53" s="5">
        <v>50</v>
      </c>
      <c r="B53" s="8" t="s">
        <v>34</v>
      </c>
      <c r="C53" s="6" t="str">
        <f>"40103430219"</f>
        <v>40103430219</v>
      </c>
      <c r="D53" s="9">
        <v>62</v>
      </c>
      <c r="E53" s="6">
        <v>4</v>
      </c>
      <c r="F53" s="6"/>
      <c r="G53" s="10"/>
    </row>
    <row r="54" s="1" customFormat="1" spans="1:7">
      <c r="A54" s="5">
        <v>51</v>
      </c>
      <c r="B54" s="8" t="s">
        <v>34</v>
      </c>
      <c r="C54" s="6" t="str">
        <f>"40103430224"</f>
        <v>40103430224</v>
      </c>
      <c r="D54" s="9">
        <v>62</v>
      </c>
      <c r="E54" s="6">
        <v>4</v>
      </c>
      <c r="F54" s="6"/>
      <c r="G54" s="10"/>
    </row>
    <row r="55" s="1" customFormat="1" spans="1:7">
      <c r="A55" s="5">
        <v>52</v>
      </c>
      <c r="B55" s="8" t="s">
        <v>34</v>
      </c>
      <c r="C55" s="6" t="str">
        <f>"40103430211"</f>
        <v>40103430211</v>
      </c>
      <c r="D55" s="9">
        <v>60</v>
      </c>
      <c r="E55" s="6">
        <v>6</v>
      </c>
      <c r="F55" s="6"/>
      <c r="G55" s="10"/>
    </row>
    <row r="56" s="1" customFormat="1" spans="1:7">
      <c r="A56" s="5">
        <v>53</v>
      </c>
      <c r="B56" s="8" t="s">
        <v>34</v>
      </c>
      <c r="C56" s="6" t="str">
        <f>"40103430221"</f>
        <v>40103430221</v>
      </c>
      <c r="D56" s="9">
        <v>60</v>
      </c>
      <c r="E56" s="6">
        <v>6</v>
      </c>
      <c r="F56" s="6"/>
      <c r="G56" s="10"/>
    </row>
    <row r="57" s="1" customFormat="1" spans="1:7">
      <c r="A57" s="5">
        <v>54</v>
      </c>
      <c r="B57" s="8" t="s">
        <v>34</v>
      </c>
      <c r="C57" s="6" t="str">
        <f>"40103430302"</f>
        <v>40103430302</v>
      </c>
      <c r="D57" s="9">
        <v>60</v>
      </c>
      <c r="E57" s="6">
        <v>6</v>
      </c>
      <c r="F57" s="6"/>
      <c r="G57" s="10"/>
    </row>
    <row r="58" s="1" customFormat="1" spans="1:7">
      <c r="A58" s="5">
        <v>55</v>
      </c>
      <c r="B58" s="8" t="s">
        <v>34</v>
      </c>
      <c r="C58" s="6" t="str">
        <f>"40103430226"</f>
        <v>40103430226</v>
      </c>
      <c r="D58" s="9">
        <v>56</v>
      </c>
      <c r="E58" s="6">
        <v>9</v>
      </c>
      <c r="F58" s="6"/>
      <c r="G58" s="10"/>
    </row>
    <row r="59" s="1" customFormat="1" spans="1:7">
      <c r="A59" s="5">
        <v>56</v>
      </c>
      <c r="B59" s="8" t="s">
        <v>34</v>
      </c>
      <c r="C59" s="6" t="str">
        <f>"40103430228"</f>
        <v>40103430228</v>
      </c>
      <c r="D59" s="9">
        <v>56</v>
      </c>
      <c r="E59" s="6">
        <v>9</v>
      </c>
      <c r="F59" s="6"/>
      <c r="G59" s="10"/>
    </row>
    <row r="60" s="1" customFormat="1" spans="1:7">
      <c r="A60" s="5">
        <v>57</v>
      </c>
      <c r="B60" s="8" t="s">
        <v>34</v>
      </c>
      <c r="C60" s="6" t="str">
        <f>"40103430304"</f>
        <v>40103430304</v>
      </c>
      <c r="D60" s="9">
        <v>56</v>
      </c>
      <c r="E60" s="6">
        <v>9</v>
      </c>
      <c r="F60" s="6"/>
      <c r="G60" s="10"/>
    </row>
    <row r="61" s="1" customFormat="1" spans="1:7">
      <c r="A61" s="5">
        <v>58</v>
      </c>
      <c r="B61" s="8" t="s">
        <v>34</v>
      </c>
      <c r="C61" s="6" t="str">
        <f>"40103430214"</f>
        <v>40103430214</v>
      </c>
      <c r="D61" s="9">
        <v>55</v>
      </c>
      <c r="E61" s="6">
        <v>12</v>
      </c>
      <c r="F61" s="6"/>
      <c r="G61" s="10"/>
    </row>
    <row r="62" s="1" customFormat="1" spans="1:7">
      <c r="A62" s="5">
        <v>59</v>
      </c>
      <c r="B62" s="8" t="s">
        <v>34</v>
      </c>
      <c r="C62" s="6" t="str">
        <f>"40103430203"</f>
        <v>40103430203</v>
      </c>
      <c r="D62" s="9">
        <v>53</v>
      </c>
      <c r="E62" s="6">
        <v>13</v>
      </c>
      <c r="F62" s="6"/>
      <c r="G62" s="10"/>
    </row>
    <row r="63" s="1" customFormat="1" spans="1:7">
      <c r="A63" s="5">
        <v>60</v>
      </c>
      <c r="B63" s="8" t="s">
        <v>34</v>
      </c>
      <c r="C63" s="6" t="str">
        <f>"40103430213"</f>
        <v>40103430213</v>
      </c>
      <c r="D63" s="9">
        <v>53</v>
      </c>
      <c r="E63" s="6">
        <v>13</v>
      </c>
      <c r="F63" s="6"/>
      <c r="G63" s="10"/>
    </row>
    <row r="64" s="1" customFormat="1" spans="1:7">
      <c r="A64" s="5">
        <v>61</v>
      </c>
      <c r="B64" s="8" t="s">
        <v>34</v>
      </c>
      <c r="C64" s="6" t="str">
        <f>"40103430201"</f>
        <v>40103430201</v>
      </c>
      <c r="D64" s="9">
        <v>52</v>
      </c>
      <c r="E64" s="6">
        <v>15</v>
      </c>
      <c r="F64" s="6"/>
      <c r="G64" s="10"/>
    </row>
    <row r="65" s="1" customFormat="1" spans="1:7">
      <c r="A65" s="5">
        <v>62</v>
      </c>
      <c r="B65" s="8" t="s">
        <v>34</v>
      </c>
      <c r="C65" s="6" t="str">
        <f>"40103430202"</f>
        <v>40103430202</v>
      </c>
      <c r="D65" s="9">
        <v>50</v>
      </c>
      <c r="E65" s="6">
        <v>16</v>
      </c>
      <c r="F65" s="6"/>
      <c r="G65" s="10"/>
    </row>
    <row r="66" s="1" customFormat="1" spans="1:7">
      <c r="A66" s="5">
        <v>63</v>
      </c>
      <c r="B66" s="8" t="s">
        <v>34</v>
      </c>
      <c r="C66" s="6" t="str">
        <f>"40103430212"</f>
        <v>40103430212</v>
      </c>
      <c r="D66" s="9">
        <v>50</v>
      </c>
      <c r="E66" s="6">
        <v>16</v>
      </c>
      <c r="F66" s="6"/>
      <c r="G66" s="10"/>
    </row>
    <row r="67" s="1" customFormat="1" spans="1:7">
      <c r="A67" s="5">
        <v>64</v>
      </c>
      <c r="B67" s="8" t="s">
        <v>34</v>
      </c>
      <c r="C67" s="6" t="str">
        <f>"40103430217"</f>
        <v>40103430217</v>
      </c>
      <c r="D67" s="9">
        <v>49</v>
      </c>
      <c r="E67" s="6">
        <v>18</v>
      </c>
      <c r="F67" s="6"/>
      <c r="G67" s="10"/>
    </row>
    <row r="68" s="1" customFormat="1" spans="1:7">
      <c r="A68" s="5">
        <v>65</v>
      </c>
      <c r="B68" s="8" t="s">
        <v>34</v>
      </c>
      <c r="C68" s="6" t="str">
        <f>"40103430227"</f>
        <v>40103430227</v>
      </c>
      <c r="D68" s="9">
        <v>49</v>
      </c>
      <c r="E68" s="6">
        <v>18</v>
      </c>
      <c r="F68" s="6"/>
      <c r="G68" s="10"/>
    </row>
    <row r="69" s="1" customFormat="1" spans="1:7">
      <c r="A69" s="5">
        <v>66</v>
      </c>
      <c r="B69" s="8" t="s">
        <v>34</v>
      </c>
      <c r="C69" s="6" t="str">
        <f>"40103430229"</f>
        <v>40103430229</v>
      </c>
      <c r="D69" s="9">
        <v>49</v>
      </c>
      <c r="E69" s="6">
        <v>18</v>
      </c>
      <c r="F69" s="6"/>
      <c r="G69" s="10"/>
    </row>
    <row r="70" s="1" customFormat="1" spans="1:7">
      <c r="A70" s="5">
        <v>67</v>
      </c>
      <c r="B70" s="8" t="s">
        <v>34</v>
      </c>
      <c r="C70" s="6" t="str">
        <f>"40103430210"</f>
        <v>40103430210</v>
      </c>
      <c r="D70" s="9">
        <v>45</v>
      </c>
      <c r="E70" s="6">
        <v>21</v>
      </c>
      <c r="F70" s="6"/>
      <c r="G70" s="10"/>
    </row>
    <row r="71" s="1" customFormat="1" spans="1:7">
      <c r="A71" s="5">
        <v>68</v>
      </c>
      <c r="B71" s="8" t="s">
        <v>34</v>
      </c>
      <c r="C71" s="6" t="str">
        <f>"40103430305"</f>
        <v>40103430305</v>
      </c>
      <c r="D71" s="9">
        <v>44</v>
      </c>
      <c r="E71" s="6">
        <v>22</v>
      </c>
      <c r="F71" s="6"/>
      <c r="G71" s="10"/>
    </row>
    <row r="72" s="1" customFormat="1" spans="1:7">
      <c r="A72" s="5">
        <v>69</v>
      </c>
      <c r="B72" s="8" t="s">
        <v>34</v>
      </c>
      <c r="C72" s="6" t="str">
        <f>"40103430225"</f>
        <v>40103430225</v>
      </c>
      <c r="D72" s="9">
        <v>43</v>
      </c>
      <c r="E72" s="6">
        <v>23</v>
      </c>
      <c r="F72" s="6"/>
      <c r="G72" s="10"/>
    </row>
    <row r="73" s="1" customFormat="1" spans="1:7">
      <c r="A73" s="5">
        <v>70</v>
      </c>
      <c r="B73" s="8" t="s">
        <v>34</v>
      </c>
      <c r="C73" s="6" t="str">
        <f>"40103430206"</f>
        <v>40103430206</v>
      </c>
      <c r="D73" s="9">
        <v>41</v>
      </c>
      <c r="E73" s="6">
        <v>24</v>
      </c>
      <c r="F73" s="6"/>
      <c r="G73" s="10"/>
    </row>
    <row r="74" s="1" customFormat="1" spans="1:7">
      <c r="A74" s="5">
        <v>71</v>
      </c>
      <c r="B74" s="8" t="s">
        <v>34</v>
      </c>
      <c r="C74" s="6" t="str">
        <f>"40103430207"</f>
        <v>40103430207</v>
      </c>
      <c r="D74" s="9">
        <v>41</v>
      </c>
      <c r="E74" s="6">
        <v>24</v>
      </c>
      <c r="F74" s="6"/>
      <c r="G74" s="10"/>
    </row>
    <row r="75" s="1" customFormat="1" spans="1:7">
      <c r="A75" s="5">
        <v>72</v>
      </c>
      <c r="B75" s="8" t="s">
        <v>34</v>
      </c>
      <c r="C75" s="6" t="str">
        <f>"40103430216"</f>
        <v>40103430216</v>
      </c>
      <c r="D75" s="9">
        <v>41</v>
      </c>
      <c r="E75" s="6">
        <v>24</v>
      </c>
      <c r="F75" s="6"/>
      <c r="G75" s="10"/>
    </row>
    <row r="76" s="1" customFormat="1" spans="1:7">
      <c r="A76" s="5">
        <v>73</v>
      </c>
      <c r="B76" s="8" t="s">
        <v>34</v>
      </c>
      <c r="C76" s="6" t="str">
        <f>"40103430223"</f>
        <v>40103430223</v>
      </c>
      <c r="D76" s="9">
        <v>41</v>
      </c>
      <c r="E76" s="6">
        <v>24</v>
      </c>
      <c r="F76" s="6"/>
      <c r="G76" s="10"/>
    </row>
    <row r="77" s="1" customFormat="1" spans="1:7">
      <c r="A77" s="5">
        <v>74</v>
      </c>
      <c r="B77" s="8" t="s">
        <v>34</v>
      </c>
      <c r="C77" s="6" t="str">
        <f>"40103430205"</f>
        <v>40103430205</v>
      </c>
      <c r="D77" s="9">
        <v>38</v>
      </c>
      <c r="E77" s="6">
        <v>28</v>
      </c>
      <c r="F77" s="6"/>
      <c r="G77" s="10"/>
    </row>
    <row r="78" s="1" customFormat="1" spans="1:7">
      <c r="A78" s="5">
        <v>75</v>
      </c>
      <c r="B78" s="8" t="s">
        <v>34</v>
      </c>
      <c r="C78" s="6" t="str">
        <f>"40103430303"</f>
        <v>40103430303</v>
      </c>
      <c r="D78" s="9">
        <v>33</v>
      </c>
      <c r="E78" s="6">
        <v>29</v>
      </c>
      <c r="F78" s="6"/>
      <c r="G78" s="10"/>
    </row>
    <row r="79" s="1" customFormat="1" spans="1:7">
      <c r="A79" s="5">
        <v>76</v>
      </c>
      <c r="B79" s="8" t="s">
        <v>34</v>
      </c>
      <c r="C79" s="6" t="str">
        <f>"40103430204"</f>
        <v>40103430204</v>
      </c>
      <c r="D79" s="9">
        <v>29</v>
      </c>
      <c r="E79" s="6">
        <v>30</v>
      </c>
      <c r="F79" s="6"/>
      <c r="G79" s="10"/>
    </row>
    <row r="80" s="1" customFormat="1" spans="1:7">
      <c r="A80" s="5">
        <v>77</v>
      </c>
      <c r="B80" s="8" t="s">
        <v>34</v>
      </c>
      <c r="C80" s="6" t="str">
        <f>"40103430230"</f>
        <v>40103430230</v>
      </c>
      <c r="D80" s="9">
        <v>26</v>
      </c>
      <c r="E80" s="6">
        <v>31</v>
      </c>
      <c r="F80" s="6"/>
      <c r="G80" s="10"/>
    </row>
    <row r="81" s="1" customFormat="1" spans="1:7">
      <c r="A81" s="5">
        <v>78</v>
      </c>
      <c r="B81" s="8" t="s">
        <v>34</v>
      </c>
      <c r="C81" s="6" t="str">
        <f>"40103430209"</f>
        <v>40103430209</v>
      </c>
      <c r="D81" s="9" t="s">
        <v>15</v>
      </c>
      <c r="E81" s="6" t="s">
        <v>16</v>
      </c>
      <c r="F81" s="6"/>
      <c r="G81" s="10"/>
    </row>
    <row r="82" s="1" customFormat="1" spans="1:7">
      <c r="A82" s="5">
        <v>79</v>
      </c>
      <c r="B82" s="8" t="s">
        <v>34</v>
      </c>
      <c r="C82" s="6" t="str">
        <f>"40103430215"</f>
        <v>40103430215</v>
      </c>
      <c r="D82" s="9" t="s">
        <v>15</v>
      </c>
      <c r="E82" s="6" t="s">
        <v>16</v>
      </c>
      <c r="F82" s="6"/>
      <c r="G82" s="10"/>
    </row>
    <row r="83" s="1" customFormat="1" spans="1:7">
      <c r="A83" s="5">
        <v>80</v>
      </c>
      <c r="B83" s="8" t="s">
        <v>34</v>
      </c>
      <c r="C83" s="6" t="str">
        <f>"40103430220"</f>
        <v>40103430220</v>
      </c>
      <c r="D83" s="9" t="s">
        <v>15</v>
      </c>
      <c r="E83" s="6" t="s">
        <v>16</v>
      </c>
      <c r="F83" s="6"/>
      <c r="G83" s="10"/>
    </row>
    <row r="84" s="1" customFormat="1" spans="1:7">
      <c r="A84" s="5">
        <v>81</v>
      </c>
      <c r="B84" s="8" t="s">
        <v>34</v>
      </c>
      <c r="C84" s="6" t="str">
        <f>"40103430222"</f>
        <v>40103430222</v>
      </c>
      <c r="D84" s="9" t="s">
        <v>15</v>
      </c>
      <c r="E84" s="6" t="s">
        <v>16</v>
      </c>
      <c r="F84" s="6"/>
      <c r="G84" s="10"/>
    </row>
    <row r="85" s="1" customFormat="1" spans="1:7">
      <c r="A85" s="5">
        <v>82</v>
      </c>
      <c r="B85" s="8" t="s">
        <v>35</v>
      </c>
      <c r="C85" s="6" t="str">
        <f>"40103440318"</f>
        <v>40103440318</v>
      </c>
      <c r="D85" s="9">
        <v>66</v>
      </c>
      <c r="E85" s="6">
        <v>1</v>
      </c>
      <c r="F85" s="6" t="s">
        <v>10</v>
      </c>
      <c r="G85" s="10"/>
    </row>
    <row r="86" s="1" customFormat="1" spans="1:7">
      <c r="A86" s="5">
        <v>83</v>
      </c>
      <c r="B86" s="8" t="s">
        <v>35</v>
      </c>
      <c r="C86" s="6" t="str">
        <f>"40103440327"</f>
        <v>40103440327</v>
      </c>
      <c r="D86" s="9">
        <v>63</v>
      </c>
      <c r="E86" s="6">
        <v>2</v>
      </c>
      <c r="F86" s="6" t="s">
        <v>10</v>
      </c>
      <c r="G86" s="10"/>
    </row>
    <row r="87" s="1" customFormat="1" spans="1:7">
      <c r="A87" s="5">
        <v>84</v>
      </c>
      <c r="B87" s="8" t="s">
        <v>35</v>
      </c>
      <c r="C87" s="6" t="str">
        <f>"40103440316"</f>
        <v>40103440316</v>
      </c>
      <c r="D87" s="9">
        <v>60</v>
      </c>
      <c r="E87" s="6">
        <v>3</v>
      </c>
      <c r="F87" s="6" t="s">
        <v>10</v>
      </c>
      <c r="G87" s="10"/>
    </row>
    <row r="88" s="1" customFormat="1" spans="1:7">
      <c r="A88" s="5">
        <v>85</v>
      </c>
      <c r="B88" s="8" t="s">
        <v>35</v>
      </c>
      <c r="C88" s="6" t="str">
        <f>"40103440319"</f>
        <v>40103440319</v>
      </c>
      <c r="D88" s="9">
        <v>59</v>
      </c>
      <c r="E88" s="6">
        <v>4</v>
      </c>
      <c r="F88" s="6"/>
      <c r="G88" s="10"/>
    </row>
    <row r="89" s="1" customFormat="1" spans="1:7">
      <c r="A89" s="5">
        <v>86</v>
      </c>
      <c r="B89" s="8" t="s">
        <v>35</v>
      </c>
      <c r="C89" s="6" t="str">
        <f>"40103440324"</f>
        <v>40103440324</v>
      </c>
      <c r="D89" s="9">
        <v>58</v>
      </c>
      <c r="E89" s="6">
        <v>5</v>
      </c>
      <c r="F89" s="6"/>
      <c r="G89" s="10"/>
    </row>
    <row r="90" s="1" customFormat="1" spans="1:7">
      <c r="A90" s="5">
        <v>87</v>
      </c>
      <c r="B90" s="8" t="s">
        <v>35</v>
      </c>
      <c r="C90" s="6" t="str">
        <f>"40103440320"</f>
        <v>40103440320</v>
      </c>
      <c r="D90" s="9">
        <v>54</v>
      </c>
      <c r="E90" s="6">
        <v>6</v>
      </c>
      <c r="F90" s="6"/>
      <c r="G90" s="10"/>
    </row>
    <row r="91" s="1" customFormat="1" spans="1:7">
      <c r="A91" s="5">
        <v>88</v>
      </c>
      <c r="B91" s="8" t="s">
        <v>35</v>
      </c>
      <c r="C91" s="6" t="str">
        <f>"40103440328"</f>
        <v>40103440328</v>
      </c>
      <c r="D91" s="9">
        <v>54</v>
      </c>
      <c r="E91" s="6">
        <v>6</v>
      </c>
      <c r="F91" s="6"/>
      <c r="G91" s="10"/>
    </row>
    <row r="92" s="1" customFormat="1" spans="1:7">
      <c r="A92" s="5">
        <v>89</v>
      </c>
      <c r="B92" s="8" t="s">
        <v>35</v>
      </c>
      <c r="C92" s="6" t="str">
        <f>"40103440402"</f>
        <v>40103440402</v>
      </c>
      <c r="D92" s="9">
        <v>54</v>
      </c>
      <c r="E92" s="6">
        <v>6</v>
      </c>
      <c r="F92" s="6"/>
      <c r="G92" s="10"/>
    </row>
    <row r="93" s="1" customFormat="1" spans="1:7">
      <c r="A93" s="5">
        <v>90</v>
      </c>
      <c r="B93" s="8" t="s">
        <v>35</v>
      </c>
      <c r="C93" s="6" t="str">
        <f>"40103440314"</f>
        <v>40103440314</v>
      </c>
      <c r="D93" s="9">
        <v>52</v>
      </c>
      <c r="E93" s="6">
        <v>9</v>
      </c>
      <c r="F93" s="6"/>
      <c r="G93" s="10"/>
    </row>
    <row r="94" s="1" customFormat="1" spans="1:7">
      <c r="A94" s="5">
        <v>91</v>
      </c>
      <c r="B94" s="8" t="s">
        <v>35</v>
      </c>
      <c r="C94" s="6" t="str">
        <f>"40103440401"</f>
        <v>40103440401</v>
      </c>
      <c r="D94" s="9">
        <v>52</v>
      </c>
      <c r="E94" s="6">
        <v>9</v>
      </c>
      <c r="F94" s="6"/>
      <c r="G94" s="10"/>
    </row>
    <row r="95" s="1" customFormat="1" spans="1:7">
      <c r="A95" s="5">
        <v>92</v>
      </c>
      <c r="B95" s="8" t="s">
        <v>35</v>
      </c>
      <c r="C95" s="6" t="str">
        <f>"40103440403"</f>
        <v>40103440403</v>
      </c>
      <c r="D95" s="9">
        <v>52</v>
      </c>
      <c r="E95" s="6">
        <v>9</v>
      </c>
      <c r="F95" s="6"/>
      <c r="G95" s="10"/>
    </row>
    <row r="96" s="1" customFormat="1" spans="1:7">
      <c r="A96" s="5">
        <v>93</v>
      </c>
      <c r="B96" s="8" t="s">
        <v>35</v>
      </c>
      <c r="C96" s="6" t="str">
        <f>"40103440315"</f>
        <v>40103440315</v>
      </c>
      <c r="D96" s="9">
        <v>51</v>
      </c>
      <c r="E96" s="6">
        <v>12</v>
      </c>
      <c r="F96" s="6"/>
      <c r="G96" s="10"/>
    </row>
    <row r="97" s="1" customFormat="1" spans="1:7">
      <c r="A97" s="5">
        <v>94</v>
      </c>
      <c r="B97" s="8" t="s">
        <v>35</v>
      </c>
      <c r="C97" s="6" t="str">
        <f>"40103440410"</f>
        <v>40103440410</v>
      </c>
      <c r="D97" s="9">
        <v>51</v>
      </c>
      <c r="E97" s="6">
        <v>12</v>
      </c>
      <c r="F97" s="6"/>
      <c r="G97" s="10"/>
    </row>
    <row r="98" s="1" customFormat="1" spans="1:7">
      <c r="A98" s="5">
        <v>95</v>
      </c>
      <c r="B98" s="8" t="s">
        <v>35</v>
      </c>
      <c r="C98" s="6" t="str">
        <f>"40103440309"</f>
        <v>40103440309</v>
      </c>
      <c r="D98" s="9">
        <v>50</v>
      </c>
      <c r="E98" s="6">
        <v>14</v>
      </c>
      <c r="F98" s="6"/>
      <c r="G98" s="10"/>
    </row>
    <row r="99" s="1" customFormat="1" spans="1:7">
      <c r="A99" s="5">
        <v>96</v>
      </c>
      <c r="B99" s="8" t="s">
        <v>35</v>
      </c>
      <c r="C99" s="6" t="str">
        <f>"40103440311"</f>
        <v>40103440311</v>
      </c>
      <c r="D99" s="9">
        <v>50</v>
      </c>
      <c r="E99" s="6">
        <v>14</v>
      </c>
      <c r="F99" s="6"/>
      <c r="G99" s="10"/>
    </row>
    <row r="100" s="1" customFormat="1" spans="1:7">
      <c r="A100" s="5">
        <v>97</v>
      </c>
      <c r="B100" s="8" t="s">
        <v>35</v>
      </c>
      <c r="C100" s="6" t="str">
        <f>"40103440321"</f>
        <v>40103440321</v>
      </c>
      <c r="D100" s="9">
        <v>50</v>
      </c>
      <c r="E100" s="6">
        <v>14</v>
      </c>
      <c r="F100" s="6"/>
      <c r="G100" s="10"/>
    </row>
    <row r="101" s="1" customFormat="1" spans="1:7">
      <c r="A101" s="5">
        <v>98</v>
      </c>
      <c r="B101" s="8" t="s">
        <v>35</v>
      </c>
      <c r="C101" s="6" t="str">
        <f>"40103440406"</f>
        <v>40103440406</v>
      </c>
      <c r="D101" s="9">
        <v>49</v>
      </c>
      <c r="E101" s="6">
        <v>17</v>
      </c>
      <c r="F101" s="6"/>
      <c r="G101" s="10"/>
    </row>
    <row r="102" s="1" customFormat="1" spans="1:7">
      <c r="A102" s="5">
        <v>99</v>
      </c>
      <c r="B102" s="8" t="s">
        <v>35</v>
      </c>
      <c r="C102" s="6" t="str">
        <f>"40103440408"</f>
        <v>40103440408</v>
      </c>
      <c r="D102" s="9">
        <v>47</v>
      </c>
      <c r="E102" s="6">
        <v>18</v>
      </c>
      <c r="F102" s="6"/>
      <c r="G102" s="10"/>
    </row>
    <row r="103" s="1" customFormat="1" spans="1:7">
      <c r="A103" s="5">
        <v>100</v>
      </c>
      <c r="B103" s="8" t="s">
        <v>35</v>
      </c>
      <c r="C103" s="6" t="str">
        <f>"40103440308"</f>
        <v>40103440308</v>
      </c>
      <c r="D103" s="9">
        <v>46</v>
      </c>
      <c r="E103" s="6">
        <v>19</v>
      </c>
      <c r="F103" s="6"/>
      <c r="G103" s="10"/>
    </row>
    <row r="104" s="1" customFormat="1" spans="1:7">
      <c r="A104" s="5">
        <v>101</v>
      </c>
      <c r="B104" s="8" t="s">
        <v>35</v>
      </c>
      <c r="C104" s="6" t="str">
        <f>"40103440313"</f>
        <v>40103440313</v>
      </c>
      <c r="D104" s="9">
        <v>44</v>
      </c>
      <c r="E104" s="6">
        <v>20</v>
      </c>
      <c r="F104" s="6"/>
      <c r="G104" s="10"/>
    </row>
    <row r="105" s="1" customFormat="1" spans="1:7">
      <c r="A105" s="5">
        <v>102</v>
      </c>
      <c r="B105" s="8" t="s">
        <v>35</v>
      </c>
      <c r="C105" s="6" t="str">
        <f>"40103440322"</f>
        <v>40103440322</v>
      </c>
      <c r="D105" s="9">
        <v>40</v>
      </c>
      <c r="E105" s="6">
        <v>21</v>
      </c>
      <c r="F105" s="6"/>
      <c r="G105" s="10"/>
    </row>
    <row r="106" s="1" customFormat="1" spans="1:7">
      <c r="A106" s="5">
        <v>103</v>
      </c>
      <c r="B106" s="8" t="s">
        <v>35</v>
      </c>
      <c r="C106" s="6" t="str">
        <f>"40103440317"</f>
        <v>40103440317</v>
      </c>
      <c r="D106" s="9">
        <v>39</v>
      </c>
      <c r="E106" s="6">
        <v>22</v>
      </c>
      <c r="F106" s="6"/>
      <c r="G106" s="10"/>
    </row>
    <row r="107" s="1" customFormat="1" spans="1:7">
      <c r="A107" s="5">
        <v>104</v>
      </c>
      <c r="B107" s="8" t="s">
        <v>35</v>
      </c>
      <c r="C107" s="6" t="str">
        <f>"40103440326"</f>
        <v>40103440326</v>
      </c>
      <c r="D107" s="9">
        <v>36</v>
      </c>
      <c r="E107" s="6">
        <v>23</v>
      </c>
      <c r="F107" s="6"/>
      <c r="G107" s="10"/>
    </row>
    <row r="108" s="1" customFormat="1" spans="1:7">
      <c r="A108" s="5">
        <v>105</v>
      </c>
      <c r="B108" s="8" t="s">
        <v>35</v>
      </c>
      <c r="C108" s="6" t="str">
        <f>"40103440330"</f>
        <v>40103440330</v>
      </c>
      <c r="D108" s="9">
        <v>36</v>
      </c>
      <c r="E108" s="6">
        <v>23</v>
      </c>
      <c r="F108" s="6"/>
      <c r="G108" s="10"/>
    </row>
    <row r="109" s="1" customFormat="1" spans="1:7">
      <c r="A109" s="5">
        <v>106</v>
      </c>
      <c r="B109" s="8" t="s">
        <v>35</v>
      </c>
      <c r="C109" s="6" t="str">
        <f>"40103440407"</f>
        <v>40103440407</v>
      </c>
      <c r="D109" s="9">
        <v>32</v>
      </c>
      <c r="E109" s="6">
        <v>25</v>
      </c>
      <c r="F109" s="6"/>
      <c r="G109" s="10"/>
    </row>
    <row r="110" s="1" customFormat="1" spans="1:7">
      <c r="A110" s="5">
        <v>107</v>
      </c>
      <c r="B110" s="8" t="s">
        <v>35</v>
      </c>
      <c r="C110" s="6" t="str">
        <f>"40103440409"</f>
        <v>40103440409</v>
      </c>
      <c r="D110" s="9">
        <v>28</v>
      </c>
      <c r="E110" s="6">
        <v>26</v>
      </c>
      <c r="F110" s="6"/>
      <c r="G110" s="10"/>
    </row>
    <row r="111" s="1" customFormat="1" spans="1:7">
      <c r="A111" s="5">
        <v>108</v>
      </c>
      <c r="B111" s="8" t="s">
        <v>35</v>
      </c>
      <c r="C111" s="6" t="str">
        <f>"40103440306"</f>
        <v>40103440306</v>
      </c>
      <c r="D111" s="9" t="s">
        <v>15</v>
      </c>
      <c r="E111" s="6" t="s">
        <v>16</v>
      </c>
      <c r="F111" s="6"/>
      <c r="G111" s="10"/>
    </row>
    <row r="112" s="1" customFormat="1" spans="1:7">
      <c r="A112" s="5">
        <v>109</v>
      </c>
      <c r="B112" s="8" t="s">
        <v>35</v>
      </c>
      <c r="C112" s="6" t="str">
        <f>"40103440307"</f>
        <v>40103440307</v>
      </c>
      <c r="D112" s="9" t="s">
        <v>15</v>
      </c>
      <c r="E112" s="6" t="s">
        <v>16</v>
      </c>
      <c r="F112" s="6"/>
      <c r="G112" s="10"/>
    </row>
    <row r="113" s="1" customFormat="1" spans="1:7">
      <c r="A113" s="5">
        <v>110</v>
      </c>
      <c r="B113" s="8" t="s">
        <v>35</v>
      </c>
      <c r="C113" s="6" t="str">
        <f>"40103440310"</f>
        <v>40103440310</v>
      </c>
      <c r="D113" s="9" t="s">
        <v>15</v>
      </c>
      <c r="E113" s="6" t="s">
        <v>16</v>
      </c>
      <c r="F113" s="6"/>
      <c r="G113" s="10"/>
    </row>
    <row r="114" s="1" customFormat="1" spans="1:7">
      <c r="A114" s="5">
        <v>111</v>
      </c>
      <c r="B114" s="8" t="s">
        <v>35</v>
      </c>
      <c r="C114" s="6" t="str">
        <f>"40103440312"</f>
        <v>40103440312</v>
      </c>
      <c r="D114" s="9" t="s">
        <v>15</v>
      </c>
      <c r="E114" s="6" t="s">
        <v>16</v>
      </c>
      <c r="F114" s="6"/>
      <c r="G114" s="10"/>
    </row>
    <row r="115" s="1" customFormat="1" spans="1:7">
      <c r="A115" s="5">
        <v>112</v>
      </c>
      <c r="B115" s="8" t="s">
        <v>35</v>
      </c>
      <c r="C115" s="6" t="str">
        <f>"40103440323"</f>
        <v>40103440323</v>
      </c>
      <c r="D115" s="9" t="s">
        <v>15</v>
      </c>
      <c r="E115" s="6" t="s">
        <v>16</v>
      </c>
      <c r="F115" s="6"/>
      <c r="G115" s="10"/>
    </row>
    <row r="116" s="1" customFormat="1" spans="1:7">
      <c r="A116" s="5">
        <v>113</v>
      </c>
      <c r="B116" s="8" t="s">
        <v>35</v>
      </c>
      <c r="C116" s="6" t="str">
        <f>"40103440325"</f>
        <v>40103440325</v>
      </c>
      <c r="D116" s="9" t="s">
        <v>15</v>
      </c>
      <c r="E116" s="6" t="s">
        <v>16</v>
      </c>
      <c r="F116" s="6"/>
      <c r="G116" s="10"/>
    </row>
    <row r="117" s="1" customFormat="1" spans="1:7">
      <c r="A117" s="5">
        <v>114</v>
      </c>
      <c r="B117" s="8" t="s">
        <v>35</v>
      </c>
      <c r="C117" s="6" t="str">
        <f>"40103440329"</f>
        <v>40103440329</v>
      </c>
      <c r="D117" s="9" t="s">
        <v>15</v>
      </c>
      <c r="E117" s="6" t="s">
        <v>16</v>
      </c>
      <c r="F117" s="6"/>
      <c r="G117" s="10"/>
    </row>
    <row r="118" s="1" customFormat="1" spans="1:7">
      <c r="A118" s="5">
        <v>115</v>
      </c>
      <c r="B118" s="8" t="s">
        <v>35</v>
      </c>
      <c r="C118" s="6" t="str">
        <f>"40103440404"</f>
        <v>40103440404</v>
      </c>
      <c r="D118" s="9" t="s">
        <v>15</v>
      </c>
      <c r="E118" s="6" t="s">
        <v>16</v>
      </c>
      <c r="F118" s="6"/>
      <c r="G118" s="10"/>
    </row>
    <row r="119" s="1" customFormat="1" spans="1:7">
      <c r="A119" s="5">
        <v>116</v>
      </c>
      <c r="B119" s="8" t="s">
        <v>35</v>
      </c>
      <c r="C119" s="6" t="str">
        <f>"40103440405"</f>
        <v>40103440405</v>
      </c>
      <c r="D119" s="9" t="s">
        <v>15</v>
      </c>
      <c r="E119" s="6" t="s">
        <v>16</v>
      </c>
      <c r="F119" s="6"/>
      <c r="G119" s="10"/>
    </row>
    <row r="120" s="1" customFormat="1" spans="1:7">
      <c r="A120" s="5">
        <v>117</v>
      </c>
      <c r="B120" s="8" t="s">
        <v>36</v>
      </c>
      <c r="C120" s="6" t="str">
        <f>"40103450417"</f>
        <v>40103450417</v>
      </c>
      <c r="D120" s="9">
        <v>92</v>
      </c>
      <c r="E120" s="6">
        <v>1</v>
      </c>
      <c r="F120" s="6" t="s">
        <v>10</v>
      </c>
      <c r="G120" s="10"/>
    </row>
    <row r="121" s="1" customFormat="1" spans="1:7">
      <c r="A121" s="5">
        <v>118</v>
      </c>
      <c r="B121" s="8" t="s">
        <v>36</v>
      </c>
      <c r="C121" s="6" t="str">
        <f>"40103450704"</f>
        <v>40103450704</v>
      </c>
      <c r="D121" s="9">
        <v>68</v>
      </c>
      <c r="E121" s="6">
        <v>2</v>
      </c>
      <c r="F121" s="6" t="s">
        <v>10</v>
      </c>
      <c r="G121" s="10"/>
    </row>
    <row r="122" s="1" customFormat="1" spans="1:7">
      <c r="A122" s="5">
        <v>119</v>
      </c>
      <c r="B122" s="8" t="s">
        <v>36</v>
      </c>
      <c r="C122" s="6" t="str">
        <f>"40103450716"</f>
        <v>40103450716</v>
      </c>
      <c r="D122" s="9">
        <v>63</v>
      </c>
      <c r="E122" s="6">
        <v>3</v>
      </c>
      <c r="F122" s="6" t="s">
        <v>10</v>
      </c>
      <c r="G122" s="10"/>
    </row>
    <row r="123" s="1" customFormat="1" spans="1:7">
      <c r="A123" s="5">
        <v>120</v>
      </c>
      <c r="B123" s="8" t="s">
        <v>36</v>
      </c>
      <c r="C123" s="6" t="str">
        <f>"40103450415"</f>
        <v>40103450415</v>
      </c>
      <c r="D123" s="9">
        <v>62</v>
      </c>
      <c r="E123" s="6">
        <v>4</v>
      </c>
      <c r="F123" s="6"/>
      <c r="G123" s="10"/>
    </row>
    <row r="124" s="1" customFormat="1" spans="1:7">
      <c r="A124" s="5">
        <v>121</v>
      </c>
      <c r="B124" s="8" t="s">
        <v>36</v>
      </c>
      <c r="C124" s="6" t="str">
        <f>"40103450420"</f>
        <v>40103450420</v>
      </c>
      <c r="D124" s="9">
        <v>62</v>
      </c>
      <c r="E124" s="6">
        <v>4</v>
      </c>
      <c r="F124" s="6"/>
      <c r="G124" s="10"/>
    </row>
    <row r="125" s="1" customFormat="1" spans="1:7">
      <c r="A125" s="5">
        <v>122</v>
      </c>
      <c r="B125" s="8" t="s">
        <v>36</v>
      </c>
      <c r="C125" s="6" t="str">
        <f>"40103450416"</f>
        <v>40103450416</v>
      </c>
      <c r="D125" s="9">
        <v>61</v>
      </c>
      <c r="E125" s="6">
        <v>6</v>
      </c>
      <c r="F125" s="6"/>
      <c r="G125" s="10"/>
    </row>
    <row r="126" s="1" customFormat="1" spans="1:7">
      <c r="A126" s="5">
        <v>123</v>
      </c>
      <c r="B126" s="8" t="s">
        <v>36</v>
      </c>
      <c r="C126" s="6" t="str">
        <f>"40103450411"</f>
        <v>40103450411</v>
      </c>
      <c r="D126" s="9">
        <v>59</v>
      </c>
      <c r="E126" s="6">
        <v>7</v>
      </c>
      <c r="F126" s="6"/>
      <c r="G126" s="10"/>
    </row>
    <row r="127" s="1" customFormat="1" spans="1:7">
      <c r="A127" s="5">
        <v>124</v>
      </c>
      <c r="B127" s="8" t="s">
        <v>36</v>
      </c>
      <c r="C127" s="6" t="str">
        <f>"40103450421"</f>
        <v>40103450421</v>
      </c>
      <c r="D127" s="9">
        <v>57</v>
      </c>
      <c r="E127" s="6">
        <v>8</v>
      </c>
      <c r="F127" s="6"/>
      <c r="G127" s="10"/>
    </row>
    <row r="128" s="1" customFormat="1" spans="1:7">
      <c r="A128" s="5">
        <v>125</v>
      </c>
      <c r="B128" s="8" t="s">
        <v>36</v>
      </c>
      <c r="C128" s="6" t="str">
        <f>"40103450707"</f>
        <v>40103450707</v>
      </c>
      <c r="D128" s="9">
        <v>56</v>
      </c>
      <c r="E128" s="6">
        <v>9</v>
      </c>
      <c r="F128" s="6"/>
      <c r="G128" s="10"/>
    </row>
    <row r="129" s="1" customFormat="1" spans="1:7">
      <c r="A129" s="5">
        <v>126</v>
      </c>
      <c r="B129" s="8" t="s">
        <v>36</v>
      </c>
      <c r="C129" s="6" t="str">
        <f>"40103450715"</f>
        <v>40103450715</v>
      </c>
      <c r="D129" s="9">
        <v>56</v>
      </c>
      <c r="E129" s="6">
        <v>9</v>
      </c>
      <c r="F129" s="6"/>
      <c r="G129" s="10"/>
    </row>
    <row r="130" s="1" customFormat="1" spans="1:7">
      <c r="A130" s="5">
        <v>127</v>
      </c>
      <c r="B130" s="8" t="s">
        <v>36</v>
      </c>
      <c r="C130" s="6" t="str">
        <f>"40103450714"</f>
        <v>40103450714</v>
      </c>
      <c r="D130" s="9">
        <v>55</v>
      </c>
      <c r="E130" s="6">
        <v>11</v>
      </c>
      <c r="F130" s="6"/>
      <c r="G130" s="10"/>
    </row>
    <row r="131" s="1" customFormat="1" spans="1:7">
      <c r="A131" s="5">
        <v>128</v>
      </c>
      <c r="B131" s="8" t="s">
        <v>36</v>
      </c>
      <c r="C131" s="6" t="str">
        <f>"40103450705"</f>
        <v>40103450705</v>
      </c>
      <c r="D131" s="9">
        <v>54</v>
      </c>
      <c r="E131" s="6">
        <v>12</v>
      </c>
      <c r="F131" s="6"/>
      <c r="G131" s="10"/>
    </row>
    <row r="132" s="1" customFormat="1" spans="1:7">
      <c r="A132" s="5">
        <v>129</v>
      </c>
      <c r="B132" s="8" t="s">
        <v>36</v>
      </c>
      <c r="C132" s="6" t="str">
        <f>"40103450710"</f>
        <v>40103450710</v>
      </c>
      <c r="D132" s="9">
        <v>54</v>
      </c>
      <c r="E132" s="6">
        <v>12</v>
      </c>
      <c r="F132" s="6"/>
      <c r="G132" s="10"/>
    </row>
    <row r="133" s="1" customFormat="1" spans="1:7">
      <c r="A133" s="5">
        <v>130</v>
      </c>
      <c r="B133" s="8" t="s">
        <v>36</v>
      </c>
      <c r="C133" s="6" t="str">
        <f>"40103450429"</f>
        <v>40103450429</v>
      </c>
      <c r="D133" s="9">
        <v>53</v>
      </c>
      <c r="E133" s="6">
        <v>14</v>
      </c>
      <c r="F133" s="6"/>
      <c r="G133" s="10"/>
    </row>
    <row r="134" s="1" customFormat="1" spans="1:7">
      <c r="A134" s="5">
        <v>131</v>
      </c>
      <c r="B134" s="8" t="s">
        <v>36</v>
      </c>
      <c r="C134" s="6" t="str">
        <f>"40103450427"</f>
        <v>40103450427</v>
      </c>
      <c r="D134" s="9">
        <v>51</v>
      </c>
      <c r="E134" s="6">
        <v>15</v>
      </c>
      <c r="F134" s="6"/>
      <c r="G134" s="10"/>
    </row>
    <row r="135" s="1" customFormat="1" spans="1:7">
      <c r="A135" s="5">
        <v>132</v>
      </c>
      <c r="B135" s="8" t="s">
        <v>36</v>
      </c>
      <c r="C135" s="6" t="str">
        <f>"40103450712"</f>
        <v>40103450712</v>
      </c>
      <c r="D135" s="9">
        <v>51</v>
      </c>
      <c r="E135" s="6">
        <v>15</v>
      </c>
      <c r="F135" s="6"/>
      <c r="G135" s="10"/>
    </row>
    <row r="136" s="1" customFormat="1" spans="1:7">
      <c r="A136" s="5">
        <v>133</v>
      </c>
      <c r="B136" s="8" t="s">
        <v>36</v>
      </c>
      <c r="C136" s="6" t="str">
        <f>"40103450718"</f>
        <v>40103450718</v>
      </c>
      <c r="D136" s="9">
        <v>49</v>
      </c>
      <c r="E136" s="6">
        <v>17</v>
      </c>
      <c r="F136" s="6"/>
      <c r="G136" s="10"/>
    </row>
    <row r="137" s="1" customFormat="1" spans="1:7">
      <c r="A137" s="5">
        <v>134</v>
      </c>
      <c r="B137" s="8" t="s">
        <v>36</v>
      </c>
      <c r="C137" s="6" t="str">
        <f>"40103450423"</f>
        <v>40103450423</v>
      </c>
      <c r="D137" s="9">
        <v>46</v>
      </c>
      <c r="E137" s="6">
        <v>18</v>
      </c>
      <c r="F137" s="6"/>
      <c r="G137" s="10"/>
    </row>
    <row r="138" s="1" customFormat="1" spans="1:7">
      <c r="A138" s="5">
        <v>135</v>
      </c>
      <c r="B138" s="8" t="s">
        <v>36</v>
      </c>
      <c r="C138" s="6" t="str">
        <f>"40103450701"</f>
        <v>40103450701</v>
      </c>
      <c r="D138" s="9">
        <v>46</v>
      </c>
      <c r="E138" s="6">
        <v>18</v>
      </c>
      <c r="F138" s="6"/>
      <c r="G138" s="10"/>
    </row>
    <row r="139" s="1" customFormat="1" spans="1:7">
      <c r="A139" s="5">
        <v>136</v>
      </c>
      <c r="B139" s="8" t="s">
        <v>36</v>
      </c>
      <c r="C139" s="6" t="str">
        <f>"40103450711"</f>
        <v>40103450711</v>
      </c>
      <c r="D139" s="9">
        <v>46</v>
      </c>
      <c r="E139" s="6">
        <v>18</v>
      </c>
      <c r="F139" s="6"/>
      <c r="G139" s="10"/>
    </row>
    <row r="140" s="1" customFormat="1" spans="1:7">
      <c r="A140" s="5">
        <v>137</v>
      </c>
      <c r="B140" s="8" t="s">
        <v>36</v>
      </c>
      <c r="C140" s="6" t="str">
        <f>"40103450717"</f>
        <v>40103450717</v>
      </c>
      <c r="D140" s="9">
        <v>46</v>
      </c>
      <c r="E140" s="6">
        <v>18</v>
      </c>
      <c r="F140" s="6"/>
      <c r="G140" s="10"/>
    </row>
    <row r="141" s="1" customFormat="1" spans="1:7">
      <c r="A141" s="5">
        <v>138</v>
      </c>
      <c r="B141" s="8" t="s">
        <v>36</v>
      </c>
      <c r="C141" s="6" t="str">
        <f>"40103450419"</f>
        <v>40103450419</v>
      </c>
      <c r="D141" s="9">
        <v>45</v>
      </c>
      <c r="E141" s="6">
        <v>22</v>
      </c>
      <c r="F141" s="6"/>
      <c r="G141" s="10"/>
    </row>
    <row r="142" s="1" customFormat="1" spans="1:7">
      <c r="A142" s="5">
        <v>139</v>
      </c>
      <c r="B142" s="8" t="s">
        <v>36</v>
      </c>
      <c r="C142" s="6" t="str">
        <f>"40103450424"</f>
        <v>40103450424</v>
      </c>
      <c r="D142" s="9">
        <v>45</v>
      </c>
      <c r="E142" s="6">
        <v>22</v>
      </c>
      <c r="F142" s="6"/>
      <c r="G142" s="10"/>
    </row>
    <row r="143" s="1" customFormat="1" spans="1:7">
      <c r="A143" s="5">
        <v>140</v>
      </c>
      <c r="B143" s="8" t="s">
        <v>36</v>
      </c>
      <c r="C143" s="6" t="str">
        <f>"40103450425"</f>
        <v>40103450425</v>
      </c>
      <c r="D143" s="9">
        <v>45</v>
      </c>
      <c r="E143" s="6">
        <v>22</v>
      </c>
      <c r="F143" s="6"/>
      <c r="G143" s="10"/>
    </row>
    <row r="144" s="1" customFormat="1" spans="1:7">
      <c r="A144" s="5">
        <v>141</v>
      </c>
      <c r="B144" s="8" t="s">
        <v>36</v>
      </c>
      <c r="C144" s="6" t="str">
        <f>"40103450426"</f>
        <v>40103450426</v>
      </c>
      <c r="D144" s="9">
        <v>45</v>
      </c>
      <c r="E144" s="6">
        <v>22</v>
      </c>
      <c r="F144" s="6"/>
      <c r="G144" s="10"/>
    </row>
    <row r="145" s="1" customFormat="1" spans="1:7">
      <c r="A145" s="5">
        <v>142</v>
      </c>
      <c r="B145" s="8" t="s">
        <v>36</v>
      </c>
      <c r="C145" s="6" t="str">
        <f>"40103450713"</f>
        <v>40103450713</v>
      </c>
      <c r="D145" s="9">
        <v>44</v>
      </c>
      <c r="E145" s="6">
        <v>26</v>
      </c>
      <c r="F145" s="6"/>
      <c r="G145" s="10"/>
    </row>
    <row r="146" s="1" customFormat="1" spans="1:7">
      <c r="A146" s="5">
        <v>143</v>
      </c>
      <c r="B146" s="8" t="s">
        <v>36</v>
      </c>
      <c r="C146" s="6" t="str">
        <f>"40103450703"</f>
        <v>40103450703</v>
      </c>
      <c r="D146" s="9">
        <v>43</v>
      </c>
      <c r="E146" s="6">
        <v>27</v>
      </c>
      <c r="F146" s="6"/>
      <c r="G146" s="10"/>
    </row>
    <row r="147" s="1" customFormat="1" spans="1:7">
      <c r="A147" s="5">
        <v>144</v>
      </c>
      <c r="B147" s="8" t="s">
        <v>36</v>
      </c>
      <c r="C147" s="6" t="str">
        <f>"40103450428"</f>
        <v>40103450428</v>
      </c>
      <c r="D147" s="9">
        <v>40</v>
      </c>
      <c r="E147" s="6">
        <v>28</v>
      </c>
      <c r="F147" s="6"/>
      <c r="G147" s="10"/>
    </row>
    <row r="148" s="1" customFormat="1" spans="1:7">
      <c r="A148" s="5">
        <v>145</v>
      </c>
      <c r="B148" s="8" t="s">
        <v>36</v>
      </c>
      <c r="C148" s="6" t="str">
        <f>"40103450706"</f>
        <v>40103450706</v>
      </c>
      <c r="D148" s="9">
        <v>40</v>
      </c>
      <c r="E148" s="6">
        <v>28</v>
      </c>
      <c r="F148" s="6"/>
      <c r="G148" s="10"/>
    </row>
    <row r="149" s="1" customFormat="1" spans="1:7">
      <c r="A149" s="5">
        <v>146</v>
      </c>
      <c r="B149" s="8" t="s">
        <v>36</v>
      </c>
      <c r="C149" s="6" t="str">
        <f>"40103450721"</f>
        <v>40103450721</v>
      </c>
      <c r="D149" s="9">
        <v>40</v>
      </c>
      <c r="E149" s="6">
        <v>28</v>
      </c>
      <c r="F149" s="6"/>
      <c r="G149" s="10"/>
    </row>
    <row r="150" s="1" customFormat="1" spans="1:7">
      <c r="A150" s="5">
        <v>147</v>
      </c>
      <c r="B150" s="8" t="s">
        <v>36</v>
      </c>
      <c r="C150" s="6" t="str">
        <f>"40103450413"</f>
        <v>40103450413</v>
      </c>
      <c r="D150" s="9">
        <v>35</v>
      </c>
      <c r="E150" s="6">
        <v>31</v>
      </c>
      <c r="F150" s="6"/>
      <c r="G150" s="10"/>
    </row>
    <row r="151" s="1" customFormat="1" spans="1:7">
      <c r="A151" s="5">
        <v>148</v>
      </c>
      <c r="B151" s="8" t="s">
        <v>36</v>
      </c>
      <c r="C151" s="6" t="str">
        <f>"40103450430"</f>
        <v>40103450430</v>
      </c>
      <c r="D151" s="9">
        <v>34</v>
      </c>
      <c r="E151" s="6">
        <v>32</v>
      </c>
      <c r="F151" s="6"/>
      <c r="G151" s="10"/>
    </row>
    <row r="152" s="1" customFormat="1" spans="1:7">
      <c r="A152" s="5">
        <v>149</v>
      </c>
      <c r="B152" s="8" t="s">
        <v>36</v>
      </c>
      <c r="C152" s="6" t="str">
        <f>"40103450702"</f>
        <v>40103450702</v>
      </c>
      <c r="D152" s="9">
        <v>30</v>
      </c>
      <c r="E152" s="6">
        <v>33</v>
      </c>
      <c r="F152" s="6"/>
      <c r="G152" s="10"/>
    </row>
    <row r="153" s="1" customFormat="1" spans="1:7">
      <c r="A153" s="5">
        <v>150</v>
      </c>
      <c r="B153" s="8" t="s">
        <v>36</v>
      </c>
      <c r="C153" s="6" t="str">
        <f>"40103450719"</f>
        <v>40103450719</v>
      </c>
      <c r="D153" s="9">
        <v>30</v>
      </c>
      <c r="E153" s="6">
        <v>33</v>
      </c>
      <c r="F153" s="6"/>
      <c r="G153" s="10"/>
    </row>
    <row r="154" s="1" customFormat="1" spans="1:7">
      <c r="A154" s="5">
        <v>151</v>
      </c>
      <c r="B154" s="8" t="s">
        <v>36</v>
      </c>
      <c r="C154" s="6" t="str">
        <f>"40103450412"</f>
        <v>40103450412</v>
      </c>
      <c r="D154" s="9" t="s">
        <v>15</v>
      </c>
      <c r="E154" s="6" t="s">
        <v>16</v>
      </c>
      <c r="F154" s="6"/>
      <c r="G154" s="10"/>
    </row>
    <row r="155" s="1" customFormat="1" spans="1:7">
      <c r="A155" s="5">
        <v>152</v>
      </c>
      <c r="B155" s="8" t="s">
        <v>36</v>
      </c>
      <c r="C155" s="6" t="str">
        <f>"40103450414"</f>
        <v>40103450414</v>
      </c>
      <c r="D155" s="9" t="s">
        <v>15</v>
      </c>
      <c r="E155" s="6" t="s">
        <v>16</v>
      </c>
      <c r="F155" s="6"/>
      <c r="G155" s="10"/>
    </row>
    <row r="156" s="1" customFormat="1" spans="1:7">
      <c r="A156" s="5">
        <v>153</v>
      </c>
      <c r="B156" s="8" t="s">
        <v>36</v>
      </c>
      <c r="C156" s="6" t="str">
        <f>"40103450418"</f>
        <v>40103450418</v>
      </c>
      <c r="D156" s="9" t="s">
        <v>15</v>
      </c>
      <c r="E156" s="6" t="s">
        <v>16</v>
      </c>
      <c r="F156" s="6"/>
      <c r="G156" s="10"/>
    </row>
    <row r="157" s="1" customFormat="1" spans="1:7">
      <c r="A157" s="5">
        <v>154</v>
      </c>
      <c r="B157" s="8" t="s">
        <v>36</v>
      </c>
      <c r="C157" s="6" t="str">
        <f>"40103450422"</f>
        <v>40103450422</v>
      </c>
      <c r="D157" s="9" t="s">
        <v>15</v>
      </c>
      <c r="E157" s="6" t="s">
        <v>16</v>
      </c>
      <c r="F157" s="6"/>
      <c r="G157" s="10"/>
    </row>
    <row r="158" s="1" customFormat="1" spans="1:7">
      <c r="A158" s="5">
        <v>155</v>
      </c>
      <c r="B158" s="8" t="s">
        <v>36</v>
      </c>
      <c r="C158" s="6" t="str">
        <f>"40103450708"</f>
        <v>40103450708</v>
      </c>
      <c r="D158" s="9" t="s">
        <v>15</v>
      </c>
      <c r="E158" s="6" t="s">
        <v>16</v>
      </c>
      <c r="F158" s="6"/>
      <c r="G158" s="10"/>
    </row>
    <row r="159" s="1" customFormat="1" spans="1:7">
      <c r="A159" s="5">
        <v>156</v>
      </c>
      <c r="B159" s="8" t="s">
        <v>36</v>
      </c>
      <c r="C159" s="6" t="str">
        <f>"40103450709"</f>
        <v>40103450709</v>
      </c>
      <c r="D159" s="9" t="s">
        <v>15</v>
      </c>
      <c r="E159" s="6" t="s">
        <v>16</v>
      </c>
      <c r="F159" s="6"/>
      <c r="G159" s="10"/>
    </row>
    <row r="160" s="1" customFormat="1" spans="1:7">
      <c r="A160" s="5">
        <v>157</v>
      </c>
      <c r="B160" s="8" t="s">
        <v>36</v>
      </c>
      <c r="C160" s="6" t="str">
        <f>"40103450720"</f>
        <v>40103450720</v>
      </c>
      <c r="D160" s="9" t="s">
        <v>15</v>
      </c>
      <c r="E160" s="6" t="s">
        <v>16</v>
      </c>
      <c r="F160" s="6"/>
      <c r="G160" s="10"/>
    </row>
    <row r="161" s="1" customFormat="1" spans="1:7">
      <c r="A161" s="5">
        <v>158</v>
      </c>
      <c r="B161" s="8" t="s">
        <v>37</v>
      </c>
      <c r="C161" s="6" t="str">
        <f>"40103460510"</f>
        <v>40103460510</v>
      </c>
      <c r="D161" s="9">
        <v>79</v>
      </c>
      <c r="E161" s="6">
        <v>1</v>
      </c>
      <c r="F161" s="6" t="s">
        <v>10</v>
      </c>
      <c r="G161" s="10"/>
    </row>
    <row r="162" s="1" customFormat="1" spans="1:7">
      <c r="A162" s="5">
        <v>159</v>
      </c>
      <c r="B162" s="8" t="s">
        <v>37</v>
      </c>
      <c r="C162" s="6" t="str">
        <f>"40103460115"</f>
        <v>40103460115</v>
      </c>
      <c r="D162" s="9">
        <v>72</v>
      </c>
      <c r="E162" s="6">
        <v>2</v>
      </c>
      <c r="F162" s="6" t="s">
        <v>10</v>
      </c>
      <c r="G162" s="10"/>
    </row>
    <row r="163" s="1" customFormat="1" spans="1:7">
      <c r="A163" s="5">
        <v>160</v>
      </c>
      <c r="B163" s="8" t="s">
        <v>37</v>
      </c>
      <c r="C163" s="6" t="str">
        <f>"40103460525"</f>
        <v>40103460525</v>
      </c>
      <c r="D163" s="9">
        <v>71</v>
      </c>
      <c r="E163" s="6">
        <v>3</v>
      </c>
      <c r="F163" s="6" t="s">
        <v>10</v>
      </c>
      <c r="G163" s="10"/>
    </row>
    <row r="164" s="1" customFormat="1" spans="1:7">
      <c r="A164" s="5">
        <v>161</v>
      </c>
      <c r="B164" s="8" t="s">
        <v>37</v>
      </c>
      <c r="C164" s="6" t="str">
        <f>"40103460116"</f>
        <v>40103460116</v>
      </c>
      <c r="D164" s="9">
        <v>64</v>
      </c>
      <c r="E164" s="6">
        <v>4</v>
      </c>
      <c r="F164" s="6"/>
      <c r="G164" s="10"/>
    </row>
    <row r="165" s="1" customFormat="1" spans="1:7">
      <c r="A165" s="5">
        <v>162</v>
      </c>
      <c r="B165" s="8" t="s">
        <v>37</v>
      </c>
      <c r="C165" s="6" t="str">
        <f>"40103460526"</f>
        <v>40103460526</v>
      </c>
      <c r="D165" s="9">
        <v>64</v>
      </c>
      <c r="E165" s="6">
        <v>4</v>
      </c>
      <c r="F165" s="6"/>
      <c r="G165" s="10"/>
    </row>
    <row r="166" s="1" customFormat="1" spans="1:7">
      <c r="A166" s="5">
        <v>163</v>
      </c>
      <c r="B166" s="8" t="s">
        <v>37</v>
      </c>
      <c r="C166" s="6" t="str">
        <f>"40103460508"</f>
        <v>40103460508</v>
      </c>
      <c r="D166" s="9">
        <v>63</v>
      </c>
      <c r="E166" s="6">
        <v>6</v>
      </c>
      <c r="F166" s="6"/>
      <c r="G166" s="10"/>
    </row>
    <row r="167" s="1" customFormat="1" spans="1:7">
      <c r="A167" s="5">
        <v>164</v>
      </c>
      <c r="B167" s="8" t="s">
        <v>37</v>
      </c>
      <c r="C167" s="6" t="str">
        <f>"40103460125"</f>
        <v>40103460125</v>
      </c>
      <c r="D167" s="9">
        <v>62</v>
      </c>
      <c r="E167" s="6">
        <v>7</v>
      </c>
      <c r="F167" s="6"/>
      <c r="G167" s="10"/>
    </row>
    <row r="168" s="1" customFormat="1" spans="1:7">
      <c r="A168" s="5">
        <v>165</v>
      </c>
      <c r="B168" s="8" t="s">
        <v>37</v>
      </c>
      <c r="C168" s="6" t="str">
        <f>"40103460513"</f>
        <v>40103460513</v>
      </c>
      <c r="D168" s="9">
        <v>62</v>
      </c>
      <c r="E168" s="6">
        <v>7</v>
      </c>
      <c r="F168" s="6"/>
      <c r="G168" s="10"/>
    </row>
    <row r="169" s="1" customFormat="1" spans="1:7">
      <c r="A169" s="5">
        <v>166</v>
      </c>
      <c r="B169" s="8" t="s">
        <v>37</v>
      </c>
      <c r="C169" s="6" t="str">
        <f>"40103460520"</f>
        <v>40103460520</v>
      </c>
      <c r="D169" s="9">
        <v>61</v>
      </c>
      <c r="E169" s="6">
        <v>9</v>
      </c>
      <c r="F169" s="6"/>
      <c r="G169" s="10"/>
    </row>
    <row r="170" s="1" customFormat="1" spans="1:7">
      <c r="A170" s="5">
        <v>167</v>
      </c>
      <c r="B170" s="8" t="s">
        <v>37</v>
      </c>
      <c r="C170" s="6" t="str">
        <f>"40103460502"</f>
        <v>40103460502</v>
      </c>
      <c r="D170" s="9">
        <v>59</v>
      </c>
      <c r="E170" s="6">
        <v>10</v>
      </c>
      <c r="F170" s="6"/>
      <c r="G170" s="10"/>
    </row>
    <row r="171" s="1" customFormat="1" spans="1:7">
      <c r="A171" s="5">
        <v>168</v>
      </c>
      <c r="B171" s="8" t="s">
        <v>37</v>
      </c>
      <c r="C171" s="6" t="str">
        <f>"40103460509"</f>
        <v>40103460509</v>
      </c>
      <c r="D171" s="9">
        <v>58</v>
      </c>
      <c r="E171" s="6">
        <v>11</v>
      </c>
      <c r="F171" s="6"/>
      <c r="G171" s="10"/>
    </row>
    <row r="172" s="1" customFormat="1" spans="1:7">
      <c r="A172" s="5">
        <v>169</v>
      </c>
      <c r="B172" s="8" t="s">
        <v>37</v>
      </c>
      <c r="C172" s="6" t="str">
        <f>"40103460517"</f>
        <v>40103460517</v>
      </c>
      <c r="D172" s="9">
        <v>58</v>
      </c>
      <c r="E172" s="6">
        <v>11</v>
      </c>
      <c r="F172" s="6"/>
      <c r="G172" s="10"/>
    </row>
    <row r="173" s="1" customFormat="1" spans="1:7">
      <c r="A173" s="5">
        <v>170</v>
      </c>
      <c r="B173" s="8" t="s">
        <v>37</v>
      </c>
      <c r="C173" s="6" t="str">
        <f>"40103460104"</f>
        <v>40103460104</v>
      </c>
      <c r="D173" s="9">
        <v>55</v>
      </c>
      <c r="E173" s="6">
        <v>13</v>
      </c>
      <c r="F173" s="6"/>
      <c r="G173" s="10"/>
    </row>
    <row r="174" s="1" customFormat="1" spans="1:7">
      <c r="A174" s="5">
        <v>171</v>
      </c>
      <c r="B174" s="8" t="s">
        <v>37</v>
      </c>
      <c r="C174" s="6" t="str">
        <f>"40103460111"</f>
        <v>40103460111</v>
      </c>
      <c r="D174" s="9">
        <v>54</v>
      </c>
      <c r="E174" s="6">
        <v>14</v>
      </c>
      <c r="F174" s="6"/>
      <c r="G174" s="10"/>
    </row>
    <row r="175" s="1" customFormat="1" spans="1:7">
      <c r="A175" s="5">
        <v>172</v>
      </c>
      <c r="B175" s="8" t="s">
        <v>37</v>
      </c>
      <c r="C175" s="6" t="str">
        <f>"40103460515"</f>
        <v>40103460515</v>
      </c>
      <c r="D175" s="9">
        <v>54</v>
      </c>
      <c r="E175" s="6">
        <v>14</v>
      </c>
      <c r="F175" s="6"/>
      <c r="G175" s="10"/>
    </row>
    <row r="176" s="1" customFormat="1" spans="1:7">
      <c r="A176" s="5">
        <v>173</v>
      </c>
      <c r="B176" s="8" t="s">
        <v>37</v>
      </c>
      <c r="C176" s="6" t="str">
        <f>"40103460107"</f>
        <v>40103460107</v>
      </c>
      <c r="D176" s="9">
        <v>53</v>
      </c>
      <c r="E176" s="6">
        <v>16</v>
      </c>
      <c r="F176" s="6"/>
      <c r="G176" s="10"/>
    </row>
    <row r="177" s="1" customFormat="1" spans="1:7">
      <c r="A177" s="5">
        <v>174</v>
      </c>
      <c r="B177" s="8" t="s">
        <v>37</v>
      </c>
      <c r="C177" s="6" t="str">
        <f>"40103460519"</f>
        <v>40103460519</v>
      </c>
      <c r="D177" s="9">
        <v>53</v>
      </c>
      <c r="E177" s="6">
        <v>16</v>
      </c>
      <c r="F177" s="6"/>
      <c r="G177" s="10"/>
    </row>
    <row r="178" s="1" customFormat="1" spans="1:7">
      <c r="A178" s="5">
        <v>175</v>
      </c>
      <c r="B178" s="8" t="s">
        <v>37</v>
      </c>
      <c r="C178" s="6" t="str">
        <f>"40103460112"</f>
        <v>40103460112</v>
      </c>
      <c r="D178" s="9">
        <v>52</v>
      </c>
      <c r="E178" s="6">
        <v>18</v>
      </c>
      <c r="F178" s="6"/>
      <c r="G178" s="10"/>
    </row>
    <row r="179" s="1" customFormat="1" spans="1:7">
      <c r="A179" s="5">
        <v>176</v>
      </c>
      <c r="B179" s="8" t="s">
        <v>37</v>
      </c>
      <c r="C179" s="6" t="str">
        <f>"40103460511"</f>
        <v>40103460511</v>
      </c>
      <c r="D179" s="9">
        <v>52</v>
      </c>
      <c r="E179" s="6">
        <v>18</v>
      </c>
      <c r="F179" s="6"/>
      <c r="G179" s="10"/>
    </row>
    <row r="180" s="1" customFormat="1" spans="1:7">
      <c r="A180" s="5">
        <v>177</v>
      </c>
      <c r="B180" s="8" t="s">
        <v>37</v>
      </c>
      <c r="C180" s="6" t="str">
        <f>"40103460522"</f>
        <v>40103460522</v>
      </c>
      <c r="D180" s="9">
        <v>50</v>
      </c>
      <c r="E180" s="6">
        <v>20</v>
      </c>
      <c r="F180" s="6"/>
      <c r="G180" s="10"/>
    </row>
    <row r="181" s="1" customFormat="1" spans="1:7">
      <c r="A181" s="5">
        <v>178</v>
      </c>
      <c r="B181" s="8" t="s">
        <v>37</v>
      </c>
      <c r="C181" s="6" t="str">
        <f>"40103460528"</f>
        <v>40103460528</v>
      </c>
      <c r="D181" s="9">
        <v>50</v>
      </c>
      <c r="E181" s="6">
        <v>20</v>
      </c>
      <c r="F181" s="6"/>
      <c r="G181" s="10"/>
    </row>
    <row r="182" s="1" customFormat="1" spans="1:7">
      <c r="A182" s="5">
        <v>179</v>
      </c>
      <c r="B182" s="8" t="s">
        <v>37</v>
      </c>
      <c r="C182" s="6" t="str">
        <f>"40103460516"</f>
        <v>40103460516</v>
      </c>
      <c r="D182" s="9">
        <v>49</v>
      </c>
      <c r="E182" s="6">
        <v>22</v>
      </c>
      <c r="F182" s="6"/>
      <c r="G182" s="10"/>
    </row>
    <row r="183" s="1" customFormat="1" spans="1:7">
      <c r="A183" s="5">
        <v>180</v>
      </c>
      <c r="B183" s="8" t="s">
        <v>37</v>
      </c>
      <c r="C183" s="6" t="str">
        <f>"40103460524"</f>
        <v>40103460524</v>
      </c>
      <c r="D183" s="9">
        <v>49</v>
      </c>
      <c r="E183" s="6">
        <v>22</v>
      </c>
      <c r="F183" s="6"/>
      <c r="G183" s="10"/>
    </row>
    <row r="184" s="1" customFormat="1" spans="1:7">
      <c r="A184" s="5">
        <v>181</v>
      </c>
      <c r="B184" s="8" t="s">
        <v>37</v>
      </c>
      <c r="C184" s="6" t="str">
        <f>"40103460523"</f>
        <v>40103460523</v>
      </c>
      <c r="D184" s="9">
        <v>48</v>
      </c>
      <c r="E184" s="6">
        <v>24</v>
      </c>
      <c r="F184" s="6"/>
      <c r="G184" s="10"/>
    </row>
    <row r="185" s="1" customFormat="1" spans="1:7">
      <c r="A185" s="5">
        <v>182</v>
      </c>
      <c r="B185" s="8" t="s">
        <v>37</v>
      </c>
      <c r="C185" s="6" t="str">
        <f>"40103460121"</f>
        <v>40103460121</v>
      </c>
      <c r="D185" s="9">
        <v>44</v>
      </c>
      <c r="E185" s="6">
        <v>25</v>
      </c>
      <c r="F185" s="6"/>
      <c r="G185" s="10"/>
    </row>
    <row r="186" s="1" customFormat="1" spans="1:7">
      <c r="A186" s="5">
        <v>183</v>
      </c>
      <c r="B186" s="8" t="s">
        <v>37</v>
      </c>
      <c r="C186" s="6" t="str">
        <f>"40103460503"</f>
        <v>40103460503</v>
      </c>
      <c r="D186" s="9">
        <v>44</v>
      </c>
      <c r="E186" s="6">
        <v>25</v>
      </c>
      <c r="F186" s="6"/>
      <c r="G186" s="10"/>
    </row>
    <row r="187" s="1" customFormat="1" spans="1:7">
      <c r="A187" s="5">
        <v>184</v>
      </c>
      <c r="B187" s="8" t="s">
        <v>37</v>
      </c>
      <c r="C187" s="6" t="str">
        <f>"40103460504"</f>
        <v>40103460504</v>
      </c>
      <c r="D187" s="9">
        <v>44</v>
      </c>
      <c r="E187" s="6">
        <v>25</v>
      </c>
      <c r="F187" s="6"/>
      <c r="G187" s="10"/>
    </row>
    <row r="188" s="1" customFormat="1" spans="1:7">
      <c r="A188" s="5">
        <v>185</v>
      </c>
      <c r="B188" s="8" t="s">
        <v>37</v>
      </c>
      <c r="C188" s="6" t="str">
        <f>"40103460514"</f>
        <v>40103460514</v>
      </c>
      <c r="D188" s="9">
        <v>44</v>
      </c>
      <c r="E188" s="6">
        <v>25</v>
      </c>
      <c r="F188" s="6"/>
      <c r="G188" s="10"/>
    </row>
    <row r="189" s="1" customFormat="1" spans="1:7">
      <c r="A189" s="5">
        <v>186</v>
      </c>
      <c r="B189" s="8" t="s">
        <v>37</v>
      </c>
      <c r="C189" s="6" t="str">
        <f>"40103460527"</f>
        <v>40103460527</v>
      </c>
      <c r="D189" s="9">
        <v>43</v>
      </c>
      <c r="E189" s="6">
        <v>29</v>
      </c>
      <c r="F189" s="6"/>
      <c r="G189" s="10"/>
    </row>
    <row r="190" s="1" customFormat="1" spans="1:7">
      <c r="A190" s="5">
        <v>187</v>
      </c>
      <c r="B190" s="8" t="s">
        <v>37</v>
      </c>
      <c r="C190" s="6" t="str">
        <f>"40103460105"</f>
        <v>40103460105</v>
      </c>
      <c r="D190" s="9">
        <v>42</v>
      </c>
      <c r="E190" s="6">
        <v>30</v>
      </c>
      <c r="F190" s="6"/>
      <c r="G190" s="10"/>
    </row>
    <row r="191" s="1" customFormat="1" spans="1:7">
      <c r="A191" s="5">
        <v>188</v>
      </c>
      <c r="B191" s="8" t="s">
        <v>37</v>
      </c>
      <c r="C191" s="6" t="str">
        <f>"40103460108"</f>
        <v>40103460108</v>
      </c>
      <c r="D191" s="9">
        <v>42</v>
      </c>
      <c r="E191" s="6">
        <v>30</v>
      </c>
      <c r="F191" s="6"/>
      <c r="G191" s="10"/>
    </row>
    <row r="192" s="1" customFormat="1" spans="1:7">
      <c r="A192" s="5">
        <v>189</v>
      </c>
      <c r="B192" s="8" t="s">
        <v>37</v>
      </c>
      <c r="C192" s="6" t="str">
        <f>"40103460110"</f>
        <v>40103460110</v>
      </c>
      <c r="D192" s="9">
        <v>41</v>
      </c>
      <c r="E192" s="6">
        <v>32</v>
      </c>
      <c r="F192" s="6"/>
      <c r="G192" s="10"/>
    </row>
    <row r="193" s="1" customFormat="1" spans="1:7">
      <c r="A193" s="5">
        <v>190</v>
      </c>
      <c r="B193" s="8" t="s">
        <v>37</v>
      </c>
      <c r="C193" s="6" t="str">
        <f>"40103460114"</f>
        <v>40103460114</v>
      </c>
      <c r="D193" s="9">
        <v>40</v>
      </c>
      <c r="E193" s="6">
        <v>33</v>
      </c>
      <c r="F193" s="6"/>
      <c r="G193" s="10"/>
    </row>
    <row r="194" s="1" customFormat="1" spans="1:7">
      <c r="A194" s="5">
        <v>191</v>
      </c>
      <c r="B194" s="8" t="s">
        <v>37</v>
      </c>
      <c r="C194" s="6" t="str">
        <f>"40103460123"</f>
        <v>40103460123</v>
      </c>
      <c r="D194" s="9">
        <v>40</v>
      </c>
      <c r="E194" s="6">
        <v>33</v>
      </c>
      <c r="F194" s="6"/>
      <c r="G194" s="10"/>
    </row>
    <row r="195" s="1" customFormat="1" spans="1:7">
      <c r="A195" s="5">
        <v>192</v>
      </c>
      <c r="B195" s="8" t="s">
        <v>37</v>
      </c>
      <c r="C195" s="6" t="str">
        <f>"40103460128"</f>
        <v>40103460128</v>
      </c>
      <c r="D195" s="9">
        <v>40</v>
      </c>
      <c r="E195" s="6">
        <v>33</v>
      </c>
      <c r="F195" s="6"/>
      <c r="G195" s="10"/>
    </row>
    <row r="196" s="1" customFormat="1" spans="1:7">
      <c r="A196" s="5">
        <v>193</v>
      </c>
      <c r="B196" s="8" t="s">
        <v>37</v>
      </c>
      <c r="C196" s="6" t="str">
        <f>"40103460501"</f>
        <v>40103460501</v>
      </c>
      <c r="D196" s="9">
        <v>39</v>
      </c>
      <c r="E196" s="6">
        <v>36</v>
      </c>
      <c r="F196" s="6"/>
      <c r="G196" s="10"/>
    </row>
    <row r="197" s="1" customFormat="1" spans="1:7">
      <c r="A197" s="5">
        <v>194</v>
      </c>
      <c r="B197" s="8" t="s">
        <v>37</v>
      </c>
      <c r="C197" s="6" t="str">
        <f>"40103460505"</f>
        <v>40103460505</v>
      </c>
      <c r="D197" s="9">
        <v>37</v>
      </c>
      <c r="E197" s="6">
        <v>37</v>
      </c>
      <c r="F197" s="6"/>
      <c r="G197" s="10"/>
    </row>
    <row r="198" s="1" customFormat="1" spans="1:7">
      <c r="A198" s="5">
        <v>195</v>
      </c>
      <c r="B198" s="8" t="s">
        <v>37</v>
      </c>
      <c r="C198" s="6" t="str">
        <f>"40103460103"</f>
        <v>40103460103</v>
      </c>
      <c r="D198" s="9">
        <v>36</v>
      </c>
      <c r="E198" s="6">
        <v>38</v>
      </c>
      <c r="F198" s="6"/>
      <c r="G198" s="10"/>
    </row>
    <row r="199" s="1" customFormat="1" spans="1:7">
      <c r="A199" s="5">
        <v>196</v>
      </c>
      <c r="B199" s="8" t="s">
        <v>37</v>
      </c>
      <c r="C199" s="6" t="str">
        <f>"40103460507"</f>
        <v>40103460507</v>
      </c>
      <c r="D199" s="9">
        <v>36</v>
      </c>
      <c r="E199" s="6">
        <v>38</v>
      </c>
      <c r="F199" s="6"/>
      <c r="G199" s="10"/>
    </row>
    <row r="200" s="1" customFormat="1" spans="1:7">
      <c r="A200" s="5">
        <v>197</v>
      </c>
      <c r="B200" s="8" t="s">
        <v>37</v>
      </c>
      <c r="C200" s="6" t="str">
        <f>"40103460120"</f>
        <v>40103460120</v>
      </c>
      <c r="D200" s="9">
        <v>34</v>
      </c>
      <c r="E200" s="6">
        <v>40</v>
      </c>
      <c r="F200" s="6"/>
      <c r="G200" s="10"/>
    </row>
    <row r="201" s="1" customFormat="1" spans="1:7">
      <c r="A201" s="5">
        <v>198</v>
      </c>
      <c r="B201" s="8" t="s">
        <v>37</v>
      </c>
      <c r="C201" s="6" t="str">
        <f>"40103460117"</f>
        <v>40103460117</v>
      </c>
      <c r="D201" s="9">
        <v>33</v>
      </c>
      <c r="E201" s="6">
        <v>41</v>
      </c>
      <c r="F201" s="6"/>
      <c r="G201" s="10"/>
    </row>
    <row r="202" s="1" customFormat="1" spans="1:7">
      <c r="A202" s="5">
        <v>199</v>
      </c>
      <c r="B202" s="8" t="s">
        <v>37</v>
      </c>
      <c r="C202" s="6" t="str">
        <f>"40103460127"</f>
        <v>40103460127</v>
      </c>
      <c r="D202" s="9">
        <v>32</v>
      </c>
      <c r="E202" s="6">
        <v>42</v>
      </c>
      <c r="F202" s="6"/>
      <c r="G202" s="10"/>
    </row>
    <row r="203" s="1" customFormat="1" spans="1:7">
      <c r="A203" s="5">
        <v>200</v>
      </c>
      <c r="B203" s="8" t="s">
        <v>37</v>
      </c>
      <c r="C203" s="6" t="str">
        <f>"40103460118"</f>
        <v>40103460118</v>
      </c>
      <c r="D203" s="9">
        <v>31</v>
      </c>
      <c r="E203" s="6">
        <v>43</v>
      </c>
      <c r="F203" s="6"/>
      <c r="G203" s="10"/>
    </row>
    <row r="204" s="1" customFormat="1" spans="1:7">
      <c r="A204" s="5">
        <v>201</v>
      </c>
      <c r="B204" s="8" t="s">
        <v>37</v>
      </c>
      <c r="C204" s="6" t="str">
        <f>"40103460521"</f>
        <v>40103460521</v>
      </c>
      <c r="D204" s="9">
        <v>30</v>
      </c>
      <c r="E204" s="6">
        <v>44</v>
      </c>
      <c r="F204" s="6"/>
      <c r="G204" s="10"/>
    </row>
    <row r="205" s="1" customFormat="1" spans="1:7">
      <c r="A205" s="5">
        <v>202</v>
      </c>
      <c r="B205" s="8" t="s">
        <v>37</v>
      </c>
      <c r="C205" s="6" t="str">
        <f>"40103460113"</f>
        <v>40103460113</v>
      </c>
      <c r="D205" s="9">
        <v>29</v>
      </c>
      <c r="E205" s="6">
        <v>45</v>
      </c>
      <c r="F205" s="6"/>
      <c r="G205" s="10"/>
    </row>
    <row r="206" s="1" customFormat="1" spans="1:7">
      <c r="A206" s="5">
        <v>203</v>
      </c>
      <c r="B206" s="8" t="s">
        <v>37</v>
      </c>
      <c r="C206" s="6" t="str">
        <f>"40103460122"</f>
        <v>40103460122</v>
      </c>
      <c r="D206" s="9">
        <v>29</v>
      </c>
      <c r="E206" s="6">
        <v>45</v>
      </c>
      <c r="F206" s="6"/>
      <c r="G206" s="10"/>
    </row>
    <row r="207" s="1" customFormat="1" spans="1:7">
      <c r="A207" s="5">
        <v>204</v>
      </c>
      <c r="B207" s="8" t="s">
        <v>37</v>
      </c>
      <c r="C207" s="6" t="str">
        <f>"40103460518"</f>
        <v>40103460518</v>
      </c>
      <c r="D207" s="9">
        <v>28</v>
      </c>
      <c r="E207" s="6">
        <v>47</v>
      </c>
      <c r="F207" s="6"/>
      <c r="G207" s="10"/>
    </row>
    <row r="208" s="1" customFormat="1" spans="1:7">
      <c r="A208" s="5">
        <v>205</v>
      </c>
      <c r="B208" s="8" t="s">
        <v>37</v>
      </c>
      <c r="C208" s="6" t="str">
        <f>"40103460129"</f>
        <v>40103460129</v>
      </c>
      <c r="D208" s="9">
        <v>27</v>
      </c>
      <c r="E208" s="6">
        <v>48</v>
      </c>
      <c r="F208" s="6"/>
      <c r="G208" s="10"/>
    </row>
    <row r="209" s="1" customFormat="1" spans="1:7">
      <c r="A209" s="5">
        <v>206</v>
      </c>
      <c r="B209" s="8" t="s">
        <v>37</v>
      </c>
      <c r="C209" s="6" t="str">
        <f>"40103460119"</f>
        <v>40103460119</v>
      </c>
      <c r="D209" s="9">
        <v>25</v>
      </c>
      <c r="E209" s="6">
        <v>49</v>
      </c>
      <c r="F209" s="6"/>
      <c r="G209" s="10"/>
    </row>
    <row r="210" s="1" customFormat="1" spans="1:7">
      <c r="A210" s="5">
        <v>207</v>
      </c>
      <c r="B210" s="8" t="s">
        <v>37</v>
      </c>
      <c r="C210" s="6" t="str">
        <f>"40103460101"</f>
        <v>40103460101</v>
      </c>
      <c r="D210" s="9" t="s">
        <v>15</v>
      </c>
      <c r="E210" s="6" t="s">
        <v>16</v>
      </c>
      <c r="F210" s="6"/>
      <c r="G210" s="10"/>
    </row>
    <row r="211" s="1" customFormat="1" spans="1:7">
      <c r="A211" s="5">
        <v>208</v>
      </c>
      <c r="B211" s="8" t="s">
        <v>37</v>
      </c>
      <c r="C211" s="6" t="str">
        <f>"40103460102"</f>
        <v>40103460102</v>
      </c>
      <c r="D211" s="9" t="s">
        <v>15</v>
      </c>
      <c r="E211" s="6" t="s">
        <v>16</v>
      </c>
      <c r="F211" s="6"/>
      <c r="G211" s="10"/>
    </row>
    <row r="212" s="1" customFormat="1" spans="1:7">
      <c r="A212" s="5">
        <v>209</v>
      </c>
      <c r="B212" s="8" t="s">
        <v>37</v>
      </c>
      <c r="C212" s="6" t="str">
        <f>"40103460106"</f>
        <v>40103460106</v>
      </c>
      <c r="D212" s="9" t="s">
        <v>15</v>
      </c>
      <c r="E212" s="6" t="s">
        <v>16</v>
      </c>
      <c r="F212" s="6"/>
      <c r="G212" s="10"/>
    </row>
    <row r="213" s="1" customFormat="1" spans="1:7">
      <c r="A213" s="5">
        <v>210</v>
      </c>
      <c r="B213" s="8" t="s">
        <v>37</v>
      </c>
      <c r="C213" s="6" t="str">
        <f>"40103460109"</f>
        <v>40103460109</v>
      </c>
      <c r="D213" s="9" t="s">
        <v>15</v>
      </c>
      <c r="E213" s="6" t="s">
        <v>16</v>
      </c>
      <c r="F213" s="6"/>
      <c r="G213" s="10"/>
    </row>
    <row r="214" s="1" customFormat="1" spans="1:7">
      <c r="A214" s="5">
        <v>211</v>
      </c>
      <c r="B214" s="8" t="s">
        <v>37</v>
      </c>
      <c r="C214" s="6" t="str">
        <f>"40103460124"</f>
        <v>40103460124</v>
      </c>
      <c r="D214" s="9" t="s">
        <v>15</v>
      </c>
      <c r="E214" s="6" t="s">
        <v>16</v>
      </c>
      <c r="F214" s="6"/>
      <c r="G214" s="10"/>
    </row>
    <row r="215" s="1" customFormat="1" spans="1:7">
      <c r="A215" s="5">
        <v>212</v>
      </c>
      <c r="B215" s="8" t="s">
        <v>37</v>
      </c>
      <c r="C215" s="6" t="str">
        <f>"40103460126"</f>
        <v>40103460126</v>
      </c>
      <c r="D215" s="9" t="s">
        <v>15</v>
      </c>
      <c r="E215" s="6" t="s">
        <v>16</v>
      </c>
      <c r="F215" s="6"/>
      <c r="G215" s="10"/>
    </row>
    <row r="216" s="1" customFormat="1" spans="1:7">
      <c r="A216" s="5">
        <v>213</v>
      </c>
      <c r="B216" s="8" t="s">
        <v>37</v>
      </c>
      <c r="C216" s="6" t="str">
        <f>"40103460130"</f>
        <v>40103460130</v>
      </c>
      <c r="D216" s="9" t="s">
        <v>15</v>
      </c>
      <c r="E216" s="6" t="s">
        <v>16</v>
      </c>
      <c r="F216" s="6"/>
      <c r="G216" s="10"/>
    </row>
    <row r="217" s="1" customFormat="1" spans="1:7">
      <c r="A217" s="5">
        <v>214</v>
      </c>
      <c r="B217" s="8" t="s">
        <v>37</v>
      </c>
      <c r="C217" s="6" t="str">
        <f>"40103460506"</f>
        <v>40103460506</v>
      </c>
      <c r="D217" s="9" t="s">
        <v>15</v>
      </c>
      <c r="E217" s="6" t="s">
        <v>16</v>
      </c>
      <c r="F217" s="6"/>
      <c r="G217" s="10"/>
    </row>
    <row r="218" s="1" customFormat="1" spans="1:7">
      <c r="A218" s="5">
        <v>215</v>
      </c>
      <c r="B218" s="8" t="s">
        <v>37</v>
      </c>
      <c r="C218" s="6" t="str">
        <f>"40103460512"</f>
        <v>40103460512</v>
      </c>
      <c r="D218" s="9" t="s">
        <v>15</v>
      </c>
      <c r="E218" s="6" t="s">
        <v>16</v>
      </c>
      <c r="F218" s="6"/>
      <c r="G218" s="10"/>
    </row>
  </sheetData>
  <mergeCells count="2">
    <mergeCell ref="A1:G1"/>
    <mergeCell ref="A2:G2"/>
  </mergeCells>
  <pageMargins left="0.472222222222222" right="0.472222222222222" top="0.550694444444444" bottom="0.66875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2023-06-13T08:20:00Z</dcterms:created>
  <dcterms:modified xsi:type="dcterms:W3CDTF">2024-01-13T06:20:19Z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BFA42A6783804DDCB2A2DE685ED9D16F</vt:lpwstr>
  </property>
  <property fmtid="{D5CDD505-2E9C-101B-9397-08002B2CF9AE}" pid="3" name="KSOProductBuildVer">
    <vt:lpwstr>2052-11.8.2.11019</vt:lpwstr>
  </property>
</Properties>
</file>