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合格）聚四方之才共建自贸港“智慧海之南”白沙黎族自治县医疗集" sheetId="1" r:id="rId1"/>
  </sheets>
  <definedNames/>
  <calcPr fullCalcOnLoad="1"/>
</workbook>
</file>

<file path=xl/sharedStrings.xml><?xml version="1.0" encoding="utf-8"?>
<sst xmlns="http://schemas.openxmlformats.org/spreadsheetml/2006/main" count="90" uniqueCount="14">
  <si>
    <t>聚四方之才 共建自贸港“智慧海之南”白沙黎族自治县医疗集团考核招聘卫生专业技术人才通过资格复审进入面试人员名单</t>
  </si>
  <si>
    <t>序号</t>
  </si>
  <si>
    <t>报考号</t>
  </si>
  <si>
    <t>报考岗位</t>
  </si>
  <si>
    <t>姓名</t>
  </si>
  <si>
    <t>性别</t>
  </si>
  <si>
    <t>备注</t>
  </si>
  <si>
    <t>0101_临床医师</t>
  </si>
  <si>
    <t>0102_临床医师（定向）</t>
  </si>
  <si>
    <t>0103_检验技师</t>
  </si>
  <si>
    <t>0104_药剂师</t>
  </si>
  <si>
    <t>0106_临床医师</t>
  </si>
  <si>
    <t>0108_中医师</t>
  </si>
  <si>
    <t>0109_医学影像医师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</si>
</sst>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11">
    <xf numFmtId="0" fontId="0" fillId="0" borderId="0" xfId="0" applyFont="1" applyAlignment="1">
      <alignment vertical="center"/>
    </xf>
    <xf numFmtId="0" fontId="3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0" xfId="0" applyFont="1" applyAlignment="1">
      <alignment horizontal="center" vertical="center" wrapText="1"/>
    </xf>
    <xf numFmtId="0" fontId="35" fillId="0" borderId="9" xfId="0" applyFont="1" applyBorder="1" applyAlignment="1">
      <alignment horizontal="center" vertical="center" wrapText="1"/>
    </xf>
    <xf numFmtId="0" fontId="35" fillId="0" borderId="9" xfId="0" applyFont="1" applyBorder="1" applyAlignment="1">
      <alignment horizontal="center" vertical="center"/>
    </xf>
    <xf numFmtId="0" fontId="35"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5"/>
  <sheetViews>
    <sheetView tabSelected="1" workbookViewId="0" topLeftCell="A1">
      <selection activeCell="A14" sqref="A14:A85"/>
    </sheetView>
  </sheetViews>
  <sheetFormatPr defaultColWidth="9.00390625" defaultRowHeight="34.5" customHeight="1"/>
  <cols>
    <col min="1" max="1" width="9.00390625" style="2" customWidth="1"/>
    <col min="2" max="2" width="26.00390625" style="3" customWidth="1"/>
    <col min="3" max="3" width="22.57421875" style="3" customWidth="1"/>
    <col min="4" max="4" width="9.00390625" style="3" customWidth="1"/>
    <col min="5" max="5" width="10.140625" style="3" customWidth="1"/>
    <col min="6" max="16384" width="9.00390625" style="2" customWidth="1"/>
  </cols>
  <sheetData>
    <row r="1" spans="1:5" s="1" customFormat="1" ht="99" customHeight="1">
      <c r="A1" s="4" t="s">
        <v>0</v>
      </c>
      <c r="B1" s="4"/>
      <c r="C1" s="4"/>
      <c r="D1" s="4"/>
      <c r="E1" s="4"/>
    </row>
    <row r="2" spans="1:6" s="1" customFormat="1" ht="34.5" customHeight="1">
      <c r="A2" s="5" t="s">
        <v>1</v>
      </c>
      <c r="B2" s="6" t="s">
        <v>2</v>
      </c>
      <c r="C2" s="6" t="s">
        <v>3</v>
      </c>
      <c r="D2" s="6" t="s">
        <v>4</v>
      </c>
      <c r="E2" s="6" t="s">
        <v>5</v>
      </c>
      <c r="F2" s="7" t="s">
        <v>6</v>
      </c>
    </row>
    <row r="3" spans="1:6" ht="34.5" customHeight="1">
      <c r="A3" s="8">
        <v>1</v>
      </c>
      <c r="B3" s="9" t="str">
        <f>"6009202312121013329664"</f>
        <v>6009202312121013329664</v>
      </c>
      <c r="C3" s="9" t="s">
        <v>7</v>
      </c>
      <c r="D3" s="9" t="str">
        <f>"吴生侬"</f>
        <v>吴生侬</v>
      </c>
      <c r="E3" s="9" t="str">
        <f>"男"</f>
        <v>男</v>
      </c>
      <c r="F3" s="10"/>
    </row>
    <row r="4" spans="1:6" ht="34.5" customHeight="1">
      <c r="A4" s="8">
        <v>2</v>
      </c>
      <c r="B4" s="9" t="str">
        <f>"6009202312091020381087"</f>
        <v>6009202312091020381087</v>
      </c>
      <c r="C4" s="9" t="s">
        <v>8</v>
      </c>
      <c r="D4" s="9" t="str">
        <f>"王海英"</f>
        <v>王海英</v>
      </c>
      <c r="E4" s="9" t="str">
        <f>"女"</f>
        <v>女</v>
      </c>
      <c r="F4" s="10"/>
    </row>
    <row r="5" spans="1:6" ht="34.5" customHeight="1">
      <c r="A5" s="8">
        <v>3</v>
      </c>
      <c r="B5" s="9" t="str">
        <f>"60092023121413455014791"</f>
        <v>60092023121413455014791</v>
      </c>
      <c r="C5" s="9" t="s">
        <v>8</v>
      </c>
      <c r="D5" s="9" t="str">
        <f>"张美慧"</f>
        <v>张美慧</v>
      </c>
      <c r="E5" s="9" t="str">
        <f>"女"</f>
        <v>女</v>
      </c>
      <c r="F5" s="10"/>
    </row>
    <row r="6" spans="1:6" ht="34.5" customHeight="1">
      <c r="A6" s="8">
        <v>4</v>
      </c>
      <c r="B6" s="9" t="str">
        <f>"6009202312090901321067"</f>
        <v>6009202312090901321067</v>
      </c>
      <c r="C6" s="9" t="s">
        <v>8</v>
      </c>
      <c r="D6" s="9" t="str">
        <f>"钟国平"</f>
        <v>钟国平</v>
      </c>
      <c r="E6" s="9" t="str">
        <f>"男"</f>
        <v>男</v>
      </c>
      <c r="F6" s="10"/>
    </row>
    <row r="7" spans="1:6" ht="34.5" customHeight="1">
      <c r="A7" s="8">
        <v>5</v>
      </c>
      <c r="B7" s="9" t="str">
        <f>"6009202312091334371143"</f>
        <v>6009202312091334371143</v>
      </c>
      <c r="C7" s="9" t="s">
        <v>8</v>
      </c>
      <c r="D7" s="9" t="str">
        <f>"练水凤"</f>
        <v>练水凤</v>
      </c>
      <c r="E7" s="9" t="str">
        <f>"女"</f>
        <v>女</v>
      </c>
      <c r="F7" s="10"/>
    </row>
    <row r="8" spans="1:6" ht="34.5" customHeight="1">
      <c r="A8" s="8">
        <v>6</v>
      </c>
      <c r="B8" s="9" t="str">
        <f>"60092023121811275125825"</f>
        <v>60092023121811275125825</v>
      </c>
      <c r="C8" s="9" t="s">
        <v>8</v>
      </c>
      <c r="D8" s="9" t="str">
        <f>"王英霞"</f>
        <v>王英霞</v>
      </c>
      <c r="E8" s="9" t="str">
        <f>"女"</f>
        <v>女</v>
      </c>
      <c r="F8" s="10"/>
    </row>
    <row r="9" spans="1:6" ht="34.5" customHeight="1">
      <c r="A9" s="8">
        <v>7</v>
      </c>
      <c r="B9" s="9" t="str">
        <f>"60092023121618320519611"</f>
        <v>60092023121618320519611</v>
      </c>
      <c r="C9" s="9" t="s">
        <v>8</v>
      </c>
      <c r="D9" s="9" t="str">
        <f>"林明"</f>
        <v>林明</v>
      </c>
      <c r="E9" s="9" t="str">
        <f>"男"</f>
        <v>男</v>
      </c>
      <c r="F9" s="10"/>
    </row>
    <row r="10" spans="1:6" ht="34.5" customHeight="1">
      <c r="A10" s="8">
        <v>8</v>
      </c>
      <c r="B10" s="9" t="str">
        <f>"6009202312091041111097"</f>
        <v>6009202312091041111097</v>
      </c>
      <c r="C10" s="9" t="s">
        <v>9</v>
      </c>
      <c r="D10" s="9" t="str">
        <f>"郑发炜"</f>
        <v>郑发炜</v>
      </c>
      <c r="E10" s="9" t="str">
        <f aca="true" t="shared" si="0" ref="E10:E16">"男"</f>
        <v>男</v>
      </c>
      <c r="F10" s="10"/>
    </row>
    <row r="11" spans="1:6" ht="34.5" customHeight="1">
      <c r="A11" s="8">
        <v>9</v>
      </c>
      <c r="B11" s="9" t="str">
        <f>"6009202312091525231167"</f>
        <v>6009202312091525231167</v>
      </c>
      <c r="C11" s="9" t="s">
        <v>9</v>
      </c>
      <c r="D11" s="9" t="str">
        <f>"冯裕康"</f>
        <v>冯裕康</v>
      </c>
      <c r="E11" s="9" t="str">
        <f t="shared" si="0"/>
        <v>男</v>
      </c>
      <c r="F11" s="10"/>
    </row>
    <row r="12" spans="1:6" ht="34.5" customHeight="1">
      <c r="A12" s="8">
        <v>10</v>
      </c>
      <c r="B12" s="9" t="str">
        <f>"6009202312091453211158"</f>
        <v>6009202312091453211158</v>
      </c>
      <c r="C12" s="9" t="s">
        <v>9</v>
      </c>
      <c r="D12" s="9" t="str">
        <f>"符丽蓉"</f>
        <v>符丽蓉</v>
      </c>
      <c r="E12" s="9" t="str">
        <f aca="true" t="shared" si="1" ref="E12:E16">"女"</f>
        <v>女</v>
      </c>
      <c r="F12" s="10"/>
    </row>
    <row r="13" spans="1:6" ht="34.5" customHeight="1">
      <c r="A13" s="8">
        <v>11</v>
      </c>
      <c r="B13" s="9" t="str">
        <f>"6009202312091459561161"</f>
        <v>6009202312091459561161</v>
      </c>
      <c r="C13" s="9" t="s">
        <v>9</v>
      </c>
      <c r="D13" s="9" t="str">
        <f>"黎品金"</f>
        <v>黎品金</v>
      </c>
      <c r="E13" s="9" t="str">
        <f t="shared" si="0"/>
        <v>男</v>
      </c>
      <c r="F13" s="10"/>
    </row>
    <row r="14" spans="1:6" ht="34.5" customHeight="1">
      <c r="A14" s="8">
        <v>12</v>
      </c>
      <c r="B14" s="9" t="str">
        <f>"6009202312102229554555"</f>
        <v>6009202312102229554555</v>
      </c>
      <c r="C14" s="9" t="s">
        <v>9</v>
      </c>
      <c r="D14" s="9" t="str">
        <f>"文倩"</f>
        <v>文倩</v>
      </c>
      <c r="E14" s="9" t="str">
        <f t="shared" si="1"/>
        <v>女</v>
      </c>
      <c r="F14" s="10"/>
    </row>
    <row r="15" spans="1:6" ht="34.5" customHeight="1">
      <c r="A15" s="8">
        <v>13</v>
      </c>
      <c r="B15" s="9" t="str">
        <f>"6009202312100826161369"</f>
        <v>6009202312100826161369</v>
      </c>
      <c r="C15" s="9" t="s">
        <v>9</v>
      </c>
      <c r="D15" s="9" t="str">
        <f>"吴壮佑"</f>
        <v>吴壮佑</v>
      </c>
      <c r="E15" s="9" t="str">
        <f t="shared" si="0"/>
        <v>男</v>
      </c>
      <c r="F15" s="10"/>
    </row>
    <row r="16" spans="1:6" ht="34.5" customHeight="1">
      <c r="A16" s="8">
        <v>14</v>
      </c>
      <c r="B16" s="9" t="str">
        <f>"6009202312100912131531"</f>
        <v>6009202312100912131531</v>
      </c>
      <c r="C16" s="9" t="s">
        <v>9</v>
      </c>
      <c r="D16" s="9" t="str">
        <f>"张名瑶"</f>
        <v>张名瑶</v>
      </c>
      <c r="E16" s="9" t="str">
        <f t="shared" si="1"/>
        <v>女</v>
      </c>
      <c r="F16" s="10"/>
    </row>
    <row r="17" spans="1:6" ht="34.5" customHeight="1">
      <c r="A17" s="8">
        <v>15</v>
      </c>
      <c r="B17" s="9" t="str">
        <f>"6009202312092311031285"</f>
        <v>6009202312092311031285</v>
      </c>
      <c r="C17" s="9" t="s">
        <v>9</v>
      </c>
      <c r="D17" s="9" t="str">
        <f>"陈是丰"</f>
        <v>陈是丰</v>
      </c>
      <c r="E17" s="9" t="str">
        <f>"男"</f>
        <v>男</v>
      </c>
      <c r="F17" s="10"/>
    </row>
    <row r="18" spans="1:6" ht="34.5" customHeight="1">
      <c r="A18" s="8">
        <v>16</v>
      </c>
      <c r="B18" s="9" t="str">
        <f>"6009202312101524563119"</f>
        <v>6009202312101524563119</v>
      </c>
      <c r="C18" s="9" t="s">
        <v>9</v>
      </c>
      <c r="D18" s="9" t="str">
        <f>"盛秋菊"</f>
        <v>盛秋菊</v>
      </c>
      <c r="E18" s="9" t="str">
        <f>"女"</f>
        <v>女</v>
      </c>
      <c r="F18" s="10"/>
    </row>
    <row r="19" spans="1:6" ht="34.5" customHeight="1">
      <c r="A19" s="8">
        <v>17</v>
      </c>
      <c r="B19" s="9" t="str">
        <f>"6009202312110822374835"</f>
        <v>6009202312110822374835</v>
      </c>
      <c r="C19" s="9" t="s">
        <v>9</v>
      </c>
      <c r="D19" s="9" t="str">
        <f>"陈玺"</f>
        <v>陈玺</v>
      </c>
      <c r="E19" s="9" t="str">
        <f>"男"</f>
        <v>男</v>
      </c>
      <c r="F19" s="10"/>
    </row>
    <row r="20" spans="1:6" ht="34.5" customHeight="1">
      <c r="A20" s="8">
        <v>18</v>
      </c>
      <c r="B20" s="9" t="str">
        <f>"60092023121215104911065"</f>
        <v>60092023121215104911065</v>
      </c>
      <c r="C20" s="9" t="s">
        <v>9</v>
      </c>
      <c r="D20" s="9" t="str">
        <f>"尹浩玲"</f>
        <v>尹浩玲</v>
      </c>
      <c r="E20" s="9" t="str">
        <f>"女"</f>
        <v>女</v>
      </c>
      <c r="F20" s="10"/>
    </row>
    <row r="21" spans="1:6" ht="34.5" customHeight="1">
      <c r="A21" s="8">
        <v>19</v>
      </c>
      <c r="B21" s="9" t="str">
        <f>"60092023121216445311580"</f>
        <v>60092023121216445311580</v>
      </c>
      <c r="C21" s="9" t="s">
        <v>9</v>
      </c>
      <c r="D21" s="9" t="str">
        <f>"王绥良"</f>
        <v>王绥良</v>
      </c>
      <c r="E21" s="9" t="str">
        <f>"男"</f>
        <v>男</v>
      </c>
      <c r="F21" s="10"/>
    </row>
    <row r="22" spans="1:6" ht="34.5" customHeight="1">
      <c r="A22" s="8">
        <v>20</v>
      </c>
      <c r="B22" s="9" t="str">
        <f>"60092023121219251811813"</f>
        <v>60092023121219251811813</v>
      </c>
      <c r="C22" s="9" t="s">
        <v>9</v>
      </c>
      <c r="D22" s="9" t="str">
        <f>"符丽琼"</f>
        <v>符丽琼</v>
      </c>
      <c r="E22" s="9" t="str">
        <f>"女"</f>
        <v>女</v>
      </c>
      <c r="F22" s="10"/>
    </row>
    <row r="23" spans="1:6" ht="34.5" customHeight="1">
      <c r="A23" s="8">
        <v>21</v>
      </c>
      <c r="B23" s="9" t="str">
        <f>"60092023121317052113559"</f>
        <v>60092023121317052113559</v>
      </c>
      <c r="C23" s="9" t="s">
        <v>9</v>
      </c>
      <c r="D23" s="9" t="str">
        <f>"麦春求"</f>
        <v>麦春求</v>
      </c>
      <c r="E23" s="9" t="str">
        <f>"女"</f>
        <v>女</v>
      </c>
      <c r="F23" s="10"/>
    </row>
    <row r="24" spans="1:6" ht="34.5" customHeight="1">
      <c r="A24" s="8">
        <v>22</v>
      </c>
      <c r="B24" s="9" t="str">
        <f>"60092023121413144214752"</f>
        <v>60092023121413144214752</v>
      </c>
      <c r="C24" s="9" t="s">
        <v>9</v>
      </c>
      <c r="D24" s="9" t="str">
        <f>"潘国喜"</f>
        <v>潘国喜</v>
      </c>
      <c r="E24" s="9" t="str">
        <f>"男"</f>
        <v>男</v>
      </c>
      <c r="F24" s="10"/>
    </row>
    <row r="25" spans="1:6" ht="34.5" customHeight="1">
      <c r="A25" s="8">
        <v>23</v>
      </c>
      <c r="B25" s="9" t="str">
        <f>"60092023121608343616910"</f>
        <v>60092023121608343616910</v>
      </c>
      <c r="C25" s="9" t="s">
        <v>9</v>
      </c>
      <c r="D25" s="9" t="str">
        <f>"苏井美"</f>
        <v>苏井美</v>
      </c>
      <c r="E25" s="9" t="str">
        <f>"女"</f>
        <v>女</v>
      </c>
      <c r="F25" s="10"/>
    </row>
    <row r="26" spans="1:6" ht="34.5" customHeight="1">
      <c r="A26" s="8">
        <v>24</v>
      </c>
      <c r="B26" s="9" t="str">
        <f>"60092023121811321025860"</f>
        <v>60092023121811321025860</v>
      </c>
      <c r="C26" s="9" t="s">
        <v>9</v>
      </c>
      <c r="D26" s="9" t="str">
        <f>"何彩菊"</f>
        <v>何彩菊</v>
      </c>
      <c r="E26" s="9" t="str">
        <f>"女"</f>
        <v>女</v>
      </c>
      <c r="F26" s="10"/>
    </row>
    <row r="27" spans="1:6" ht="34.5" customHeight="1">
      <c r="A27" s="8">
        <v>25</v>
      </c>
      <c r="B27" s="9" t="str">
        <f>"60092023121911542730723"</f>
        <v>60092023121911542730723</v>
      </c>
      <c r="C27" s="9" t="s">
        <v>9</v>
      </c>
      <c r="D27" s="9" t="str">
        <f>"曾桂钰"</f>
        <v>曾桂钰</v>
      </c>
      <c r="E27" s="9" t="str">
        <f>"女"</f>
        <v>女</v>
      </c>
      <c r="F27" s="10"/>
    </row>
    <row r="28" spans="1:6" ht="34.5" customHeight="1">
      <c r="A28" s="8">
        <v>26</v>
      </c>
      <c r="B28" s="9" t="str">
        <f>"60092023121922291633656"</f>
        <v>60092023121922291633656</v>
      </c>
      <c r="C28" s="9" t="s">
        <v>9</v>
      </c>
      <c r="D28" s="9" t="str">
        <f>"高海莹"</f>
        <v>高海莹</v>
      </c>
      <c r="E28" s="9" t="str">
        <f>"女"</f>
        <v>女</v>
      </c>
      <c r="F28" s="10"/>
    </row>
    <row r="29" spans="1:6" ht="34.5" customHeight="1">
      <c r="A29" s="8">
        <v>27</v>
      </c>
      <c r="B29" s="9" t="str">
        <f>"6009202312090921441078"</f>
        <v>6009202312090921441078</v>
      </c>
      <c r="C29" s="9" t="s">
        <v>10</v>
      </c>
      <c r="D29" s="9" t="str">
        <f>"符永鹏"</f>
        <v>符永鹏</v>
      </c>
      <c r="E29" s="9" t="str">
        <f>"男"</f>
        <v>男</v>
      </c>
      <c r="F29" s="10"/>
    </row>
    <row r="30" spans="1:6" ht="34.5" customHeight="1">
      <c r="A30" s="8">
        <v>28</v>
      </c>
      <c r="B30" s="9" t="str">
        <f>"6009202312091247561133"</f>
        <v>6009202312091247561133</v>
      </c>
      <c r="C30" s="9" t="s">
        <v>10</v>
      </c>
      <c r="D30" s="9" t="str">
        <f>"张浩然"</f>
        <v>张浩然</v>
      </c>
      <c r="E30" s="9" t="str">
        <f>"男"</f>
        <v>男</v>
      </c>
      <c r="F30" s="10"/>
    </row>
    <row r="31" spans="1:6" ht="34.5" customHeight="1">
      <c r="A31" s="8">
        <v>29</v>
      </c>
      <c r="B31" s="9" t="str">
        <f>"6009202312091314531139"</f>
        <v>6009202312091314531139</v>
      </c>
      <c r="C31" s="9" t="s">
        <v>10</v>
      </c>
      <c r="D31" s="9" t="str">
        <f>"吴尾女"</f>
        <v>吴尾女</v>
      </c>
      <c r="E31" s="9" t="str">
        <f aca="true" t="shared" si="2" ref="E31:E44">"女"</f>
        <v>女</v>
      </c>
      <c r="F31" s="10"/>
    </row>
    <row r="32" spans="1:6" ht="34.5" customHeight="1">
      <c r="A32" s="8">
        <v>30</v>
      </c>
      <c r="B32" s="9" t="str">
        <f>"6009202312091930281218"</f>
        <v>6009202312091930281218</v>
      </c>
      <c r="C32" s="9" t="s">
        <v>10</v>
      </c>
      <c r="D32" s="9" t="str">
        <f>"刘桃桂"</f>
        <v>刘桃桂</v>
      </c>
      <c r="E32" s="9" t="str">
        <f t="shared" si="2"/>
        <v>女</v>
      </c>
      <c r="F32" s="10"/>
    </row>
    <row r="33" spans="1:6" ht="34.5" customHeight="1">
      <c r="A33" s="8">
        <v>31</v>
      </c>
      <c r="B33" s="9" t="str">
        <f>"6009202312092245571282"</f>
        <v>6009202312092245571282</v>
      </c>
      <c r="C33" s="9" t="s">
        <v>10</v>
      </c>
      <c r="D33" s="9" t="str">
        <f>"黎之飘"</f>
        <v>黎之飘</v>
      </c>
      <c r="E33" s="9" t="str">
        <f t="shared" si="2"/>
        <v>女</v>
      </c>
      <c r="F33" s="10"/>
    </row>
    <row r="34" spans="1:6" ht="34.5" customHeight="1">
      <c r="A34" s="8">
        <v>32</v>
      </c>
      <c r="B34" s="9" t="str">
        <f>"6009202312101135032241"</f>
        <v>6009202312101135032241</v>
      </c>
      <c r="C34" s="9" t="s">
        <v>10</v>
      </c>
      <c r="D34" s="9" t="str">
        <f>"林少玲"</f>
        <v>林少玲</v>
      </c>
      <c r="E34" s="9" t="str">
        <f t="shared" si="2"/>
        <v>女</v>
      </c>
      <c r="F34" s="10"/>
    </row>
    <row r="35" spans="1:6" ht="34.5" customHeight="1">
      <c r="A35" s="8">
        <v>33</v>
      </c>
      <c r="B35" s="9" t="str">
        <f>"6009202312102230194556"</f>
        <v>6009202312102230194556</v>
      </c>
      <c r="C35" s="9" t="s">
        <v>10</v>
      </c>
      <c r="D35" s="9" t="str">
        <f>"邢誉英"</f>
        <v>邢誉英</v>
      </c>
      <c r="E35" s="9" t="str">
        <f t="shared" si="2"/>
        <v>女</v>
      </c>
      <c r="F35" s="10"/>
    </row>
    <row r="36" spans="1:6" ht="34.5" customHeight="1">
      <c r="A36" s="8">
        <v>34</v>
      </c>
      <c r="B36" s="9" t="str">
        <f>"6009202312110909485074"</f>
        <v>6009202312110909485074</v>
      </c>
      <c r="C36" s="9" t="s">
        <v>10</v>
      </c>
      <c r="D36" s="9" t="str">
        <f>"李香侬"</f>
        <v>李香侬</v>
      </c>
      <c r="E36" s="9" t="str">
        <f t="shared" si="2"/>
        <v>女</v>
      </c>
      <c r="F36" s="10"/>
    </row>
    <row r="37" spans="1:6" ht="34.5" customHeight="1">
      <c r="A37" s="8">
        <v>35</v>
      </c>
      <c r="B37" s="9" t="str">
        <f>"6009202312110916445122"</f>
        <v>6009202312110916445122</v>
      </c>
      <c r="C37" s="9" t="s">
        <v>10</v>
      </c>
      <c r="D37" s="9" t="str">
        <f>"林瑞玲"</f>
        <v>林瑞玲</v>
      </c>
      <c r="E37" s="9" t="str">
        <f t="shared" si="2"/>
        <v>女</v>
      </c>
      <c r="F37" s="10"/>
    </row>
    <row r="38" spans="1:6" ht="34.5" customHeight="1">
      <c r="A38" s="8">
        <v>36</v>
      </c>
      <c r="B38" s="9" t="str">
        <f>"6009202312101214082405"</f>
        <v>6009202312101214082405</v>
      </c>
      <c r="C38" s="9" t="s">
        <v>10</v>
      </c>
      <c r="D38" s="9" t="str">
        <f>"符定姣"</f>
        <v>符定姣</v>
      </c>
      <c r="E38" s="9" t="str">
        <f t="shared" si="2"/>
        <v>女</v>
      </c>
      <c r="F38" s="10"/>
    </row>
    <row r="39" spans="1:6" ht="34.5" customHeight="1">
      <c r="A39" s="8">
        <v>37</v>
      </c>
      <c r="B39" s="9" t="str">
        <f>"6009202312111108255840"</f>
        <v>6009202312111108255840</v>
      </c>
      <c r="C39" s="9" t="s">
        <v>10</v>
      </c>
      <c r="D39" s="9" t="str">
        <f>"李顺娟"</f>
        <v>李顺娟</v>
      </c>
      <c r="E39" s="9" t="str">
        <f t="shared" si="2"/>
        <v>女</v>
      </c>
      <c r="F39" s="10"/>
    </row>
    <row r="40" spans="1:6" ht="34.5" customHeight="1">
      <c r="A40" s="8">
        <v>38</v>
      </c>
      <c r="B40" s="9" t="str">
        <f>"6009202312101520563103"</f>
        <v>6009202312101520563103</v>
      </c>
      <c r="C40" s="9" t="s">
        <v>10</v>
      </c>
      <c r="D40" s="9" t="str">
        <f>"姜永波"</f>
        <v>姜永波</v>
      </c>
      <c r="E40" s="9" t="str">
        <f t="shared" si="2"/>
        <v>女</v>
      </c>
      <c r="F40" s="10"/>
    </row>
    <row r="41" spans="1:6" ht="34.5" customHeight="1">
      <c r="A41" s="8">
        <v>39</v>
      </c>
      <c r="B41" s="9" t="str">
        <f>"6009202312111740047509"</f>
        <v>6009202312111740047509</v>
      </c>
      <c r="C41" s="9" t="s">
        <v>10</v>
      </c>
      <c r="D41" s="9" t="str">
        <f>"苏妹琼"</f>
        <v>苏妹琼</v>
      </c>
      <c r="E41" s="9" t="str">
        <f t="shared" si="2"/>
        <v>女</v>
      </c>
      <c r="F41" s="10"/>
    </row>
    <row r="42" spans="1:6" ht="34.5" customHeight="1">
      <c r="A42" s="8">
        <v>40</v>
      </c>
      <c r="B42" s="9" t="str">
        <f>"6009202312112156348634"</f>
        <v>6009202312112156348634</v>
      </c>
      <c r="C42" s="9" t="s">
        <v>10</v>
      </c>
      <c r="D42" s="9" t="str">
        <f>"谢娇"</f>
        <v>谢娇</v>
      </c>
      <c r="E42" s="9" t="str">
        <f t="shared" si="2"/>
        <v>女</v>
      </c>
      <c r="F42" s="10"/>
    </row>
    <row r="43" spans="1:6" ht="34.5" customHeight="1">
      <c r="A43" s="8">
        <v>41</v>
      </c>
      <c r="B43" s="9" t="str">
        <f>"6009202312120927209448"</f>
        <v>6009202312120927209448</v>
      </c>
      <c r="C43" s="9" t="s">
        <v>10</v>
      </c>
      <c r="D43" s="9" t="str">
        <f>"郑玉梅"</f>
        <v>郑玉梅</v>
      </c>
      <c r="E43" s="9" t="str">
        <f t="shared" si="2"/>
        <v>女</v>
      </c>
      <c r="F43" s="10"/>
    </row>
    <row r="44" spans="1:6" ht="34.5" customHeight="1">
      <c r="A44" s="8">
        <v>42</v>
      </c>
      <c r="B44" s="9" t="str">
        <f>"6009202312091142271115"</f>
        <v>6009202312091142271115</v>
      </c>
      <c r="C44" s="9" t="s">
        <v>10</v>
      </c>
      <c r="D44" s="9" t="str">
        <f>"赵国翠"</f>
        <v>赵国翠</v>
      </c>
      <c r="E44" s="9" t="str">
        <f t="shared" si="2"/>
        <v>女</v>
      </c>
      <c r="F44" s="10"/>
    </row>
    <row r="45" spans="1:6" ht="34.5" customHeight="1">
      <c r="A45" s="8">
        <v>43</v>
      </c>
      <c r="B45" s="9" t="str">
        <f>"6009202312111131105978"</f>
        <v>6009202312111131105978</v>
      </c>
      <c r="C45" s="9" t="s">
        <v>10</v>
      </c>
      <c r="D45" s="9" t="str">
        <f>"邢学源"</f>
        <v>邢学源</v>
      </c>
      <c r="E45" s="9" t="str">
        <f>"男"</f>
        <v>男</v>
      </c>
      <c r="F45" s="10"/>
    </row>
    <row r="46" spans="1:6" ht="34.5" customHeight="1">
      <c r="A46" s="8">
        <v>44</v>
      </c>
      <c r="B46" s="9" t="str">
        <f>"60092023121310032812299"</f>
        <v>60092023121310032812299</v>
      </c>
      <c r="C46" s="9" t="s">
        <v>10</v>
      </c>
      <c r="D46" s="9" t="str">
        <f>"李秋"</f>
        <v>李秋</v>
      </c>
      <c r="E46" s="9" t="str">
        <f aca="true" t="shared" si="3" ref="E46:E51">"女"</f>
        <v>女</v>
      </c>
      <c r="F46" s="10"/>
    </row>
    <row r="47" spans="1:6" ht="34.5" customHeight="1">
      <c r="A47" s="8">
        <v>45</v>
      </c>
      <c r="B47" s="9" t="str">
        <f>"60092023121311224112661"</f>
        <v>60092023121311224112661</v>
      </c>
      <c r="C47" s="9" t="s">
        <v>10</v>
      </c>
      <c r="D47" s="9" t="str">
        <f>"李明莉"</f>
        <v>李明莉</v>
      </c>
      <c r="E47" s="9" t="str">
        <f t="shared" si="3"/>
        <v>女</v>
      </c>
      <c r="F47" s="10"/>
    </row>
    <row r="48" spans="1:6" ht="34.5" customHeight="1">
      <c r="A48" s="8">
        <v>46</v>
      </c>
      <c r="B48" s="9" t="str">
        <f>"60092023121315461313351"</f>
        <v>60092023121315461313351</v>
      </c>
      <c r="C48" s="9" t="s">
        <v>10</v>
      </c>
      <c r="D48" s="9" t="str">
        <f>"钟庆玫"</f>
        <v>钟庆玫</v>
      </c>
      <c r="E48" s="9" t="str">
        <f t="shared" si="3"/>
        <v>女</v>
      </c>
      <c r="F48" s="10"/>
    </row>
    <row r="49" spans="1:6" ht="34.5" customHeight="1">
      <c r="A49" s="8">
        <v>47</v>
      </c>
      <c r="B49" s="9" t="str">
        <f>"60092023121312424912917"</f>
        <v>60092023121312424912917</v>
      </c>
      <c r="C49" s="9" t="s">
        <v>10</v>
      </c>
      <c r="D49" s="9" t="str">
        <f>"符杨桃"</f>
        <v>符杨桃</v>
      </c>
      <c r="E49" s="9" t="str">
        <f t="shared" si="3"/>
        <v>女</v>
      </c>
      <c r="F49" s="10"/>
    </row>
    <row r="50" spans="1:6" ht="34.5" customHeight="1">
      <c r="A50" s="8">
        <v>48</v>
      </c>
      <c r="B50" s="9" t="str">
        <f>"60092023121409502014411"</f>
        <v>60092023121409502014411</v>
      </c>
      <c r="C50" s="9" t="s">
        <v>10</v>
      </c>
      <c r="D50" s="9" t="str">
        <f>"杨玉娟"</f>
        <v>杨玉娟</v>
      </c>
      <c r="E50" s="9" t="str">
        <f t="shared" si="3"/>
        <v>女</v>
      </c>
      <c r="F50" s="10"/>
    </row>
    <row r="51" spans="1:6" ht="34.5" customHeight="1">
      <c r="A51" s="8">
        <v>49</v>
      </c>
      <c r="B51" s="9" t="str">
        <f>"60092023121319560813872"</f>
        <v>60092023121319560813872</v>
      </c>
      <c r="C51" s="9" t="s">
        <v>10</v>
      </c>
      <c r="D51" s="9" t="str">
        <f>"孙燕娜"</f>
        <v>孙燕娜</v>
      </c>
      <c r="E51" s="9" t="str">
        <f t="shared" si="3"/>
        <v>女</v>
      </c>
      <c r="F51" s="10"/>
    </row>
    <row r="52" spans="1:6" ht="34.5" customHeight="1">
      <c r="A52" s="8">
        <v>50</v>
      </c>
      <c r="B52" s="9" t="str">
        <f>"60092023121420164515339"</f>
        <v>60092023121420164515339</v>
      </c>
      <c r="C52" s="9" t="s">
        <v>10</v>
      </c>
      <c r="D52" s="9" t="str">
        <f>"钟真彩"</f>
        <v>钟真彩</v>
      </c>
      <c r="E52" s="9" t="str">
        <f aca="true" t="shared" si="4" ref="E52:E60">"女"</f>
        <v>女</v>
      </c>
      <c r="F52" s="10"/>
    </row>
    <row r="53" spans="1:6" ht="34.5" customHeight="1">
      <c r="A53" s="8">
        <v>51</v>
      </c>
      <c r="B53" s="9" t="str">
        <f>"60092023121420022215320"</f>
        <v>60092023121420022215320</v>
      </c>
      <c r="C53" s="9" t="s">
        <v>10</v>
      </c>
      <c r="D53" s="9" t="str">
        <f>"吴日快"</f>
        <v>吴日快</v>
      </c>
      <c r="E53" s="9" t="str">
        <f t="shared" si="4"/>
        <v>女</v>
      </c>
      <c r="F53" s="10"/>
    </row>
    <row r="54" spans="1:6" ht="34.5" customHeight="1">
      <c r="A54" s="8">
        <v>52</v>
      </c>
      <c r="B54" s="9" t="str">
        <f>"60092023121421474715484"</f>
        <v>60092023121421474715484</v>
      </c>
      <c r="C54" s="9" t="s">
        <v>10</v>
      </c>
      <c r="D54" s="9" t="str">
        <f>"吴二皎"</f>
        <v>吴二皎</v>
      </c>
      <c r="E54" s="9" t="str">
        <f t="shared" si="4"/>
        <v>女</v>
      </c>
      <c r="F54" s="10"/>
    </row>
    <row r="55" spans="1:6" ht="34.5" customHeight="1">
      <c r="A55" s="8">
        <v>53</v>
      </c>
      <c r="B55" s="9" t="str">
        <f>"6009202312110841004910"</f>
        <v>6009202312110841004910</v>
      </c>
      <c r="C55" s="9" t="s">
        <v>10</v>
      </c>
      <c r="D55" s="9" t="str">
        <f>"王小霞"</f>
        <v>王小霞</v>
      </c>
      <c r="E55" s="9" t="str">
        <f t="shared" si="4"/>
        <v>女</v>
      </c>
      <c r="F55" s="10"/>
    </row>
    <row r="56" spans="1:6" ht="34.5" customHeight="1">
      <c r="A56" s="8">
        <v>54</v>
      </c>
      <c r="B56" s="9" t="str">
        <f>"6009202312092009361226"</f>
        <v>6009202312092009361226</v>
      </c>
      <c r="C56" s="9" t="s">
        <v>10</v>
      </c>
      <c r="D56" s="9" t="str">
        <f>"李贝"</f>
        <v>李贝</v>
      </c>
      <c r="E56" s="9" t="str">
        <f t="shared" si="4"/>
        <v>女</v>
      </c>
      <c r="F56" s="10"/>
    </row>
    <row r="57" spans="1:6" ht="34.5" customHeight="1">
      <c r="A57" s="8">
        <v>55</v>
      </c>
      <c r="B57" s="9" t="str">
        <f>"60092023121617131719333"</f>
        <v>60092023121617131719333</v>
      </c>
      <c r="C57" s="9" t="s">
        <v>10</v>
      </c>
      <c r="D57" s="9" t="str">
        <f>"余善妹"</f>
        <v>余善妹</v>
      </c>
      <c r="E57" s="9" t="str">
        <f t="shared" si="4"/>
        <v>女</v>
      </c>
      <c r="F57" s="10"/>
    </row>
    <row r="58" spans="1:6" ht="34.5" customHeight="1">
      <c r="A58" s="8">
        <v>56</v>
      </c>
      <c r="B58" s="9" t="str">
        <f>"60092023121716111022199"</f>
        <v>60092023121716111022199</v>
      </c>
      <c r="C58" s="9" t="s">
        <v>10</v>
      </c>
      <c r="D58" s="9" t="str">
        <f>"唐玉婷"</f>
        <v>唐玉婷</v>
      </c>
      <c r="E58" s="9" t="str">
        <f t="shared" si="4"/>
        <v>女</v>
      </c>
      <c r="F58" s="10"/>
    </row>
    <row r="59" spans="1:6" ht="34.5" customHeight="1">
      <c r="A59" s="8">
        <v>57</v>
      </c>
      <c r="B59" s="9" t="str">
        <f>"60092023121718163522600"</f>
        <v>60092023121718163522600</v>
      </c>
      <c r="C59" s="9" t="s">
        <v>10</v>
      </c>
      <c r="D59" s="9" t="str">
        <f>"曾祥龙"</f>
        <v>曾祥龙</v>
      </c>
      <c r="E59" s="9" t="str">
        <f>"男"</f>
        <v>男</v>
      </c>
      <c r="F59" s="10"/>
    </row>
    <row r="60" spans="1:6" ht="34.5" customHeight="1">
      <c r="A60" s="8">
        <v>58</v>
      </c>
      <c r="B60" s="9" t="str">
        <f>"60092023121809205924394"</f>
        <v>60092023121809205924394</v>
      </c>
      <c r="C60" s="9" t="s">
        <v>10</v>
      </c>
      <c r="D60" s="9" t="str">
        <f>"吴萍"</f>
        <v>吴萍</v>
      </c>
      <c r="E60" s="9" t="str">
        <f aca="true" t="shared" si="5" ref="E60:E65">"女"</f>
        <v>女</v>
      </c>
      <c r="F60" s="10"/>
    </row>
    <row r="61" spans="1:6" ht="34.5" customHeight="1">
      <c r="A61" s="8">
        <v>59</v>
      </c>
      <c r="B61" s="9" t="str">
        <f>"60092023121814041226635"</f>
        <v>60092023121814041226635</v>
      </c>
      <c r="C61" s="9" t="s">
        <v>10</v>
      </c>
      <c r="D61" s="9" t="str">
        <f>"许伯香"</f>
        <v>许伯香</v>
      </c>
      <c r="E61" s="9" t="str">
        <f t="shared" si="5"/>
        <v>女</v>
      </c>
      <c r="F61" s="10"/>
    </row>
    <row r="62" spans="1:6" ht="34.5" customHeight="1">
      <c r="A62" s="8">
        <v>60</v>
      </c>
      <c r="B62" s="9" t="str">
        <f>"60092023121819325928485"</f>
        <v>60092023121819325928485</v>
      </c>
      <c r="C62" s="9" t="s">
        <v>10</v>
      </c>
      <c r="D62" s="9" t="str">
        <f>"何慧娜"</f>
        <v>何慧娜</v>
      </c>
      <c r="E62" s="9" t="str">
        <f t="shared" si="5"/>
        <v>女</v>
      </c>
      <c r="F62" s="10"/>
    </row>
    <row r="63" spans="1:6" ht="34.5" customHeight="1">
      <c r="A63" s="8">
        <v>61</v>
      </c>
      <c r="B63" s="9" t="str">
        <f>"60092023121821481529085"</f>
        <v>60092023121821481529085</v>
      </c>
      <c r="C63" s="9" t="s">
        <v>10</v>
      </c>
      <c r="D63" s="9" t="str">
        <f>"丁启萍"</f>
        <v>丁启萍</v>
      </c>
      <c r="E63" s="9" t="str">
        <f t="shared" si="5"/>
        <v>女</v>
      </c>
      <c r="F63" s="10"/>
    </row>
    <row r="64" spans="1:6" ht="34.5" customHeight="1">
      <c r="A64" s="8">
        <v>62</v>
      </c>
      <c r="B64" s="9" t="str">
        <f>"60092023121909000929754"</f>
        <v>60092023121909000929754</v>
      </c>
      <c r="C64" s="9" t="s">
        <v>10</v>
      </c>
      <c r="D64" s="9" t="str">
        <f>"羊春月"</f>
        <v>羊春月</v>
      </c>
      <c r="E64" s="9" t="str">
        <f t="shared" si="5"/>
        <v>女</v>
      </c>
      <c r="F64" s="10"/>
    </row>
    <row r="65" spans="1:6" ht="34.5" customHeight="1">
      <c r="A65" s="8">
        <v>63</v>
      </c>
      <c r="B65" s="9" t="str">
        <f>"60092023121212171610248"</f>
        <v>60092023121212171610248</v>
      </c>
      <c r="C65" s="9" t="s">
        <v>10</v>
      </c>
      <c r="D65" s="9" t="str">
        <f>"韦月芳"</f>
        <v>韦月芳</v>
      </c>
      <c r="E65" s="9" t="str">
        <f t="shared" si="5"/>
        <v>女</v>
      </c>
      <c r="F65" s="10"/>
    </row>
    <row r="66" spans="1:6" ht="34.5" customHeight="1">
      <c r="A66" s="8">
        <v>64</v>
      </c>
      <c r="B66" s="9" t="str">
        <f>"60092023121221063211855"</f>
        <v>60092023121221063211855</v>
      </c>
      <c r="C66" s="9" t="s">
        <v>11</v>
      </c>
      <c r="D66" s="9" t="str">
        <f>"黎祥威"</f>
        <v>黎祥威</v>
      </c>
      <c r="E66" s="9" t="str">
        <f>"男"</f>
        <v>男</v>
      </c>
      <c r="F66" s="10"/>
    </row>
    <row r="67" spans="1:6" ht="34.5" customHeight="1">
      <c r="A67" s="8">
        <v>65</v>
      </c>
      <c r="B67" s="9" t="str">
        <f>"60092023121618174319557"</f>
        <v>60092023121618174319557</v>
      </c>
      <c r="C67" s="9" t="s">
        <v>11</v>
      </c>
      <c r="D67" s="9" t="str">
        <f>"张良"</f>
        <v>张良</v>
      </c>
      <c r="E67" s="9" t="str">
        <f>"男"</f>
        <v>男</v>
      </c>
      <c r="F67" s="10"/>
    </row>
    <row r="68" spans="1:6" ht="34.5" customHeight="1">
      <c r="A68" s="8">
        <v>66</v>
      </c>
      <c r="B68" s="9" t="str">
        <f>"60092023121811142425704"</f>
        <v>60092023121811142425704</v>
      </c>
      <c r="C68" s="9" t="s">
        <v>11</v>
      </c>
      <c r="D68" s="9" t="str">
        <f>"黄贝贝"</f>
        <v>黄贝贝</v>
      </c>
      <c r="E68" s="9" t="str">
        <f>"女"</f>
        <v>女</v>
      </c>
      <c r="F68" s="10"/>
    </row>
    <row r="69" spans="1:6" ht="34.5" customHeight="1">
      <c r="A69" s="8">
        <v>67</v>
      </c>
      <c r="B69" s="9" t="str">
        <f>"60092023121920543833102"</f>
        <v>60092023121920543833102</v>
      </c>
      <c r="C69" s="9" t="s">
        <v>11</v>
      </c>
      <c r="D69" s="9" t="str">
        <f>"万明汉"</f>
        <v>万明汉</v>
      </c>
      <c r="E69" s="9" t="str">
        <f>"男"</f>
        <v>男</v>
      </c>
      <c r="F69" s="10"/>
    </row>
    <row r="70" spans="1:6" ht="34.5" customHeight="1">
      <c r="A70" s="8">
        <v>68</v>
      </c>
      <c r="B70" s="9" t="str">
        <f>"6009202312091559551177"</f>
        <v>6009202312091559551177</v>
      </c>
      <c r="C70" s="9" t="s">
        <v>12</v>
      </c>
      <c r="D70" s="9" t="str">
        <f>"陈思宏"</f>
        <v>陈思宏</v>
      </c>
      <c r="E70" s="9" t="str">
        <f>"女"</f>
        <v>女</v>
      </c>
      <c r="F70" s="10"/>
    </row>
    <row r="71" spans="1:6" ht="34.5" customHeight="1">
      <c r="A71" s="8">
        <v>69</v>
      </c>
      <c r="B71" s="9" t="str">
        <f>"6009202312091619301185"</f>
        <v>6009202312091619301185</v>
      </c>
      <c r="C71" s="9" t="s">
        <v>12</v>
      </c>
      <c r="D71" s="9" t="str">
        <f>"符士颖"</f>
        <v>符士颖</v>
      </c>
      <c r="E71" s="9" t="str">
        <f>"男"</f>
        <v>男</v>
      </c>
      <c r="F71" s="10"/>
    </row>
    <row r="72" spans="1:6" ht="34.5" customHeight="1">
      <c r="A72" s="8">
        <v>70</v>
      </c>
      <c r="B72" s="9" t="str">
        <f>"6009202312091603141181"</f>
        <v>6009202312091603141181</v>
      </c>
      <c r="C72" s="9" t="s">
        <v>12</v>
      </c>
      <c r="D72" s="9" t="str">
        <f>"何仙辉"</f>
        <v>何仙辉</v>
      </c>
      <c r="E72" s="9" t="str">
        <f>"男"</f>
        <v>男</v>
      </c>
      <c r="F72" s="10"/>
    </row>
    <row r="73" spans="1:6" ht="34.5" customHeight="1">
      <c r="A73" s="8">
        <v>71</v>
      </c>
      <c r="B73" s="9" t="str">
        <f>"6009202312091900351213"</f>
        <v>6009202312091900351213</v>
      </c>
      <c r="C73" s="9" t="s">
        <v>12</v>
      </c>
      <c r="D73" s="9" t="str">
        <f>"杨清华"</f>
        <v>杨清华</v>
      </c>
      <c r="E73" s="9" t="str">
        <f>"男"</f>
        <v>男</v>
      </c>
      <c r="F73" s="10"/>
    </row>
    <row r="74" spans="1:6" ht="34.5" customHeight="1">
      <c r="A74" s="8">
        <v>72</v>
      </c>
      <c r="B74" s="9" t="str">
        <f>"6009202312120928219453"</f>
        <v>6009202312120928219453</v>
      </c>
      <c r="C74" s="9" t="s">
        <v>12</v>
      </c>
      <c r="D74" s="9" t="str">
        <f>"吴芳"</f>
        <v>吴芳</v>
      </c>
      <c r="E74" s="9" t="str">
        <f>"女"</f>
        <v>女</v>
      </c>
      <c r="F74" s="10"/>
    </row>
    <row r="75" spans="1:6" ht="34.5" customHeight="1">
      <c r="A75" s="8">
        <v>73</v>
      </c>
      <c r="B75" s="9" t="str">
        <f>"6009202312112338468991"</f>
        <v>6009202312112338468991</v>
      </c>
      <c r="C75" s="9" t="s">
        <v>12</v>
      </c>
      <c r="D75" s="9" t="str">
        <f>"申泳俭"</f>
        <v>申泳俭</v>
      </c>
      <c r="E75" s="9" t="str">
        <f>"男"</f>
        <v>男</v>
      </c>
      <c r="F75" s="10"/>
    </row>
    <row r="76" spans="1:6" ht="34.5" customHeight="1">
      <c r="A76" s="8">
        <v>74</v>
      </c>
      <c r="B76" s="9" t="str">
        <f>"60092023121420432315385"</f>
        <v>60092023121420432315385</v>
      </c>
      <c r="C76" s="9" t="s">
        <v>12</v>
      </c>
      <c r="D76" s="9" t="str">
        <f>"周芳玉"</f>
        <v>周芳玉</v>
      </c>
      <c r="E76" s="9" t="str">
        <f>"女"</f>
        <v>女</v>
      </c>
      <c r="F76" s="10"/>
    </row>
    <row r="77" spans="1:6" ht="34.5" customHeight="1">
      <c r="A77" s="8">
        <v>75</v>
      </c>
      <c r="B77" s="9" t="str">
        <f>"6009202312110958085400"</f>
        <v>6009202312110958085400</v>
      </c>
      <c r="C77" s="9" t="s">
        <v>12</v>
      </c>
      <c r="D77" s="9" t="str">
        <f>"王月"</f>
        <v>王月</v>
      </c>
      <c r="E77" s="9" t="str">
        <f>"女"</f>
        <v>女</v>
      </c>
      <c r="F77" s="10"/>
    </row>
    <row r="78" spans="1:6" ht="34.5" customHeight="1">
      <c r="A78" s="8">
        <v>76</v>
      </c>
      <c r="B78" s="9" t="str">
        <f>"60092023121518190316797"</f>
        <v>60092023121518190316797</v>
      </c>
      <c r="C78" s="9" t="s">
        <v>12</v>
      </c>
      <c r="D78" s="9" t="str">
        <f>"吴昔期"</f>
        <v>吴昔期</v>
      </c>
      <c r="E78" s="9" t="str">
        <f>"男"</f>
        <v>男</v>
      </c>
      <c r="F78" s="10"/>
    </row>
    <row r="79" spans="1:6" ht="34.5" customHeight="1">
      <c r="A79" s="8">
        <v>77</v>
      </c>
      <c r="B79" s="9" t="str">
        <f>"60092023121221234211862"</f>
        <v>60092023121221234211862</v>
      </c>
      <c r="C79" s="9" t="s">
        <v>12</v>
      </c>
      <c r="D79" s="9" t="str">
        <f>"孙永帅"</f>
        <v>孙永帅</v>
      </c>
      <c r="E79" s="9" t="str">
        <f>"男"</f>
        <v>男</v>
      </c>
      <c r="F79" s="10"/>
    </row>
    <row r="80" spans="1:6" ht="34.5" customHeight="1">
      <c r="A80" s="8">
        <v>78</v>
      </c>
      <c r="B80" s="9" t="str">
        <f>"60092023121713074521602"</f>
        <v>60092023121713074521602</v>
      </c>
      <c r="C80" s="9" t="s">
        <v>12</v>
      </c>
      <c r="D80" s="9" t="str">
        <f>"李小荟"</f>
        <v>李小荟</v>
      </c>
      <c r="E80" s="9" t="str">
        <f>"女"</f>
        <v>女</v>
      </c>
      <c r="F80" s="10"/>
    </row>
    <row r="81" spans="1:6" ht="34.5" customHeight="1">
      <c r="A81" s="8">
        <v>79</v>
      </c>
      <c r="B81" s="9" t="str">
        <f>"60092023121818472528294"</f>
        <v>60092023121818472528294</v>
      </c>
      <c r="C81" s="9" t="s">
        <v>12</v>
      </c>
      <c r="D81" s="9" t="str">
        <f>"林燕飞"</f>
        <v>林燕飞</v>
      </c>
      <c r="E81" s="9" t="str">
        <f>"女"</f>
        <v>女</v>
      </c>
      <c r="F81" s="10"/>
    </row>
    <row r="82" spans="1:6" ht="34.5" customHeight="1">
      <c r="A82" s="8">
        <v>80</v>
      </c>
      <c r="B82" s="9" t="str">
        <f>"60092023121422270715532"</f>
        <v>60092023121422270715532</v>
      </c>
      <c r="C82" s="9" t="s">
        <v>12</v>
      </c>
      <c r="D82" s="9" t="str">
        <f>"吴玉青"</f>
        <v>吴玉青</v>
      </c>
      <c r="E82" s="9" t="str">
        <f>"女"</f>
        <v>女</v>
      </c>
      <c r="F82" s="10"/>
    </row>
    <row r="83" spans="1:6" ht="34.5" customHeight="1">
      <c r="A83" s="8">
        <v>81</v>
      </c>
      <c r="B83" s="9" t="str">
        <f>"6009202312091226591130"</f>
        <v>6009202312091226591130</v>
      </c>
      <c r="C83" s="9" t="s">
        <v>12</v>
      </c>
      <c r="D83" s="9" t="str">
        <f>"符万姬"</f>
        <v>符万姬</v>
      </c>
      <c r="E83" s="9" t="str">
        <f>"女"</f>
        <v>女</v>
      </c>
      <c r="F83" s="10"/>
    </row>
    <row r="84" spans="1:6" ht="34.5" customHeight="1">
      <c r="A84" s="8">
        <v>82</v>
      </c>
      <c r="B84" s="9" t="str">
        <f>"60092023121923303033906"</f>
        <v>60092023121923303033906</v>
      </c>
      <c r="C84" s="9" t="s">
        <v>12</v>
      </c>
      <c r="D84" s="9" t="str">
        <f>"叶贵文"</f>
        <v>叶贵文</v>
      </c>
      <c r="E84" s="9" t="str">
        <f>"男"</f>
        <v>男</v>
      </c>
      <c r="F84" s="10"/>
    </row>
    <row r="85" spans="1:6" ht="34.5" customHeight="1">
      <c r="A85" s="8">
        <v>83</v>
      </c>
      <c r="B85" s="9" t="str">
        <f>"6009202312090908061071"</f>
        <v>6009202312090908061071</v>
      </c>
      <c r="C85" s="9" t="s">
        <v>13</v>
      </c>
      <c r="D85" s="9" t="str">
        <f>"陈相伯"</f>
        <v>陈相伯</v>
      </c>
      <c r="E85" s="9" t="str">
        <f>"男"</f>
        <v>男</v>
      </c>
      <c r="F85" s="10"/>
    </row>
  </sheetData>
  <sheetProtection/>
  <mergeCells count="1">
    <mergeCell ref="A1:E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-Zhu</cp:lastModifiedBy>
  <dcterms:created xsi:type="dcterms:W3CDTF">2023-12-21T09:22:59Z</dcterms:created>
  <dcterms:modified xsi:type="dcterms:W3CDTF">2024-01-08T07:12:29Z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897DCF406C56475AA365E01D4EFB3D88_13</vt:lpwstr>
  </property>
  <property fmtid="{D5CDD505-2E9C-101B-9397-08002B2CF9AE}" pid="4" name="KSOProductBuildV">
    <vt:lpwstr>2052-12.1.0.16120</vt:lpwstr>
  </property>
</Properties>
</file>