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1"/>
  </bookViews>
  <sheets>
    <sheet name="第一考场" sheetId="1" r:id="rId1"/>
    <sheet name="第二考场" sheetId="2" r:id="rId2"/>
  </sheets>
  <definedNames>
    <definedName name="_xlnm.Print_Titles" localSheetId="0">'第一考场'!$1:$2</definedName>
    <definedName name="_xlnm.Print_Titles" localSheetId="1">'第二考场'!$1:$2</definedName>
  </definedNames>
  <calcPr fullCalcOnLoad="1"/>
</workbook>
</file>

<file path=xl/sharedStrings.xml><?xml version="1.0" encoding="utf-8"?>
<sst xmlns="http://schemas.openxmlformats.org/spreadsheetml/2006/main" count="229" uniqueCount="144">
  <si>
    <t>文昌市教育系统2024年校园招聘活动（四川师范大学考点）          面试成绩汇总表
第01考场</t>
  </si>
  <si>
    <t>序号</t>
  </si>
  <si>
    <t>报考岗位</t>
  </si>
  <si>
    <t>姓名</t>
  </si>
  <si>
    <t>身份证号</t>
  </si>
  <si>
    <t>抽签号</t>
  </si>
  <si>
    <t>面试成绩</t>
  </si>
  <si>
    <t>备注</t>
  </si>
  <si>
    <t>0101_专技岗位（小学语文教师）</t>
  </si>
  <si>
    <t>340826*******404X</t>
  </si>
  <si>
    <t>05</t>
  </si>
  <si>
    <t>460006*******0420</t>
  </si>
  <si>
    <t>01</t>
  </si>
  <si>
    <t>331004*******0020</t>
  </si>
  <si>
    <t>面试缺考</t>
  </si>
  <si>
    <t>469024*******006X</t>
  </si>
  <si>
    <t>0103_专技岗位（小学语文教师）</t>
  </si>
  <si>
    <t>460003*******5645</t>
  </si>
  <si>
    <t>04</t>
  </si>
  <si>
    <t>460005*******3224</t>
  </si>
  <si>
    <t>469005*******1022</t>
  </si>
  <si>
    <t>03</t>
  </si>
  <si>
    <t>0107_专技岗位（小学语文教师）</t>
  </si>
  <si>
    <t>500236*******5393</t>
  </si>
  <si>
    <t>02</t>
  </si>
  <si>
    <t>0108_专技岗位（小学语文教师）</t>
  </si>
  <si>
    <t>460005*******4121</t>
  </si>
  <si>
    <t>08</t>
  </si>
  <si>
    <t>220182*******0628</t>
  </si>
  <si>
    <t>11</t>
  </si>
  <si>
    <t>460102*******1526</t>
  </si>
  <si>
    <t>12</t>
  </si>
  <si>
    <t>0110_专技岗位（小学语文教师）</t>
  </si>
  <si>
    <t>460002*******6422</t>
  </si>
  <si>
    <t>13</t>
  </si>
  <si>
    <t>0111_专技岗位（小学语文教师）</t>
  </si>
  <si>
    <t>469005*******452X</t>
  </si>
  <si>
    <t>07</t>
  </si>
  <si>
    <t>0202_专技岗位（中学语文教师）</t>
  </si>
  <si>
    <t>230102*******6825</t>
  </si>
  <si>
    <t>14</t>
  </si>
  <si>
    <t>511302*******2825</t>
  </si>
  <si>
    <t>15</t>
  </si>
  <si>
    <t>0203_专技岗位（中学语文教师）</t>
  </si>
  <si>
    <t>469024*******6049</t>
  </si>
  <si>
    <t>19</t>
  </si>
  <si>
    <t>460002*******582X</t>
  </si>
  <si>
    <t>22</t>
  </si>
  <si>
    <t>510522*******5249</t>
  </si>
  <si>
    <t>21</t>
  </si>
  <si>
    <t>460004*******6425</t>
  </si>
  <si>
    <t>650203*******1821</t>
  </si>
  <si>
    <t>18</t>
  </si>
  <si>
    <t>0205_专技岗位（中学语文教师）</t>
  </si>
  <si>
    <t>140223*******6240</t>
  </si>
  <si>
    <t>20</t>
  </si>
  <si>
    <t>460004*******4423</t>
  </si>
  <si>
    <t>420581*******0031</t>
  </si>
  <si>
    <t>16</t>
  </si>
  <si>
    <t>0243_专技岗位（中学生物教师）</t>
  </si>
  <si>
    <t>469003*******2786</t>
  </si>
  <si>
    <t>26</t>
  </si>
  <si>
    <t>460005*******1228</t>
  </si>
  <si>
    <t>27</t>
  </si>
  <si>
    <t>469024*******2021</t>
  </si>
  <si>
    <t>28</t>
  </si>
  <si>
    <t>460005*******1920</t>
  </si>
  <si>
    <t>24</t>
  </si>
  <si>
    <t>510704*******1522</t>
  </si>
  <si>
    <t>25</t>
  </si>
  <si>
    <t>0235_专技岗位（中学数学教师）</t>
  </si>
  <si>
    <t>469024*******0863</t>
  </si>
  <si>
    <t>30</t>
  </si>
  <si>
    <t>469023*******3719</t>
  </si>
  <si>
    <t>32</t>
  </si>
  <si>
    <t>0240_专技岗位（中学数学教师）</t>
  </si>
  <si>
    <t>460030*******0026</t>
  </si>
  <si>
    <t>31</t>
  </si>
  <si>
    <t>430426*******0266</t>
  </si>
  <si>
    <t>29</t>
  </si>
  <si>
    <t>0250_专技岗位（中学地理教师）</t>
  </si>
  <si>
    <t>460002*******0014</t>
  </si>
  <si>
    <t>34</t>
  </si>
  <si>
    <t>460103*******3021</t>
  </si>
  <si>
    <t>33</t>
  </si>
  <si>
    <t>431382*******0102</t>
  </si>
  <si>
    <t>35</t>
  </si>
  <si>
    <t>0227_专技岗位（中学物理教师）</t>
  </si>
  <si>
    <t>460006*******8115</t>
  </si>
  <si>
    <t>36</t>
  </si>
  <si>
    <t>文昌市教育系统2024年校园招聘活动（四川师范大学考点）            面试成绩汇总表
第02考场</t>
  </si>
  <si>
    <t>0217_专技岗位（中学英语教师）</t>
  </si>
  <si>
    <t>421087********0028</t>
  </si>
  <si>
    <t>610721********1120</t>
  </si>
  <si>
    <t>460006********0028</t>
  </si>
  <si>
    <t>0219_专技岗位（中学英语教师）</t>
  </si>
  <si>
    <t>469024********0044</t>
  </si>
  <si>
    <t>0220_专技岗位（中学英语教师）</t>
  </si>
  <si>
    <t>510923********6227</t>
  </si>
  <si>
    <t>06</t>
  </si>
  <si>
    <t>460005********3724</t>
  </si>
  <si>
    <t>0221_专技岗位（中学英语教师）</t>
  </si>
  <si>
    <t>460003********0221</t>
  </si>
  <si>
    <t>09</t>
  </si>
  <si>
    <t>460031********0414</t>
  </si>
  <si>
    <t>460003********3220</t>
  </si>
  <si>
    <t>0230_专技岗位（中学体育教师）</t>
  </si>
  <si>
    <t>500232********2193</t>
  </si>
  <si>
    <t>510922********3573</t>
  </si>
  <si>
    <t>460027********7915</t>
  </si>
  <si>
    <t>460006********2710</t>
  </si>
  <si>
    <t>460027********5715</t>
  </si>
  <si>
    <t>460006********2314</t>
  </si>
  <si>
    <t>510322********5496</t>
  </si>
  <si>
    <t>17</t>
  </si>
  <si>
    <t>460005********0032</t>
  </si>
  <si>
    <t>441581********4272</t>
  </si>
  <si>
    <t>0247_专技岗位（中学化学教师）</t>
  </si>
  <si>
    <t>460102********4228</t>
  </si>
  <si>
    <t>460103********1866</t>
  </si>
  <si>
    <t>23</t>
  </si>
  <si>
    <t>460025********0025</t>
  </si>
  <si>
    <t>0248_专技岗位（中学化学教师）</t>
  </si>
  <si>
    <t>460006********0021</t>
  </si>
  <si>
    <t>460104********1823</t>
  </si>
  <si>
    <t>0121_专技岗位（小学数学教师）</t>
  </si>
  <si>
    <t>460028********0021</t>
  </si>
  <si>
    <t>460007********5807</t>
  </si>
  <si>
    <t>500104********0421</t>
  </si>
  <si>
    <t>460005********5120</t>
  </si>
  <si>
    <t>0112_专技岗位（小学英语教师）</t>
  </si>
  <si>
    <t>450481********2248</t>
  </si>
  <si>
    <t>511024********1745</t>
  </si>
  <si>
    <t>10</t>
  </si>
  <si>
    <t>460028********0822</t>
  </si>
  <si>
    <t>0211_专技岗位（中学政治教师）</t>
  </si>
  <si>
    <t>460027********0015</t>
  </si>
  <si>
    <t>460200********0021</t>
  </si>
  <si>
    <t>0244_专技岗位（中学历史教师）</t>
  </si>
  <si>
    <t>460103********1822</t>
  </si>
  <si>
    <t>0117_专技岗位（小学心理健康教师）</t>
  </si>
  <si>
    <t>460200********3846</t>
  </si>
  <si>
    <t>0223_专技岗位（中学心理健康教师）</t>
  </si>
  <si>
    <t>460006********1647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</si>
</sst>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176" fontId="41" fillId="0" borderId="0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176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="110" zoomScaleNormal="110" workbookViewId="0" topLeftCell="A1">
      <selection activeCell="H5" sqref="H5"/>
    </sheetView>
  </sheetViews>
  <sheetFormatPr defaultColWidth="9.00390625" defaultRowHeight="34.5" customHeight="1"/>
  <cols>
    <col min="1" max="1" width="8.421875" style="18" customWidth="1"/>
    <col min="2" max="2" width="30.28125" style="19" customWidth="1"/>
    <col min="3" max="3" width="9.8515625" style="19" customWidth="1"/>
    <col min="4" max="4" width="20.421875" style="19" customWidth="1"/>
    <col min="5" max="5" width="9.00390625" style="20" customWidth="1"/>
    <col min="6" max="6" width="12.8515625" style="21" customWidth="1"/>
    <col min="7" max="16384" width="9.00390625" style="18" customWidth="1"/>
  </cols>
  <sheetData>
    <row r="1" spans="1:7" s="17" customFormat="1" ht="72.75" customHeight="1">
      <c r="A1" s="22" t="s">
        <v>0</v>
      </c>
      <c r="B1" s="23"/>
      <c r="C1" s="23"/>
      <c r="D1" s="23"/>
      <c r="E1" s="24"/>
      <c r="F1" s="25"/>
      <c r="G1" s="26"/>
    </row>
    <row r="2" spans="1:7" s="17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27" t="s">
        <v>6</v>
      </c>
      <c r="G2" s="8" t="s">
        <v>7</v>
      </c>
    </row>
    <row r="3" spans="1:7" ht="34.5" customHeight="1">
      <c r="A3" s="16">
        <v>1</v>
      </c>
      <c r="B3" s="12" t="s">
        <v>8</v>
      </c>
      <c r="C3" s="12" t="str">
        <f>"周海燕"</f>
        <v>周海燕</v>
      </c>
      <c r="D3" s="12" t="s">
        <v>9</v>
      </c>
      <c r="E3" s="28" t="s">
        <v>10</v>
      </c>
      <c r="F3" s="29">
        <v>79.33</v>
      </c>
      <c r="G3" s="16"/>
    </row>
    <row r="4" spans="1:7" ht="34.5" customHeight="1">
      <c r="A4" s="16">
        <v>2</v>
      </c>
      <c r="B4" s="12" t="s">
        <v>8</v>
      </c>
      <c r="C4" s="12" t="str">
        <f>"许林敏"</f>
        <v>许林敏</v>
      </c>
      <c r="D4" s="12" t="s">
        <v>11</v>
      </c>
      <c r="E4" s="28" t="s">
        <v>12</v>
      </c>
      <c r="F4" s="29">
        <v>82</v>
      </c>
      <c r="G4" s="16"/>
    </row>
    <row r="5" spans="1:7" ht="34.5" customHeight="1">
      <c r="A5" s="16">
        <v>3</v>
      </c>
      <c r="B5" s="12" t="s">
        <v>8</v>
      </c>
      <c r="C5" s="12" t="str">
        <f>"章梦梦"</f>
        <v>章梦梦</v>
      </c>
      <c r="D5" s="12" t="s">
        <v>13</v>
      </c>
      <c r="E5" s="28"/>
      <c r="F5" s="29"/>
      <c r="G5" s="16" t="s">
        <v>14</v>
      </c>
    </row>
    <row r="6" spans="1:7" ht="34.5" customHeight="1">
      <c r="A6" s="16">
        <v>4</v>
      </c>
      <c r="B6" s="12" t="s">
        <v>8</v>
      </c>
      <c r="C6" s="12" t="str">
        <f>"黄尹阁"</f>
        <v>黄尹阁</v>
      </c>
      <c r="D6" s="12" t="s">
        <v>15</v>
      </c>
      <c r="E6" s="28"/>
      <c r="F6" s="29"/>
      <c r="G6" s="16" t="s">
        <v>14</v>
      </c>
    </row>
    <row r="7" spans="1:7" ht="34.5" customHeight="1">
      <c r="A7" s="16">
        <v>5</v>
      </c>
      <c r="B7" s="12" t="s">
        <v>16</v>
      </c>
      <c r="C7" s="12" t="str">
        <f>"符雪美"</f>
        <v>符雪美</v>
      </c>
      <c r="D7" s="12" t="s">
        <v>17</v>
      </c>
      <c r="E7" s="28" t="s">
        <v>18</v>
      </c>
      <c r="F7" s="29">
        <v>81.67</v>
      </c>
      <c r="G7" s="16"/>
    </row>
    <row r="8" spans="1:7" ht="34.5" customHeight="1">
      <c r="A8" s="16">
        <v>6</v>
      </c>
      <c r="B8" s="12" t="s">
        <v>16</v>
      </c>
      <c r="C8" s="12" t="str">
        <f>"王忆婷"</f>
        <v>王忆婷</v>
      </c>
      <c r="D8" s="12" t="s">
        <v>19</v>
      </c>
      <c r="E8" s="28"/>
      <c r="F8" s="29"/>
      <c r="G8" s="16" t="s">
        <v>14</v>
      </c>
    </row>
    <row r="9" spans="1:7" ht="34.5" customHeight="1">
      <c r="A9" s="16">
        <v>7</v>
      </c>
      <c r="B9" s="12" t="s">
        <v>16</v>
      </c>
      <c r="C9" s="12" t="str">
        <f>"连晓欣"</f>
        <v>连晓欣</v>
      </c>
      <c r="D9" s="12" t="s">
        <v>20</v>
      </c>
      <c r="E9" s="28" t="s">
        <v>21</v>
      </c>
      <c r="F9" s="29">
        <v>77</v>
      </c>
      <c r="G9" s="16"/>
    </row>
    <row r="10" spans="1:7" ht="34.5" customHeight="1">
      <c r="A10" s="16">
        <v>8</v>
      </c>
      <c r="B10" s="12" t="s">
        <v>22</v>
      </c>
      <c r="C10" s="12" t="str">
        <f>"张健"</f>
        <v>张健</v>
      </c>
      <c r="D10" s="12" t="s">
        <v>23</v>
      </c>
      <c r="E10" s="28" t="s">
        <v>24</v>
      </c>
      <c r="F10" s="29">
        <v>79.67</v>
      </c>
      <c r="G10" s="16"/>
    </row>
    <row r="11" spans="1:7" ht="34.5" customHeight="1">
      <c r="A11" s="16">
        <v>9</v>
      </c>
      <c r="B11" s="12" t="s">
        <v>25</v>
      </c>
      <c r="C11" s="12" t="str">
        <f>"周楚萍"</f>
        <v>周楚萍</v>
      </c>
      <c r="D11" s="12" t="s">
        <v>26</v>
      </c>
      <c r="E11" s="28" t="s">
        <v>27</v>
      </c>
      <c r="F11" s="29">
        <v>60.67</v>
      </c>
      <c r="G11" s="16"/>
    </row>
    <row r="12" spans="1:7" ht="34.5" customHeight="1">
      <c r="A12" s="16">
        <v>10</v>
      </c>
      <c r="B12" s="12" t="s">
        <v>25</v>
      </c>
      <c r="C12" s="12" t="str">
        <f>"孙佳怡"</f>
        <v>孙佳怡</v>
      </c>
      <c r="D12" s="12" t="s">
        <v>28</v>
      </c>
      <c r="E12" s="28" t="s">
        <v>29</v>
      </c>
      <c r="F12" s="29">
        <v>58</v>
      </c>
      <c r="G12" s="16"/>
    </row>
    <row r="13" spans="1:7" ht="34.5" customHeight="1">
      <c r="A13" s="16">
        <v>11</v>
      </c>
      <c r="B13" s="12" t="s">
        <v>25</v>
      </c>
      <c r="C13" s="12" t="str">
        <f>"韩霄霄"</f>
        <v>韩霄霄</v>
      </c>
      <c r="D13" s="12" t="s">
        <v>30</v>
      </c>
      <c r="E13" s="28" t="s">
        <v>31</v>
      </c>
      <c r="F13" s="29">
        <v>77.33</v>
      </c>
      <c r="G13" s="16"/>
    </row>
    <row r="14" spans="1:7" ht="34.5" customHeight="1">
      <c r="A14" s="16">
        <v>12</v>
      </c>
      <c r="B14" s="12" t="s">
        <v>32</v>
      </c>
      <c r="C14" s="12" t="str">
        <f>"何诗婷"</f>
        <v>何诗婷</v>
      </c>
      <c r="D14" s="12" t="s">
        <v>33</v>
      </c>
      <c r="E14" s="28" t="s">
        <v>34</v>
      </c>
      <c r="F14" s="29">
        <v>71</v>
      </c>
      <c r="G14" s="16"/>
    </row>
    <row r="15" spans="1:7" ht="34.5" customHeight="1">
      <c r="A15" s="16">
        <v>13</v>
      </c>
      <c r="B15" s="12" t="s">
        <v>35</v>
      </c>
      <c r="C15" s="12" t="str">
        <f>"吴惠敏"</f>
        <v>吴惠敏</v>
      </c>
      <c r="D15" s="12" t="s">
        <v>36</v>
      </c>
      <c r="E15" s="28" t="s">
        <v>37</v>
      </c>
      <c r="F15" s="29">
        <v>74.67</v>
      </c>
      <c r="G15" s="16"/>
    </row>
    <row r="16" spans="1:7" ht="34.5" customHeight="1">
      <c r="A16" s="16">
        <v>14</v>
      </c>
      <c r="B16" s="12" t="s">
        <v>38</v>
      </c>
      <c r="C16" s="12" t="str">
        <f>"王佳一"</f>
        <v>王佳一</v>
      </c>
      <c r="D16" s="12" t="s">
        <v>39</v>
      </c>
      <c r="E16" s="28" t="s">
        <v>40</v>
      </c>
      <c r="F16" s="29">
        <v>82.33</v>
      </c>
      <c r="G16" s="16"/>
    </row>
    <row r="17" spans="1:7" ht="34.5" customHeight="1">
      <c r="A17" s="16">
        <v>15</v>
      </c>
      <c r="B17" s="12" t="s">
        <v>38</v>
      </c>
      <c r="C17" s="12" t="str">
        <f>"彭园芯"</f>
        <v>彭园芯</v>
      </c>
      <c r="D17" s="12" t="s">
        <v>41</v>
      </c>
      <c r="E17" s="28" t="s">
        <v>42</v>
      </c>
      <c r="F17" s="29">
        <v>74.67</v>
      </c>
      <c r="G17" s="16"/>
    </row>
    <row r="18" spans="1:7" ht="34.5" customHeight="1">
      <c r="A18" s="16">
        <v>16</v>
      </c>
      <c r="B18" s="12" t="s">
        <v>43</v>
      </c>
      <c r="C18" s="12" t="str">
        <f>"王舒贞"</f>
        <v>王舒贞</v>
      </c>
      <c r="D18" s="12" t="s">
        <v>44</v>
      </c>
      <c r="E18" s="28" t="s">
        <v>45</v>
      </c>
      <c r="F18" s="29">
        <v>77</v>
      </c>
      <c r="G18" s="16"/>
    </row>
    <row r="19" spans="1:7" ht="34.5" customHeight="1">
      <c r="A19" s="16">
        <v>17</v>
      </c>
      <c r="B19" s="12" t="s">
        <v>43</v>
      </c>
      <c r="C19" s="12" t="str">
        <f>"汲敏芝"</f>
        <v>汲敏芝</v>
      </c>
      <c r="D19" s="12" t="s">
        <v>46</v>
      </c>
      <c r="E19" s="28" t="s">
        <v>47</v>
      </c>
      <c r="F19" s="29">
        <v>76.33</v>
      </c>
      <c r="G19" s="16"/>
    </row>
    <row r="20" spans="1:7" ht="34.5" customHeight="1">
      <c r="A20" s="16">
        <v>18</v>
      </c>
      <c r="B20" s="12" t="s">
        <v>43</v>
      </c>
      <c r="C20" s="12" t="str">
        <f>"黄影"</f>
        <v>黄影</v>
      </c>
      <c r="D20" s="12" t="s">
        <v>48</v>
      </c>
      <c r="E20" s="28" t="s">
        <v>49</v>
      </c>
      <c r="F20" s="29">
        <v>79.33</v>
      </c>
      <c r="G20" s="16"/>
    </row>
    <row r="21" spans="1:7" ht="34.5" customHeight="1">
      <c r="A21" s="16">
        <v>19</v>
      </c>
      <c r="B21" s="12" t="s">
        <v>43</v>
      </c>
      <c r="C21" s="12" t="str">
        <f>"王志妍"</f>
        <v>王志妍</v>
      </c>
      <c r="D21" s="12" t="s">
        <v>50</v>
      </c>
      <c r="E21" s="28"/>
      <c r="F21" s="29"/>
      <c r="G21" s="16" t="s">
        <v>14</v>
      </c>
    </row>
    <row r="22" spans="1:7" ht="34.5" customHeight="1">
      <c r="A22" s="16">
        <v>20</v>
      </c>
      <c r="B22" s="12" t="s">
        <v>43</v>
      </c>
      <c r="C22" s="12" t="str">
        <f>"刘雨萱"</f>
        <v>刘雨萱</v>
      </c>
      <c r="D22" s="12" t="s">
        <v>51</v>
      </c>
      <c r="E22" s="28" t="s">
        <v>52</v>
      </c>
      <c r="F22" s="29">
        <v>77.33</v>
      </c>
      <c r="G22" s="16"/>
    </row>
    <row r="23" spans="1:7" ht="34.5" customHeight="1">
      <c r="A23" s="16">
        <v>21</v>
      </c>
      <c r="B23" s="12" t="s">
        <v>53</v>
      </c>
      <c r="C23" s="12" t="str">
        <f>"姚重阳"</f>
        <v>姚重阳</v>
      </c>
      <c r="D23" s="12" t="s">
        <v>54</v>
      </c>
      <c r="E23" s="28" t="s">
        <v>55</v>
      </c>
      <c r="F23" s="29">
        <v>81.33</v>
      </c>
      <c r="G23" s="16"/>
    </row>
    <row r="24" spans="1:7" ht="34.5" customHeight="1">
      <c r="A24" s="16">
        <v>22</v>
      </c>
      <c r="B24" s="12" t="s">
        <v>53</v>
      </c>
      <c r="C24" s="12" t="str">
        <f>"陈亲盼"</f>
        <v>陈亲盼</v>
      </c>
      <c r="D24" s="12" t="s">
        <v>56</v>
      </c>
      <c r="E24" s="28"/>
      <c r="F24" s="29"/>
      <c r="G24" s="16" t="s">
        <v>14</v>
      </c>
    </row>
    <row r="25" spans="1:7" ht="34.5" customHeight="1">
      <c r="A25" s="16">
        <v>23</v>
      </c>
      <c r="B25" s="12" t="s">
        <v>53</v>
      </c>
      <c r="C25" s="12" t="str">
        <f>"王子涵"</f>
        <v>王子涵</v>
      </c>
      <c r="D25" s="12" t="s">
        <v>57</v>
      </c>
      <c r="E25" s="28" t="s">
        <v>58</v>
      </c>
      <c r="F25" s="29">
        <v>75</v>
      </c>
      <c r="G25" s="16"/>
    </row>
    <row r="26" spans="1:7" ht="34.5" customHeight="1">
      <c r="A26" s="16">
        <v>24</v>
      </c>
      <c r="B26" s="12" t="s">
        <v>59</v>
      </c>
      <c r="C26" s="12" t="str">
        <f>"何华桃"</f>
        <v>何华桃</v>
      </c>
      <c r="D26" s="12" t="s">
        <v>60</v>
      </c>
      <c r="E26" s="28" t="s">
        <v>61</v>
      </c>
      <c r="F26" s="29">
        <v>62</v>
      </c>
      <c r="G26" s="16"/>
    </row>
    <row r="27" spans="1:7" ht="34.5" customHeight="1">
      <c r="A27" s="16">
        <v>25</v>
      </c>
      <c r="B27" s="12" t="s">
        <v>59</v>
      </c>
      <c r="C27" s="12" t="str">
        <f>"林彩虹"</f>
        <v>林彩虹</v>
      </c>
      <c r="D27" s="12" t="s">
        <v>62</v>
      </c>
      <c r="E27" s="28" t="s">
        <v>63</v>
      </c>
      <c r="F27" s="29">
        <v>65.67</v>
      </c>
      <c r="G27" s="16"/>
    </row>
    <row r="28" spans="1:7" ht="34.5" customHeight="1">
      <c r="A28" s="16">
        <v>26</v>
      </c>
      <c r="B28" s="12" t="s">
        <v>59</v>
      </c>
      <c r="C28" s="12" t="str">
        <f>"符小英"</f>
        <v>符小英</v>
      </c>
      <c r="D28" s="12" t="s">
        <v>64</v>
      </c>
      <c r="E28" s="28" t="s">
        <v>65</v>
      </c>
      <c r="F28" s="29">
        <v>57</v>
      </c>
      <c r="G28" s="30"/>
    </row>
    <row r="29" spans="1:7" ht="34.5" customHeight="1">
      <c r="A29" s="16">
        <v>27</v>
      </c>
      <c r="B29" s="12" t="s">
        <v>59</v>
      </c>
      <c r="C29" s="12" t="str">
        <f>"庄莹"</f>
        <v>庄莹</v>
      </c>
      <c r="D29" s="12" t="s">
        <v>66</v>
      </c>
      <c r="E29" s="28" t="s">
        <v>67</v>
      </c>
      <c r="F29" s="29">
        <v>64.33</v>
      </c>
      <c r="G29" s="30"/>
    </row>
    <row r="30" spans="1:7" ht="34.5" customHeight="1">
      <c r="A30" s="16">
        <v>28</v>
      </c>
      <c r="B30" s="12" t="s">
        <v>59</v>
      </c>
      <c r="C30" s="12" t="str">
        <f>"李静媚"</f>
        <v>李静媚</v>
      </c>
      <c r="D30" s="12" t="s">
        <v>68</v>
      </c>
      <c r="E30" s="28" t="s">
        <v>69</v>
      </c>
      <c r="F30" s="29">
        <v>80.33</v>
      </c>
      <c r="G30" s="30"/>
    </row>
    <row r="31" spans="1:7" ht="34.5" customHeight="1">
      <c r="A31" s="16">
        <v>29</v>
      </c>
      <c r="B31" s="12" t="s">
        <v>70</v>
      </c>
      <c r="C31" s="12" t="str">
        <f>"符祯"</f>
        <v>符祯</v>
      </c>
      <c r="D31" s="12" t="s">
        <v>71</v>
      </c>
      <c r="E31" s="28" t="s">
        <v>72</v>
      </c>
      <c r="F31" s="29">
        <v>69</v>
      </c>
      <c r="G31" s="30"/>
    </row>
    <row r="32" spans="1:7" ht="34.5" customHeight="1">
      <c r="A32" s="16">
        <v>30</v>
      </c>
      <c r="B32" s="12" t="s">
        <v>70</v>
      </c>
      <c r="C32" s="12" t="str">
        <f>"陈贤吉"</f>
        <v>陈贤吉</v>
      </c>
      <c r="D32" s="12" t="s">
        <v>73</v>
      </c>
      <c r="E32" s="28" t="s">
        <v>74</v>
      </c>
      <c r="F32" s="29">
        <v>79</v>
      </c>
      <c r="G32" s="30"/>
    </row>
    <row r="33" spans="1:7" ht="34.5" customHeight="1">
      <c r="A33" s="16">
        <v>31</v>
      </c>
      <c r="B33" s="12" t="s">
        <v>75</v>
      </c>
      <c r="C33" s="12" t="str">
        <f>"潘家佳"</f>
        <v>潘家佳</v>
      </c>
      <c r="D33" s="12" t="s">
        <v>76</v>
      </c>
      <c r="E33" s="28" t="s">
        <v>77</v>
      </c>
      <c r="F33" s="29">
        <v>56</v>
      </c>
      <c r="G33" s="30"/>
    </row>
    <row r="34" spans="1:7" ht="34.5" customHeight="1">
      <c r="A34" s="16">
        <v>32</v>
      </c>
      <c r="B34" s="12" t="s">
        <v>75</v>
      </c>
      <c r="C34" s="12" t="str">
        <f>"陈玉凤"</f>
        <v>陈玉凤</v>
      </c>
      <c r="D34" s="12" t="s">
        <v>78</v>
      </c>
      <c r="E34" s="28" t="s">
        <v>79</v>
      </c>
      <c r="F34" s="29">
        <v>55.33</v>
      </c>
      <c r="G34" s="30"/>
    </row>
    <row r="35" spans="1:7" ht="34.5" customHeight="1">
      <c r="A35" s="16">
        <v>33</v>
      </c>
      <c r="B35" s="12" t="s">
        <v>80</v>
      </c>
      <c r="C35" s="12" t="str">
        <f>"王子华"</f>
        <v>王子华</v>
      </c>
      <c r="D35" s="12" t="s">
        <v>81</v>
      </c>
      <c r="E35" s="28" t="s">
        <v>82</v>
      </c>
      <c r="F35" s="29">
        <v>84</v>
      </c>
      <c r="G35" s="30"/>
    </row>
    <row r="36" spans="1:7" ht="34.5" customHeight="1">
      <c r="A36" s="16">
        <v>34</v>
      </c>
      <c r="B36" s="12" t="s">
        <v>80</v>
      </c>
      <c r="C36" s="12" t="str">
        <f>"邓明珠"</f>
        <v>邓明珠</v>
      </c>
      <c r="D36" s="12" t="s">
        <v>83</v>
      </c>
      <c r="E36" s="28" t="s">
        <v>84</v>
      </c>
      <c r="F36" s="29">
        <v>77</v>
      </c>
      <c r="G36" s="30"/>
    </row>
    <row r="37" spans="1:7" ht="34.5" customHeight="1">
      <c r="A37" s="16">
        <v>35</v>
      </c>
      <c r="B37" s="12" t="s">
        <v>80</v>
      </c>
      <c r="C37" s="12" t="str">
        <f>"刘帅晶"</f>
        <v>刘帅晶</v>
      </c>
      <c r="D37" s="12" t="s">
        <v>85</v>
      </c>
      <c r="E37" s="28" t="s">
        <v>86</v>
      </c>
      <c r="F37" s="29">
        <v>56.33</v>
      </c>
      <c r="G37" s="30"/>
    </row>
    <row r="38" spans="1:7" ht="34.5" customHeight="1">
      <c r="A38" s="16">
        <v>36</v>
      </c>
      <c r="B38" s="12" t="s">
        <v>87</v>
      </c>
      <c r="C38" s="12" t="str">
        <f>"陈新发"</f>
        <v>陈新发</v>
      </c>
      <c r="D38" s="12" t="s">
        <v>88</v>
      </c>
      <c r="E38" s="28" t="s">
        <v>89</v>
      </c>
      <c r="F38" s="29">
        <v>55.33</v>
      </c>
      <c r="G38" s="30"/>
    </row>
    <row r="39" spans="1:4" ht="34.5" customHeight="1">
      <c r="A39"/>
      <c r="B39"/>
      <c r="C39"/>
      <c r="D39"/>
    </row>
    <row r="40" spans="1:4" ht="34.5" customHeight="1">
      <c r="A40"/>
      <c r="B40"/>
      <c r="C40"/>
      <c r="D40"/>
    </row>
    <row r="41" spans="1:4" ht="34.5" customHeight="1">
      <c r="A41"/>
      <c r="B41"/>
      <c r="C41"/>
      <c r="D41"/>
    </row>
    <row r="42" spans="1:4" ht="34.5" customHeight="1">
      <c r="A42"/>
      <c r="B42"/>
      <c r="C42"/>
      <c r="D42"/>
    </row>
    <row r="43" spans="1:4" ht="34.5" customHeight="1">
      <c r="A43"/>
      <c r="B43"/>
      <c r="C43"/>
      <c r="D43"/>
    </row>
    <row r="44" spans="1:4" ht="34.5" customHeight="1">
      <c r="A44"/>
      <c r="B44"/>
      <c r="C44"/>
      <c r="D44"/>
    </row>
    <row r="45" spans="1:4" ht="34.5" customHeight="1">
      <c r="A45"/>
      <c r="B45"/>
      <c r="C45"/>
      <c r="D45"/>
    </row>
    <row r="46" spans="1:4" ht="34.5" customHeight="1">
      <c r="A46"/>
      <c r="B46"/>
      <c r="C46"/>
      <c r="D46"/>
    </row>
    <row r="47" spans="1:4" ht="34.5" customHeight="1">
      <c r="A47"/>
      <c r="B47"/>
      <c r="C47"/>
      <c r="D47"/>
    </row>
    <row r="48" spans="1:4" ht="34.5" customHeight="1">
      <c r="A48"/>
      <c r="B48"/>
      <c r="C48"/>
      <c r="D48"/>
    </row>
    <row r="49" spans="1:4" ht="34.5" customHeight="1">
      <c r="A49"/>
      <c r="B49"/>
      <c r="C49"/>
      <c r="D49"/>
    </row>
    <row r="50" spans="1:4" ht="34.5" customHeight="1">
      <c r="A50"/>
      <c r="B50"/>
      <c r="C50"/>
      <c r="D50"/>
    </row>
    <row r="51" spans="1:4" ht="34.5" customHeight="1">
      <c r="A51"/>
      <c r="B51"/>
      <c r="C51"/>
      <c r="D51"/>
    </row>
    <row r="52" spans="1:4" ht="34.5" customHeight="1">
      <c r="A52"/>
      <c r="B52"/>
      <c r="C52"/>
      <c r="D52"/>
    </row>
    <row r="53" spans="1:4" ht="34.5" customHeight="1">
      <c r="A53"/>
      <c r="B53"/>
      <c r="C53"/>
      <c r="D53"/>
    </row>
    <row r="54" spans="1:4" ht="34.5" customHeight="1">
      <c r="A54"/>
      <c r="B54"/>
      <c r="C54"/>
      <c r="D54"/>
    </row>
    <row r="55" spans="1:4" ht="34.5" customHeight="1">
      <c r="A55"/>
      <c r="B55"/>
      <c r="C55"/>
      <c r="D55"/>
    </row>
    <row r="56" spans="1:4" ht="34.5" customHeight="1">
      <c r="A56"/>
      <c r="B56"/>
      <c r="C56"/>
      <c r="D56"/>
    </row>
    <row r="57" spans="1:4" ht="34.5" customHeight="1">
      <c r="A57"/>
      <c r="B57"/>
      <c r="C57"/>
      <c r="D57"/>
    </row>
    <row r="58" spans="1:4" ht="34.5" customHeight="1">
      <c r="A58"/>
      <c r="B58"/>
      <c r="C58"/>
      <c r="D58"/>
    </row>
    <row r="59" spans="1:4" ht="34.5" customHeight="1">
      <c r="A59"/>
      <c r="B59"/>
      <c r="C59"/>
      <c r="D59"/>
    </row>
    <row r="60" spans="1:4" ht="34.5" customHeight="1">
      <c r="A60"/>
      <c r="B60"/>
      <c r="C60"/>
      <c r="D60"/>
    </row>
    <row r="61" spans="1:4" ht="34.5" customHeight="1">
      <c r="A61"/>
      <c r="B61"/>
      <c r="C61"/>
      <c r="D61"/>
    </row>
    <row r="62" spans="1:4" ht="34.5" customHeight="1">
      <c r="A62"/>
      <c r="B62"/>
      <c r="C62"/>
      <c r="D62"/>
    </row>
    <row r="63" spans="1:4" ht="34.5" customHeight="1">
      <c r="A63"/>
      <c r="B63"/>
      <c r="C63"/>
      <c r="D63"/>
    </row>
    <row r="64" spans="1:4" ht="34.5" customHeight="1">
      <c r="A64"/>
      <c r="B64"/>
      <c r="C64"/>
      <c r="D64"/>
    </row>
    <row r="65" spans="1:4" ht="34.5" customHeight="1">
      <c r="A65"/>
      <c r="B65"/>
      <c r="C65"/>
      <c r="D65"/>
    </row>
  </sheetData>
  <sheetProtection password="E8E7" sheet="1" objects="1"/>
  <mergeCells count="1">
    <mergeCell ref="A1:G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8.28125" style="0" customWidth="1"/>
    <col min="2" max="2" width="32.421875" style="0" customWidth="1"/>
    <col min="3" max="3" width="9.7109375" style="0" customWidth="1"/>
    <col min="4" max="4" width="20.421875" style="0" customWidth="1"/>
    <col min="5" max="5" width="9.00390625" style="2" customWidth="1"/>
    <col min="6" max="6" width="12.8515625" style="3" customWidth="1"/>
    <col min="7" max="7" width="9.00390625" style="4" customWidth="1"/>
  </cols>
  <sheetData>
    <row r="1" spans="1:7" ht="72.75" customHeight="1">
      <c r="A1" s="5" t="s">
        <v>90</v>
      </c>
      <c r="B1" s="5"/>
      <c r="C1" s="5"/>
      <c r="D1" s="5"/>
      <c r="E1" s="6"/>
      <c r="F1" s="7"/>
      <c r="G1" s="5"/>
    </row>
    <row r="2" spans="1:7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</row>
    <row r="3" spans="1:7" s="1" customFormat="1" ht="34.5" customHeight="1">
      <c r="A3" s="11">
        <v>1</v>
      </c>
      <c r="B3" s="12" t="s">
        <v>91</v>
      </c>
      <c r="C3" s="12" t="str">
        <f>"刘杜淳"</f>
        <v>刘杜淳</v>
      </c>
      <c r="D3" s="12" t="s">
        <v>92</v>
      </c>
      <c r="E3" s="13" t="s">
        <v>37</v>
      </c>
      <c r="F3" s="14">
        <v>67.33</v>
      </c>
      <c r="G3" s="15"/>
    </row>
    <row r="4" spans="1:7" s="1" customFormat="1" ht="34.5" customHeight="1">
      <c r="A4" s="11">
        <v>2</v>
      </c>
      <c r="B4" s="12" t="s">
        <v>91</v>
      </c>
      <c r="C4" s="12" t="str">
        <f>"唐乙丁"</f>
        <v>唐乙丁</v>
      </c>
      <c r="D4" s="12" t="s">
        <v>93</v>
      </c>
      <c r="E4" s="13" t="s">
        <v>12</v>
      </c>
      <c r="F4" s="14">
        <v>71.67</v>
      </c>
      <c r="G4" s="15"/>
    </row>
    <row r="5" spans="1:7" s="1" customFormat="1" ht="34.5" customHeight="1">
      <c r="A5" s="11">
        <v>3</v>
      </c>
      <c r="B5" s="12" t="s">
        <v>91</v>
      </c>
      <c r="C5" s="12" t="str">
        <f>"赖心怡"</f>
        <v>赖心怡</v>
      </c>
      <c r="D5" s="12" t="s">
        <v>94</v>
      </c>
      <c r="E5" s="13"/>
      <c r="F5" s="14"/>
      <c r="G5" s="16" t="s">
        <v>14</v>
      </c>
    </row>
    <row r="6" spans="1:7" s="1" customFormat="1" ht="34.5" customHeight="1">
      <c r="A6" s="11">
        <v>4</v>
      </c>
      <c r="B6" s="12" t="s">
        <v>95</v>
      </c>
      <c r="C6" s="12" t="str">
        <f>"许燕娜"</f>
        <v>许燕娜</v>
      </c>
      <c r="D6" s="12" t="s">
        <v>96</v>
      </c>
      <c r="E6" s="13" t="s">
        <v>18</v>
      </c>
      <c r="F6" s="14">
        <v>75.67</v>
      </c>
      <c r="G6" s="15"/>
    </row>
    <row r="7" spans="1:7" s="1" customFormat="1" ht="34.5" customHeight="1">
      <c r="A7" s="11">
        <v>5</v>
      </c>
      <c r="B7" s="12" t="s">
        <v>97</v>
      </c>
      <c r="C7" s="12" t="str">
        <f>"罗金玉"</f>
        <v>罗金玉</v>
      </c>
      <c r="D7" s="12" t="s">
        <v>98</v>
      </c>
      <c r="E7" s="13" t="s">
        <v>99</v>
      </c>
      <c r="F7" s="14">
        <v>69.67</v>
      </c>
      <c r="G7" s="15"/>
    </row>
    <row r="8" spans="1:7" s="1" customFormat="1" ht="34.5" customHeight="1">
      <c r="A8" s="11">
        <v>6</v>
      </c>
      <c r="B8" s="12" t="s">
        <v>97</v>
      </c>
      <c r="C8" s="12" t="str">
        <f>"王曼"</f>
        <v>王曼</v>
      </c>
      <c r="D8" s="12" t="s">
        <v>100</v>
      </c>
      <c r="E8" s="13" t="s">
        <v>10</v>
      </c>
      <c r="F8" s="14">
        <v>77.33</v>
      </c>
      <c r="G8" s="15"/>
    </row>
    <row r="9" spans="1:7" s="1" customFormat="1" ht="34.5" customHeight="1">
      <c r="A9" s="11">
        <v>7</v>
      </c>
      <c r="B9" s="12" t="s">
        <v>101</v>
      </c>
      <c r="C9" s="12" t="str">
        <f>"石慧美"</f>
        <v>石慧美</v>
      </c>
      <c r="D9" s="12" t="s">
        <v>102</v>
      </c>
      <c r="E9" s="13" t="s">
        <v>103</v>
      </c>
      <c r="F9" s="14">
        <v>62</v>
      </c>
      <c r="G9" s="15"/>
    </row>
    <row r="10" spans="1:7" s="1" customFormat="1" ht="34.5" customHeight="1">
      <c r="A10" s="11">
        <v>8</v>
      </c>
      <c r="B10" s="12" t="s">
        <v>101</v>
      </c>
      <c r="C10" s="12" t="str">
        <f>"邢福聪"</f>
        <v>邢福聪</v>
      </c>
      <c r="D10" s="12" t="s">
        <v>104</v>
      </c>
      <c r="E10" s="13" t="s">
        <v>21</v>
      </c>
      <c r="F10" s="14">
        <v>82</v>
      </c>
      <c r="G10" s="15"/>
    </row>
    <row r="11" spans="1:7" s="1" customFormat="1" ht="34.5" customHeight="1">
      <c r="A11" s="11">
        <v>9</v>
      </c>
      <c r="B11" s="12" t="s">
        <v>101</v>
      </c>
      <c r="C11" s="12" t="str">
        <f>"王敬妹"</f>
        <v>王敬妹</v>
      </c>
      <c r="D11" s="12" t="s">
        <v>105</v>
      </c>
      <c r="E11" s="13" t="s">
        <v>27</v>
      </c>
      <c r="F11" s="14">
        <v>69</v>
      </c>
      <c r="G11" s="15"/>
    </row>
    <row r="12" spans="1:7" s="1" customFormat="1" ht="34.5" customHeight="1">
      <c r="A12" s="11">
        <v>10</v>
      </c>
      <c r="B12" s="12" t="s">
        <v>106</v>
      </c>
      <c r="C12" s="12" t="str">
        <f>"董佳豪"</f>
        <v>董佳豪</v>
      </c>
      <c r="D12" s="12" t="s">
        <v>107</v>
      </c>
      <c r="E12" s="13"/>
      <c r="F12" s="14"/>
      <c r="G12" s="16" t="s">
        <v>14</v>
      </c>
    </row>
    <row r="13" spans="1:7" s="1" customFormat="1" ht="34.5" customHeight="1">
      <c r="A13" s="11">
        <v>11</v>
      </c>
      <c r="B13" s="12" t="s">
        <v>106</v>
      </c>
      <c r="C13" s="12" t="str">
        <f>"汪遂"</f>
        <v>汪遂</v>
      </c>
      <c r="D13" s="12" t="s">
        <v>108</v>
      </c>
      <c r="E13" s="13" t="s">
        <v>52</v>
      </c>
      <c r="F13" s="14">
        <v>71.33</v>
      </c>
      <c r="G13" s="15"/>
    </row>
    <row r="14" spans="1:7" s="1" customFormat="1" ht="34.5" customHeight="1">
      <c r="A14" s="11">
        <v>12</v>
      </c>
      <c r="B14" s="12" t="s">
        <v>106</v>
      </c>
      <c r="C14" s="12" t="str">
        <f>"陈明豪"</f>
        <v>陈明豪</v>
      </c>
      <c r="D14" s="12" t="s">
        <v>109</v>
      </c>
      <c r="E14" s="13" t="s">
        <v>45</v>
      </c>
      <c r="F14" s="14">
        <v>72.33</v>
      </c>
      <c r="G14" s="15"/>
    </row>
    <row r="15" spans="1:7" s="1" customFormat="1" ht="34.5" customHeight="1">
      <c r="A15" s="11">
        <v>13</v>
      </c>
      <c r="B15" s="12" t="s">
        <v>106</v>
      </c>
      <c r="C15" s="12" t="str">
        <f>"蔡剑秋"</f>
        <v>蔡剑秋</v>
      </c>
      <c r="D15" s="12" t="s">
        <v>110</v>
      </c>
      <c r="E15" s="13" t="s">
        <v>55</v>
      </c>
      <c r="F15" s="14">
        <v>76</v>
      </c>
      <c r="G15" s="15"/>
    </row>
    <row r="16" spans="1:7" s="1" customFormat="1" ht="34.5" customHeight="1">
      <c r="A16" s="11">
        <v>14</v>
      </c>
      <c r="B16" s="12" t="s">
        <v>106</v>
      </c>
      <c r="C16" s="12" t="str">
        <f>"王育全"</f>
        <v>王育全</v>
      </c>
      <c r="D16" s="12" t="s">
        <v>111</v>
      </c>
      <c r="E16" s="13" t="s">
        <v>49</v>
      </c>
      <c r="F16" s="14">
        <v>67.33</v>
      </c>
      <c r="G16" s="15"/>
    </row>
    <row r="17" spans="1:7" s="1" customFormat="1" ht="34.5" customHeight="1">
      <c r="A17" s="11">
        <v>15</v>
      </c>
      <c r="B17" s="12" t="s">
        <v>106</v>
      </c>
      <c r="C17" s="12" t="str">
        <f>"翁启利"</f>
        <v>翁启利</v>
      </c>
      <c r="D17" s="12" t="s">
        <v>112</v>
      </c>
      <c r="E17" s="13" t="s">
        <v>58</v>
      </c>
      <c r="F17" s="14">
        <v>77</v>
      </c>
      <c r="G17" s="15"/>
    </row>
    <row r="18" spans="1:7" s="1" customFormat="1" ht="34.5" customHeight="1">
      <c r="A18" s="11">
        <v>16</v>
      </c>
      <c r="B18" s="12" t="s">
        <v>106</v>
      </c>
      <c r="C18" s="12" t="str">
        <f>"刘彪"</f>
        <v>刘彪</v>
      </c>
      <c r="D18" s="12" t="s">
        <v>113</v>
      </c>
      <c r="E18" s="13" t="s">
        <v>114</v>
      </c>
      <c r="F18" s="14">
        <v>64.67</v>
      </c>
      <c r="G18" s="15"/>
    </row>
    <row r="19" spans="1:7" s="1" customFormat="1" ht="34.5" customHeight="1">
      <c r="A19" s="11">
        <v>17</v>
      </c>
      <c r="B19" s="12" t="s">
        <v>106</v>
      </c>
      <c r="C19" s="12" t="str">
        <f>"蔡易儒"</f>
        <v>蔡易儒</v>
      </c>
      <c r="D19" s="12" t="s">
        <v>115</v>
      </c>
      <c r="E19" s="13" t="s">
        <v>42</v>
      </c>
      <c r="F19" s="14">
        <v>85.33</v>
      </c>
      <c r="G19" s="15"/>
    </row>
    <row r="20" spans="1:7" s="1" customFormat="1" ht="34.5" customHeight="1">
      <c r="A20" s="11">
        <v>18</v>
      </c>
      <c r="B20" s="12" t="s">
        <v>106</v>
      </c>
      <c r="C20" s="12" t="str">
        <f>"黄伟迅"</f>
        <v>黄伟迅</v>
      </c>
      <c r="D20" s="12" t="s">
        <v>116</v>
      </c>
      <c r="E20" s="13" t="s">
        <v>40</v>
      </c>
      <c r="F20" s="14">
        <v>78.33</v>
      </c>
      <c r="G20" s="15"/>
    </row>
    <row r="21" spans="1:7" s="1" customFormat="1" ht="34.5" customHeight="1">
      <c r="A21" s="11">
        <v>19</v>
      </c>
      <c r="B21" s="12" t="s">
        <v>117</v>
      </c>
      <c r="C21" s="12" t="str">
        <f>"陈玥"</f>
        <v>陈玥</v>
      </c>
      <c r="D21" s="12" t="s">
        <v>118</v>
      </c>
      <c r="E21" s="13" t="s">
        <v>69</v>
      </c>
      <c r="F21" s="14">
        <v>75.67</v>
      </c>
      <c r="G21" s="15"/>
    </row>
    <row r="22" spans="1:7" s="1" customFormat="1" ht="34.5" customHeight="1">
      <c r="A22" s="11">
        <v>20</v>
      </c>
      <c r="B22" s="12" t="s">
        <v>117</v>
      </c>
      <c r="C22" s="12" t="str">
        <f>"王馨纯"</f>
        <v>王馨纯</v>
      </c>
      <c r="D22" s="12" t="s">
        <v>119</v>
      </c>
      <c r="E22" s="13" t="s">
        <v>120</v>
      </c>
      <c r="F22" s="14">
        <v>73</v>
      </c>
      <c r="G22" s="15"/>
    </row>
    <row r="23" spans="1:7" s="1" customFormat="1" ht="34.5" customHeight="1">
      <c r="A23" s="11">
        <v>21</v>
      </c>
      <c r="B23" s="12" t="s">
        <v>117</v>
      </c>
      <c r="C23" s="12" t="str">
        <f>"吴贝贝"</f>
        <v>吴贝贝</v>
      </c>
      <c r="D23" s="12" t="s">
        <v>121</v>
      </c>
      <c r="E23" s="13" t="s">
        <v>47</v>
      </c>
      <c r="F23" s="14">
        <v>76</v>
      </c>
      <c r="G23" s="15"/>
    </row>
    <row r="24" spans="1:7" s="1" customFormat="1" ht="34.5" customHeight="1">
      <c r="A24" s="11">
        <v>22</v>
      </c>
      <c r="B24" s="12" t="s">
        <v>122</v>
      </c>
      <c r="C24" s="12" t="str">
        <f>"王倩"</f>
        <v>王倩</v>
      </c>
      <c r="D24" s="12" t="s">
        <v>123</v>
      </c>
      <c r="E24" s="13" t="s">
        <v>67</v>
      </c>
      <c r="F24" s="14">
        <v>76.67</v>
      </c>
      <c r="G24" s="15"/>
    </row>
    <row r="25" spans="1:7" s="1" customFormat="1" ht="34.5" customHeight="1">
      <c r="A25" s="11">
        <v>23</v>
      </c>
      <c r="B25" s="12" t="s">
        <v>122</v>
      </c>
      <c r="C25" s="12" t="str">
        <f>"蔡亲蕾"</f>
        <v>蔡亲蕾</v>
      </c>
      <c r="D25" s="12" t="s">
        <v>124</v>
      </c>
      <c r="E25" s="13" t="s">
        <v>61</v>
      </c>
      <c r="F25" s="14">
        <v>68.33</v>
      </c>
      <c r="G25" s="15"/>
    </row>
    <row r="26" spans="1:7" s="1" customFormat="1" ht="34.5" customHeight="1">
      <c r="A26" s="11">
        <v>24</v>
      </c>
      <c r="B26" s="12" t="s">
        <v>125</v>
      </c>
      <c r="C26" s="12" t="str">
        <f>"谢荟虹"</f>
        <v>谢荟虹</v>
      </c>
      <c r="D26" s="12" t="s">
        <v>126</v>
      </c>
      <c r="E26" s="13" t="s">
        <v>72</v>
      </c>
      <c r="F26" s="14">
        <v>72.33</v>
      </c>
      <c r="G26" s="15"/>
    </row>
    <row r="27" spans="1:7" s="1" customFormat="1" ht="34.5" customHeight="1">
      <c r="A27" s="11">
        <v>25</v>
      </c>
      <c r="B27" s="12" t="s">
        <v>125</v>
      </c>
      <c r="C27" s="12" t="str">
        <f>"杨慧"</f>
        <v>杨慧</v>
      </c>
      <c r="D27" s="12" t="s">
        <v>127</v>
      </c>
      <c r="E27" s="13" t="s">
        <v>65</v>
      </c>
      <c r="F27" s="14">
        <v>76</v>
      </c>
      <c r="G27" s="15"/>
    </row>
    <row r="28" spans="1:7" s="1" customFormat="1" ht="34.5" customHeight="1">
      <c r="A28" s="11">
        <v>26</v>
      </c>
      <c r="B28" s="12" t="s">
        <v>125</v>
      </c>
      <c r="C28" s="12" t="str">
        <f>"屠菁菁"</f>
        <v>屠菁菁</v>
      </c>
      <c r="D28" s="12" t="s">
        <v>128</v>
      </c>
      <c r="E28" s="13" t="s">
        <v>63</v>
      </c>
      <c r="F28" s="14">
        <v>70.67</v>
      </c>
      <c r="G28" s="15"/>
    </row>
    <row r="29" spans="1:7" s="1" customFormat="1" ht="34.5" customHeight="1">
      <c r="A29" s="11">
        <v>27</v>
      </c>
      <c r="B29" s="12" t="s">
        <v>125</v>
      </c>
      <c r="C29" s="12" t="str">
        <f>"王芳怡"</f>
        <v>王芳怡</v>
      </c>
      <c r="D29" s="12" t="s">
        <v>129</v>
      </c>
      <c r="E29" s="13" t="s">
        <v>79</v>
      </c>
      <c r="F29" s="14">
        <v>82</v>
      </c>
      <c r="G29" s="15"/>
    </row>
    <row r="30" spans="1:7" s="1" customFormat="1" ht="34.5" customHeight="1">
      <c r="A30" s="11">
        <v>28</v>
      </c>
      <c r="B30" s="12" t="s">
        <v>130</v>
      </c>
      <c r="C30" s="12" t="str">
        <f>"王芯儿"</f>
        <v>王芯儿</v>
      </c>
      <c r="D30" s="12" t="s">
        <v>131</v>
      </c>
      <c r="E30" s="13" t="s">
        <v>31</v>
      </c>
      <c r="F30" s="14">
        <v>62.67</v>
      </c>
      <c r="G30" s="15"/>
    </row>
    <row r="31" spans="1:7" s="1" customFormat="1" ht="34.5" customHeight="1">
      <c r="A31" s="11">
        <v>29</v>
      </c>
      <c r="B31" s="12" t="s">
        <v>130</v>
      </c>
      <c r="C31" s="12" t="str">
        <f>"李悦"</f>
        <v>李悦</v>
      </c>
      <c r="D31" s="12" t="s">
        <v>132</v>
      </c>
      <c r="E31" s="13" t="s">
        <v>133</v>
      </c>
      <c r="F31" s="14">
        <v>79</v>
      </c>
      <c r="G31" s="13"/>
    </row>
    <row r="32" spans="1:7" s="1" customFormat="1" ht="34.5" customHeight="1">
      <c r="A32" s="11">
        <v>30</v>
      </c>
      <c r="B32" s="12" t="s">
        <v>130</v>
      </c>
      <c r="C32" s="12" t="str">
        <f>"黄疆业"</f>
        <v>黄疆业</v>
      </c>
      <c r="D32" s="12" t="s">
        <v>134</v>
      </c>
      <c r="E32" s="13" t="s">
        <v>29</v>
      </c>
      <c r="F32" s="14">
        <v>77.67</v>
      </c>
      <c r="G32" s="13"/>
    </row>
    <row r="33" spans="1:7" s="1" customFormat="1" ht="34.5" customHeight="1">
      <c r="A33" s="11">
        <v>31</v>
      </c>
      <c r="B33" s="12" t="s">
        <v>135</v>
      </c>
      <c r="C33" s="12" t="str">
        <f>"王运佳"</f>
        <v>王运佳</v>
      </c>
      <c r="D33" s="12" t="s">
        <v>136</v>
      </c>
      <c r="E33" s="13" t="s">
        <v>77</v>
      </c>
      <c r="F33" s="14">
        <v>81</v>
      </c>
      <c r="G33" s="13"/>
    </row>
    <row r="34" spans="1:7" s="1" customFormat="1" ht="34.5" customHeight="1">
      <c r="A34" s="11">
        <v>32</v>
      </c>
      <c r="B34" s="12" t="s">
        <v>135</v>
      </c>
      <c r="C34" s="12" t="str">
        <f>"黎芮如"</f>
        <v>黎芮如</v>
      </c>
      <c r="D34" s="12" t="s">
        <v>137</v>
      </c>
      <c r="E34" s="13" t="s">
        <v>74</v>
      </c>
      <c r="F34" s="14">
        <v>77.33</v>
      </c>
      <c r="G34" s="13"/>
    </row>
    <row r="35" spans="1:7" s="1" customFormat="1" ht="34.5" customHeight="1">
      <c r="A35" s="11">
        <v>33</v>
      </c>
      <c r="B35" s="12" t="s">
        <v>138</v>
      </c>
      <c r="C35" s="12" t="str">
        <f>"孙菁华"</f>
        <v>孙菁华</v>
      </c>
      <c r="D35" s="12" t="s">
        <v>139</v>
      </c>
      <c r="E35" s="13" t="s">
        <v>84</v>
      </c>
      <c r="F35" s="14">
        <v>72.33</v>
      </c>
      <c r="G35" s="13"/>
    </row>
    <row r="36" spans="1:7" s="1" customFormat="1" ht="34.5" customHeight="1">
      <c r="A36" s="11">
        <v>34</v>
      </c>
      <c r="B36" s="12" t="s">
        <v>140</v>
      </c>
      <c r="C36" s="12" t="str">
        <f>"黎洁"</f>
        <v>黎洁</v>
      </c>
      <c r="D36" s="12" t="s">
        <v>141</v>
      </c>
      <c r="E36" s="13" t="s">
        <v>82</v>
      </c>
      <c r="F36" s="14">
        <v>62</v>
      </c>
      <c r="G36" s="13"/>
    </row>
    <row r="37" spans="1:7" s="1" customFormat="1" ht="34.5" customHeight="1">
      <c r="A37" s="11">
        <v>35</v>
      </c>
      <c r="B37" s="12" t="s">
        <v>142</v>
      </c>
      <c r="C37" s="12" t="str">
        <f>"黄李娜"</f>
        <v>黄李娜</v>
      </c>
      <c r="D37" s="12" t="s">
        <v>143</v>
      </c>
      <c r="E37" s="13"/>
      <c r="F37" s="14"/>
      <c r="G37" s="16" t="s">
        <v>14</v>
      </c>
    </row>
  </sheetData>
  <sheetProtection password="E8E7" sheet="1" objects="1"/>
  <mergeCells count="1">
    <mergeCell ref="A1:G1"/>
  </mergeCells>
  <printOptions horizontalCentered="1"/>
  <pageMargins left="0.19652777777777777" right="0.19652777777777777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2023-12-20T08:18:59Z</dcterms:created>
  <dcterms:modified xsi:type="dcterms:W3CDTF">2023-12-27T07:27:12Z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9DB485AF4C8C456FB326A00073D1C062_13</vt:lpwstr>
  </property>
  <property fmtid="{D5CDD505-2E9C-101B-9397-08002B2CF9AE}" pid="4" name="KSOProductBuildV">
    <vt:lpwstr>2052-11.1.0.14309</vt:lpwstr>
  </property>
</Properties>
</file>