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1"/>
  </bookViews>
  <sheets>
    <sheet name="第一考场" sheetId="1" r:id="rId1"/>
    <sheet name="第二考场" sheetId="2" r:id="rId2"/>
  </sheets>
  <definedNames>
    <definedName name="_xlnm.Print_Titles" localSheetId="0">'第一考场'!$1:$2</definedName>
    <definedName name="_xlnm.Print_Titles" localSheetId="1">'第二考场'!$1:$2</definedName>
  </definedNames>
  <calcPr fullCalcOnLoad="1"/>
</workbook>
</file>

<file path=xl/sharedStrings.xml><?xml version="1.0" encoding="utf-8"?>
<sst xmlns="http://schemas.openxmlformats.org/spreadsheetml/2006/main" count="177" uniqueCount="128">
  <si>
    <t>文昌市教育系统2024年校园招聘活动（东北师范大学考点）         面试成绩汇总表
第01考场</t>
  </si>
  <si>
    <t>序号</t>
  </si>
  <si>
    <t>报考岗位</t>
  </si>
  <si>
    <t>姓名</t>
  </si>
  <si>
    <t>身份证号</t>
  </si>
  <si>
    <t>抽签号</t>
  </si>
  <si>
    <t>面试成绩</t>
  </si>
  <si>
    <t>备注</t>
  </si>
  <si>
    <t>0101_专技岗位（小学语文教师）</t>
  </si>
  <si>
    <t>469005********452X</t>
  </si>
  <si>
    <t>缺考</t>
  </si>
  <si>
    <t>460005********0523</t>
  </si>
  <si>
    <t>02</t>
  </si>
  <si>
    <t>0102_专技岗位（小学语文教师）</t>
  </si>
  <si>
    <t>460005********3221</t>
  </si>
  <si>
    <t>03</t>
  </si>
  <si>
    <t>0105_专技岗位（小学语文教师）</t>
  </si>
  <si>
    <t>220122********0967</t>
  </si>
  <si>
    <t>05</t>
  </si>
  <si>
    <t>放弃复审</t>
  </si>
  <si>
    <t>0106_专技岗位（小学语文教师）</t>
  </si>
  <si>
    <t>460005********4811</t>
  </si>
  <si>
    <t>04</t>
  </si>
  <si>
    <t>0113_专技岗位（小学信息技术教师）</t>
  </si>
  <si>
    <t>460005********3222</t>
  </si>
  <si>
    <t>06</t>
  </si>
  <si>
    <t>0114_专技岗位（小学信息技术教师）</t>
  </si>
  <si>
    <t>460005********3229</t>
  </si>
  <si>
    <t>07</t>
  </si>
  <si>
    <t>0121_专技岗位（小学数学教师）</t>
  </si>
  <si>
    <t>220322********7605</t>
  </si>
  <si>
    <t>11</t>
  </si>
  <si>
    <t>0122_专技岗位（小学数学教师）</t>
  </si>
  <si>
    <t>232324********332X</t>
  </si>
  <si>
    <t>13</t>
  </si>
  <si>
    <t>0123_专技岗位（小学数学教师）</t>
  </si>
  <si>
    <t>230321********1705</t>
  </si>
  <si>
    <t>09</t>
  </si>
  <si>
    <t>632123********9123</t>
  </si>
  <si>
    <t>0124_专技岗位（小学数学教师）</t>
  </si>
  <si>
    <t>142325********0523</t>
  </si>
  <si>
    <t>08</t>
  </si>
  <si>
    <t>0125_专技岗位（小学数学教师）</t>
  </si>
  <si>
    <t>230833********0559</t>
  </si>
  <si>
    <t>10</t>
  </si>
  <si>
    <t>0127_专技岗位（小学道德与法治教师）</t>
  </si>
  <si>
    <t>220202********3320</t>
  </si>
  <si>
    <t>0128_专技岗位（特殊教育教师）</t>
  </si>
  <si>
    <t>220204********5727</t>
  </si>
  <si>
    <t>15</t>
  </si>
  <si>
    <t>0201_专技岗位（中学语文教师）</t>
  </si>
  <si>
    <t>220103********2724</t>
  </si>
  <si>
    <t>17</t>
  </si>
  <si>
    <t>0207_专技岗位（中学语文教师）</t>
  </si>
  <si>
    <t>411729********7560</t>
  </si>
  <si>
    <t>16</t>
  </si>
  <si>
    <t>0210_专技岗位（中学政治教师）</t>
  </si>
  <si>
    <t>460005********0524</t>
  </si>
  <si>
    <t>19</t>
  </si>
  <si>
    <t>0212_专技岗位（中学政治教师）</t>
  </si>
  <si>
    <t>460005********4523</t>
  </si>
  <si>
    <t>20</t>
  </si>
  <si>
    <t>360732********5331</t>
  </si>
  <si>
    <t>18</t>
  </si>
  <si>
    <t>0231_专技岗位（中学体育教师）</t>
  </si>
  <si>
    <t>460006********2314</t>
  </si>
  <si>
    <t>22</t>
  </si>
  <si>
    <t>460006********0914</t>
  </si>
  <si>
    <t>23</t>
  </si>
  <si>
    <t>460005********0314</t>
  </si>
  <si>
    <t>21</t>
  </si>
  <si>
    <t>0232_专技岗位（中学体育教师）</t>
  </si>
  <si>
    <t>460031********0016</t>
  </si>
  <si>
    <t>25</t>
  </si>
  <si>
    <t>460006********2311</t>
  </si>
  <si>
    <t>24</t>
  </si>
  <si>
    <t>文昌市教育系统2024年校园招聘活动（东北师范大学考点）            面试成绩汇总表
第02考场</t>
  </si>
  <si>
    <t>0215_专技岗位（中学英语教师）</t>
  </si>
  <si>
    <t>511322********9115</t>
  </si>
  <si>
    <t>610721********1120</t>
  </si>
  <si>
    <t>01</t>
  </si>
  <si>
    <t>0218_专技岗位（中学英语教师）</t>
  </si>
  <si>
    <t>232303********7023</t>
  </si>
  <si>
    <t>0221_专技岗位（中学英语教师）</t>
  </si>
  <si>
    <t>511024********1745</t>
  </si>
  <si>
    <t>469023********5926</t>
  </si>
  <si>
    <t>0225_专技岗位（中学物理教师）</t>
  </si>
  <si>
    <t>232332********3910</t>
  </si>
  <si>
    <t>0226_专技岗位（中学物理教师）</t>
  </si>
  <si>
    <t>0228_专技岗位（中学物理教师）</t>
  </si>
  <si>
    <t>460004********0247</t>
  </si>
  <si>
    <t>460006********8115</t>
  </si>
  <si>
    <t>0233_专技岗位（中学数学教师）</t>
  </si>
  <si>
    <t>460028********5626</t>
  </si>
  <si>
    <t>0238_专技岗位（中学数学教师）</t>
  </si>
  <si>
    <t>460033********4703</t>
  </si>
  <si>
    <t>12</t>
  </si>
  <si>
    <t>0239_专技岗位（中学数学教师）</t>
  </si>
  <si>
    <t>460004********1815</t>
  </si>
  <si>
    <t>0240_专技岗位（中学数学教师）</t>
  </si>
  <si>
    <t>430426********0266</t>
  </si>
  <si>
    <t>0241_专技岗位（中学生物教师）</t>
  </si>
  <si>
    <t>460006********2326</t>
  </si>
  <si>
    <t>232321********5920</t>
  </si>
  <si>
    <t>0242_专技岗位（中学生物教师）</t>
  </si>
  <si>
    <t>460005********3227</t>
  </si>
  <si>
    <t>14</t>
  </si>
  <si>
    <t>460004********4023</t>
  </si>
  <si>
    <t>469024********2021</t>
  </si>
  <si>
    <t>220702********1627</t>
  </si>
  <si>
    <t>0243_专技岗位（中学生物教师）</t>
  </si>
  <si>
    <t>460028********0817</t>
  </si>
  <si>
    <t>0245_专技岗位（中学历史教师）</t>
  </si>
  <si>
    <t>460026********002X</t>
  </si>
  <si>
    <t>0247_专技岗位（中学化学教师）</t>
  </si>
  <si>
    <t>460003********2703</t>
  </si>
  <si>
    <t>469005********0531</t>
  </si>
  <si>
    <t>0248_专技岗位（中学化学教师）</t>
  </si>
  <si>
    <t>152103********2423</t>
  </si>
  <si>
    <t>0249_专技岗位（中学地理教师）</t>
  </si>
  <si>
    <t>460004********142X</t>
  </si>
  <si>
    <t>28</t>
  </si>
  <si>
    <t>放弃面试</t>
  </si>
  <si>
    <t>220323********3220</t>
  </si>
  <si>
    <t>460005********1218</t>
  </si>
  <si>
    <t>26</t>
  </si>
  <si>
    <t>0250_专技岗位（中学地理教师）</t>
  </si>
  <si>
    <t>460027********7349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</si>
</sst>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176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J3" sqref="J3"/>
    </sheetView>
  </sheetViews>
  <sheetFormatPr defaultColWidth="9.00390625" defaultRowHeight="34.5" customHeight="1"/>
  <cols>
    <col min="1" max="1" width="9.00390625" style="17" customWidth="1"/>
    <col min="2" max="2" width="29.421875" style="18" customWidth="1"/>
    <col min="3" max="3" width="9.8515625" style="18" customWidth="1"/>
    <col min="4" max="4" width="20.421875" style="18" customWidth="1"/>
    <col min="5" max="5" width="9.00390625" style="19" customWidth="1"/>
    <col min="6" max="6" width="12.8515625" style="20" customWidth="1"/>
    <col min="7" max="16384" width="9.00390625" style="17" customWidth="1"/>
  </cols>
  <sheetData>
    <row r="1" spans="1:7" s="16" customFormat="1" ht="72.75" customHeight="1">
      <c r="A1" s="21" t="s">
        <v>0</v>
      </c>
      <c r="B1" s="22"/>
      <c r="C1" s="22"/>
      <c r="D1" s="22"/>
      <c r="E1" s="23"/>
      <c r="F1" s="24"/>
      <c r="G1" s="25"/>
    </row>
    <row r="2" spans="1:7" s="16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26" t="s">
        <v>6</v>
      </c>
      <c r="G2" s="8" t="s">
        <v>7</v>
      </c>
    </row>
    <row r="3" spans="1:7" ht="34.5" customHeight="1">
      <c r="A3" s="27">
        <v>1</v>
      </c>
      <c r="B3" s="28" t="s">
        <v>8</v>
      </c>
      <c r="C3" s="28" t="str">
        <f>"吴惠敏"</f>
        <v>吴惠敏</v>
      </c>
      <c r="D3" s="28" t="s">
        <v>9</v>
      </c>
      <c r="E3" s="29"/>
      <c r="F3" s="30"/>
      <c r="G3" s="27" t="s">
        <v>10</v>
      </c>
    </row>
    <row r="4" spans="1:7" ht="34.5" customHeight="1">
      <c r="A4" s="27">
        <v>2</v>
      </c>
      <c r="B4" s="28" t="s">
        <v>8</v>
      </c>
      <c r="C4" s="28" t="str">
        <f>"黄琼霞"</f>
        <v>黄琼霞</v>
      </c>
      <c r="D4" s="28" t="s">
        <v>11</v>
      </c>
      <c r="E4" s="29" t="s">
        <v>12</v>
      </c>
      <c r="F4" s="30">
        <v>64</v>
      </c>
      <c r="G4" s="27"/>
    </row>
    <row r="5" spans="1:7" ht="34.5" customHeight="1">
      <c r="A5" s="27">
        <v>3</v>
      </c>
      <c r="B5" s="28" t="s">
        <v>13</v>
      </c>
      <c r="C5" s="28" t="str">
        <f>"郑乔丹"</f>
        <v>郑乔丹</v>
      </c>
      <c r="D5" s="28" t="s">
        <v>14</v>
      </c>
      <c r="E5" s="29" t="s">
        <v>15</v>
      </c>
      <c r="F5" s="30">
        <v>76.67</v>
      </c>
      <c r="G5" s="27"/>
    </row>
    <row r="6" spans="1:7" ht="34.5" customHeight="1">
      <c r="A6" s="27">
        <v>4</v>
      </c>
      <c r="B6" s="28" t="s">
        <v>16</v>
      </c>
      <c r="C6" s="28" t="str">
        <f>"王岚"</f>
        <v>王岚</v>
      </c>
      <c r="D6" s="28" t="s">
        <v>17</v>
      </c>
      <c r="E6" s="29" t="s">
        <v>18</v>
      </c>
      <c r="F6" s="30">
        <v>69</v>
      </c>
      <c r="G6" s="27" t="s">
        <v>19</v>
      </c>
    </row>
    <row r="7" spans="1:7" ht="34.5" customHeight="1">
      <c r="A7" s="27">
        <v>5</v>
      </c>
      <c r="B7" s="28" t="s">
        <v>20</v>
      </c>
      <c r="C7" s="28" t="str">
        <f>"张跃凡"</f>
        <v>张跃凡</v>
      </c>
      <c r="D7" s="28" t="s">
        <v>21</v>
      </c>
      <c r="E7" s="29" t="s">
        <v>22</v>
      </c>
      <c r="F7" s="30">
        <v>84</v>
      </c>
      <c r="G7" s="27"/>
    </row>
    <row r="8" spans="1:7" ht="34.5" customHeight="1">
      <c r="A8" s="27">
        <v>6</v>
      </c>
      <c r="B8" s="28" t="s">
        <v>23</v>
      </c>
      <c r="C8" s="28" t="str">
        <f>"郑文文"</f>
        <v>郑文文</v>
      </c>
      <c r="D8" s="28" t="s">
        <v>24</v>
      </c>
      <c r="E8" s="29" t="s">
        <v>25</v>
      </c>
      <c r="F8" s="30">
        <v>76.67</v>
      </c>
      <c r="G8" s="27"/>
    </row>
    <row r="9" spans="1:7" ht="34.5" customHeight="1">
      <c r="A9" s="27">
        <v>7</v>
      </c>
      <c r="B9" s="28" t="s">
        <v>26</v>
      </c>
      <c r="C9" s="28" t="str">
        <f>"潘俊芳"</f>
        <v>潘俊芳</v>
      </c>
      <c r="D9" s="28" t="s">
        <v>27</v>
      </c>
      <c r="E9" s="29" t="s">
        <v>28</v>
      </c>
      <c r="F9" s="30">
        <v>77.33</v>
      </c>
      <c r="G9" s="27"/>
    </row>
    <row r="10" spans="1:7" ht="34.5" customHeight="1">
      <c r="A10" s="27">
        <v>8</v>
      </c>
      <c r="B10" s="28" t="s">
        <v>29</v>
      </c>
      <c r="C10" s="28" t="str">
        <f>"杨月"</f>
        <v>杨月</v>
      </c>
      <c r="D10" s="28" t="s">
        <v>30</v>
      </c>
      <c r="E10" s="29" t="s">
        <v>31</v>
      </c>
      <c r="F10" s="30">
        <v>28.67</v>
      </c>
      <c r="G10" s="27"/>
    </row>
    <row r="11" spans="1:7" ht="34.5" customHeight="1">
      <c r="A11" s="27">
        <v>9</v>
      </c>
      <c r="B11" s="28" t="s">
        <v>32</v>
      </c>
      <c r="C11" s="28" t="str">
        <f>"鲍芯蕊"</f>
        <v>鲍芯蕊</v>
      </c>
      <c r="D11" s="28" t="s">
        <v>33</v>
      </c>
      <c r="E11" s="29" t="s">
        <v>34</v>
      </c>
      <c r="F11" s="30">
        <v>83.17</v>
      </c>
      <c r="G11" s="27"/>
    </row>
    <row r="12" spans="1:7" ht="34.5" customHeight="1">
      <c r="A12" s="27">
        <v>10</v>
      </c>
      <c r="B12" s="28" t="s">
        <v>35</v>
      </c>
      <c r="C12" s="28" t="str">
        <f>"田爽"</f>
        <v>田爽</v>
      </c>
      <c r="D12" s="28" t="s">
        <v>36</v>
      </c>
      <c r="E12" s="29" t="s">
        <v>37</v>
      </c>
      <c r="F12" s="30">
        <v>71</v>
      </c>
      <c r="G12" s="27"/>
    </row>
    <row r="13" spans="1:7" ht="34.5" customHeight="1">
      <c r="A13" s="27">
        <v>11</v>
      </c>
      <c r="B13" s="28" t="s">
        <v>35</v>
      </c>
      <c r="C13" s="28" t="str">
        <f>"严文桢"</f>
        <v>严文桢</v>
      </c>
      <c r="D13" s="28" t="s">
        <v>38</v>
      </c>
      <c r="E13" s="29"/>
      <c r="F13" s="30"/>
      <c r="G13" s="27" t="s">
        <v>10</v>
      </c>
    </row>
    <row r="14" spans="1:7" ht="34.5" customHeight="1">
      <c r="A14" s="27">
        <v>12</v>
      </c>
      <c r="B14" s="28" t="s">
        <v>39</v>
      </c>
      <c r="C14" s="28" t="str">
        <f>"窦紫玉"</f>
        <v>窦紫玉</v>
      </c>
      <c r="D14" s="28" t="s">
        <v>40</v>
      </c>
      <c r="E14" s="29" t="s">
        <v>41</v>
      </c>
      <c r="F14" s="30">
        <v>72.17</v>
      </c>
      <c r="G14" s="27"/>
    </row>
    <row r="15" spans="1:7" ht="34.5" customHeight="1">
      <c r="A15" s="27">
        <v>13</v>
      </c>
      <c r="B15" s="28" t="s">
        <v>42</v>
      </c>
      <c r="C15" s="28" t="str">
        <f>"于子洋"</f>
        <v>于子洋</v>
      </c>
      <c r="D15" s="28" t="s">
        <v>43</v>
      </c>
      <c r="E15" s="29" t="s">
        <v>44</v>
      </c>
      <c r="F15" s="30">
        <v>80.67</v>
      </c>
      <c r="G15" s="27"/>
    </row>
    <row r="16" spans="1:7" ht="34.5" customHeight="1">
      <c r="A16" s="27">
        <v>14</v>
      </c>
      <c r="B16" s="28" t="s">
        <v>45</v>
      </c>
      <c r="C16" s="28" t="str">
        <f>"吕佳诺"</f>
        <v>吕佳诺</v>
      </c>
      <c r="D16" s="28" t="s">
        <v>46</v>
      </c>
      <c r="E16" s="29"/>
      <c r="F16" s="30"/>
      <c r="G16" s="27" t="s">
        <v>10</v>
      </c>
    </row>
    <row r="17" spans="1:7" ht="34.5" customHeight="1">
      <c r="A17" s="27">
        <v>15</v>
      </c>
      <c r="B17" s="28" t="s">
        <v>47</v>
      </c>
      <c r="C17" s="28" t="str">
        <f>"金星池"</f>
        <v>金星池</v>
      </c>
      <c r="D17" s="28" t="s">
        <v>48</v>
      </c>
      <c r="E17" s="29" t="s">
        <v>49</v>
      </c>
      <c r="F17" s="30">
        <v>82.83</v>
      </c>
      <c r="G17" s="27"/>
    </row>
    <row r="18" spans="1:7" ht="34.5" customHeight="1">
      <c r="A18" s="27">
        <v>16</v>
      </c>
      <c r="B18" s="28" t="s">
        <v>50</v>
      </c>
      <c r="C18" s="28" t="str">
        <f>"王萌"</f>
        <v>王萌</v>
      </c>
      <c r="D18" s="28" t="s">
        <v>51</v>
      </c>
      <c r="E18" s="29" t="s">
        <v>52</v>
      </c>
      <c r="F18" s="30">
        <v>65</v>
      </c>
      <c r="G18" s="27"/>
    </row>
    <row r="19" spans="1:7" ht="34.5" customHeight="1">
      <c r="A19" s="27">
        <v>17</v>
      </c>
      <c r="B19" s="28" t="s">
        <v>53</v>
      </c>
      <c r="C19" s="28" t="str">
        <f>"张慧茹"</f>
        <v>张慧茹</v>
      </c>
      <c r="D19" s="28" t="s">
        <v>54</v>
      </c>
      <c r="E19" s="29" t="s">
        <v>55</v>
      </c>
      <c r="F19" s="30">
        <v>81.17</v>
      </c>
      <c r="G19" s="27"/>
    </row>
    <row r="20" spans="1:7" ht="34.5" customHeight="1">
      <c r="A20" s="27">
        <v>18</v>
      </c>
      <c r="B20" s="28" t="s">
        <v>56</v>
      </c>
      <c r="C20" s="28" t="str">
        <f>"吴雨珊"</f>
        <v>吴雨珊</v>
      </c>
      <c r="D20" s="28" t="s">
        <v>57</v>
      </c>
      <c r="E20" s="29" t="s">
        <v>58</v>
      </c>
      <c r="F20" s="30">
        <v>84</v>
      </c>
      <c r="G20" s="27"/>
    </row>
    <row r="21" spans="1:7" ht="34.5" customHeight="1">
      <c r="A21" s="27">
        <v>19</v>
      </c>
      <c r="B21" s="28" t="s">
        <v>59</v>
      </c>
      <c r="C21" s="28" t="str">
        <f>"林秀莹"</f>
        <v>林秀莹</v>
      </c>
      <c r="D21" s="28" t="s">
        <v>60</v>
      </c>
      <c r="E21" s="29" t="s">
        <v>61</v>
      </c>
      <c r="F21" s="30">
        <v>75.33</v>
      </c>
      <c r="G21" s="27"/>
    </row>
    <row r="22" spans="1:7" ht="34.5" customHeight="1">
      <c r="A22" s="27">
        <v>20</v>
      </c>
      <c r="B22" s="28" t="s">
        <v>59</v>
      </c>
      <c r="C22" s="28" t="str">
        <f>"胡加伟"</f>
        <v>胡加伟</v>
      </c>
      <c r="D22" s="28" t="s">
        <v>62</v>
      </c>
      <c r="E22" s="29" t="s">
        <v>63</v>
      </c>
      <c r="F22" s="30">
        <v>76</v>
      </c>
      <c r="G22" s="27"/>
    </row>
    <row r="23" spans="1:7" ht="34.5" customHeight="1">
      <c r="A23" s="27">
        <v>21</v>
      </c>
      <c r="B23" s="28" t="s">
        <v>64</v>
      </c>
      <c r="C23" s="28" t="str">
        <f>"翁启利"</f>
        <v>翁启利</v>
      </c>
      <c r="D23" s="28" t="s">
        <v>65</v>
      </c>
      <c r="E23" s="29" t="s">
        <v>66</v>
      </c>
      <c r="F23" s="30">
        <v>72.67</v>
      </c>
      <c r="G23" s="27"/>
    </row>
    <row r="24" spans="1:7" ht="34.5" customHeight="1">
      <c r="A24" s="27">
        <v>22</v>
      </c>
      <c r="B24" s="28" t="s">
        <v>64</v>
      </c>
      <c r="C24" s="28" t="str">
        <f>"陈瑞阳"</f>
        <v>陈瑞阳</v>
      </c>
      <c r="D24" s="28" t="s">
        <v>67</v>
      </c>
      <c r="E24" s="29" t="s">
        <v>68</v>
      </c>
      <c r="F24" s="30">
        <v>66</v>
      </c>
      <c r="G24" s="27"/>
    </row>
    <row r="25" spans="1:7" ht="34.5" customHeight="1">
      <c r="A25" s="27">
        <v>23</v>
      </c>
      <c r="B25" s="28" t="s">
        <v>64</v>
      </c>
      <c r="C25" s="28" t="str">
        <f>"符杰"</f>
        <v>符杰</v>
      </c>
      <c r="D25" s="28" t="s">
        <v>69</v>
      </c>
      <c r="E25" s="29" t="s">
        <v>70</v>
      </c>
      <c r="F25" s="30">
        <v>83</v>
      </c>
      <c r="G25" s="27"/>
    </row>
    <row r="26" spans="1:7" ht="34.5" customHeight="1">
      <c r="A26" s="27">
        <v>24</v>
      </c>
      <c r="B26" s="28" t="s">
        <v>71</v>
      </c>
      <c r="C26" s="28" t="str">
        <f>"文淳"</f>
        <v>文淳</v>
      </c>
      <c r="D26" s="28" t="s">
        <v>72</v>
      </c>
      <c r="E26" s="29" t="s">
        <v>73</v>
      </c>
      <c r="F26" s="30">
        <v>83.33</v>
      </c>
      <c r="G26" s="27"/>
    </row>
    <row r="27" spans="1:7" ht="34.5" customHeight="1">
      <c r="A27" s="27">
        <v>25</v>
      </c>
      <c r="B27" s="28" t="s">
        <v>71</v>
      </c>
      <c r="C27" s="28" t="str">
        <f>"吴其桓"</f>
        <v>吴其桓</v>
      </c>
      <c r="D27" s="28" t="s">
        <v>74</v>
      </c>
      <c r="E27" s="29" t="s">
        <v>75</v>
      </c>
      <c r="F27" s="30">
        <v>69</v>
      </c>
      <c r="G27" s="27"/>
    </row>
    <row r="28" spans="1:4" ht="34.5" customHeight="1">
      <c r="A28"/>
      <c r="B28"/>
      <c r="C28"/>
      <c r="D28"/>
    </row>
    <row r="29" spans="1:4" ht="34.5" customHeight="1">
      <c r="A29"/>
      <c r="B29"/>
      <c r="C29"/>
      <c r="D29"/>
    </row>
    <row r="30" spans="1:4" ht="34.5" customHeight="1">
      <c r="A30"/>
      <c r="B30"/>
      <c r="C30"/>
      <c r="D30"/>
    </row>
    <row r="31" spans="1:4" ht="34.5" customHeight="1">
      <c r="A31"/>
      <c r="B31"/>
      <c r="C31"/>
      <c r="D31"/>
    </row>
    <row r="32" spans="1:4" ht="34.5" customHeight="1">
      <c r="A32"/>
      <c r="B32"/>
      <c r="C32"/>
      <c r="D32"/>
    </row>
    <row r="33" spans="1:4" ht="34.5" customHeight="1">
      <c r="A33"/>
      <c r="B33"/>
      <c r="C33"/>
      <c r="D33"/>
    </row>
    <row r="34" spans="1:4" ht="34.5" customHeight="1">
      <c r="A34"/>
      <c r="B34"/>
      <c r="C34"/>
      <c r="D34"/>
    </row>
    <row r="35" spans="1:4" ht="34.5" customHeight="1">
      <c r="A35"/>
      <c r="B35"/>
      <c r="C35"/>
      <c r="D35"/>
    </row>
    <row r="36" spans="1:4" ht="34.5" customHeight="1">
      <c r="A36"/>
      <c r="B36"/>
      <c r="C36"/>
      <c r="D36"/>
    </row>
    <row r="37" spans="1:4" ht="34.5" customHeight="1">
      <c r="A37"/>
      <c r="B37"/>
      <c r="C37"/>
      <c r="D37"/>
    </row>
    <row r="38" spans="1:4" ht="34.5" customHeight="1">
      <c r="A38"/>
      <c r="B38"/>
      <c r="C38"/>
      <c r="D38"/>
    </row>
    <row r="39" spans="1:4" ht="34.5" customHeight="1">
      <c r="A39"/>
      <c r="B39"/>
      <c r="C39"/>
      <c r="D39"/>
    </row>
    <row r="40" spans="1:4" ht="34.5" customHeight="1">
      <c r="A40"/>
      <c r="B40"/>
      <c r="C40"/>
      <c r="D40"/>
    </row>
    <row r="41" spans="1:4" ht="34.5" customHeight="1">
      <c r="A41"/>
      <c r="B41"/>
      <c r="C41"/>
      <c r="D41"/>
    </row>
    <row r="42" spans="1:4" ht="34.5" customHeight="1">
      <c r="A42"/>
      <c r="B42"/>
      <c r="C42"/>
      <c r="D42"/>
    </row>
    <row r="43" spans="1:4" ht="34.5" customHeight="1">
      <c r="A43"/>
      <c r="B43"/>
      <c r="C43"/>
      <c r="D43"/>
    </row>
    <row r="44" spans="1:4" ht="34.5" customHeight="1">
      <c r="A44"/>
      <c r="B44"/>
      <c r="C44"/>
      <c r="D44"/>
    </row>
    <row r="45" spans="1:4" ht="34.5" customHeight="1">
      <c r="A45"/>
      <c r="B45"/>
      <c r="C45"/>
      <c r="D45"/>
    </row>
    <row r="46" spans="1:4" ht="34.5" customHeight="1">
      <c r="A46"/>
      <c r="B46"/>
      <c r="C46"/>
      <c r="D46"/>
    </row>
    <row r="47" spans="1:4" ht="34.5" customHeight="1">
      <c r="A47"/>
      <c r="B47"/>
      <c r="C47"/>
      <c r="D47"/>
    </row>
    <row r="48" spans="1:4" ht="34.5" customHeight="1">
      <c r="A48"/>
      <c r="B48"/>
      <c r="C48"/>
      <c r="D48"/>
    </row>
    <row r="49" spans="1:4" ht="34.5" customHeight="1">
      <c r="A49"/>
      <c r="B49"/>
      <c r="C49"/>
      <c r="D49"/>
    </row>
    <row r="50" spans="1:4" ht="34.5" customHeight="1">
      <c r="A50"/>
      <c r="B50"/>
      <c r="C50"/>
      <c r="D50"/>
    </row>
    <row r="51" spans="1:4" ht="34.5" customHeight="1">
      <c r="A51"/>
      <c r="B51"/>
      <c r="C51"/>
      <c r="D51"/>
    </row>
    <row r="52" spans="1:4" ht="34.5" customHeight="1">
      <c r="A52"/>
      <c r="B52"/>
      <c r="C52"/>
      <c r="D52"/>
    </row>
    <row r="53" spans="1:4" ht="34.5" customHeight="1">
      <c r="A53"/>
      <c r="B53"/>
      <c r="C53"/>
      <c r="D53"/>
    </row>
    <row r="54" spans="1:4" ht="34.5" customHeight="1">
      <c r="A54"/>
      <c r="B54"/>
      <c r="C54"/>
      <c r="D54"/>
    </row>
  </sheetData>
  <sheetProtection password="EEE7" sheet="1" objects="1"/>
  <mergeCells count="1">
    <mergeCell ref="A1:G1"/>
  </mergeCells>
  <printOptions horizontalCentered="1"/>
  <pageMargins left="0.19652777777777777" right="0.19652777777777777" top="0.39305555555555555" bottom="0.39305555555555555" header="0.5" footer="0.1965277777777777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1">
      <selection activeCell="D16" sqref="D16"/>
    </sheetView>
  </sheetViews>
  <sheetFormatPr defaultColWidth="9.00390625" defaultRowHeight="15"/>
  <cols>
    <col min="2" max="2" width="31.00390625" style="0" customWidth="1"/>
    <col min="3" max="3" width="9.7109375" style="0" customWidth="1"/>
    <col min="4" max="4" width="20.421875" style="0" customWidth="1"/>
    <col min="5" max="5" width="9.00390625" style="2" customWidth="1"/>
    <col min="6" max="6" width="12.8515625" style="3" customWidth="1"/>
    <col min="7" max="7" width="9.00390625" style="4" customWidth="1"/>
  </cols>
  <sheetData>
    <row r="1" spans="1:7" ht="72.75" customHeight="1">
      <c r="A1" s="5" t="s">
        <v>76</v>
      </c>
      <c r="B1" s="5"/>
      <c r="C1" s="5"/>
      <c r="D1" s="5"/>
      <c r="E1" s="6"/>
      <c r="F1" s="7"/>
      <c r="G1" s="5"/>
    </row>
    <row r="2" spans="1:7" s="1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</row>
    <row r="3" spans="1:7" s="1" customFormat="1" ht="34.5" customHeight="1">
      <c r="A3" s="11">
        <v>1</v>
      </c>
      <c r="B3" s="12" t="s">
        <v>77</v>
      </c>
      <c r="C3" s="12" t="str">
        <f>"蒋松卿"</f>
        <v>蒋松卿</v>
      </c>
      <c r="D3" s="12" t="s">
        <v>78</v>
      </c>
      <c r="E3" s="13" t="s">
        <v>15</v>
      </c>
      <c r="F3" s="14">
        <v>74.67</v>
      </c>
      <c r="G3" s="15"/>
    </row>
    <row r="4" spans="1:7" s="1" customFormat="1" ht="34.5" customHeight="1">
      <c r="A4" s="11">
        <v>2</v>
      </c>
      <c r="B4" s="12" t="s">
        <v>77</v>
      </c>
      <c r="C4" s="12" t="str">
        <f>"唐乙丁"</f>
        <v>唐乙丁</v>
      </c>
      <c r="D4" s="12" t="s">
        <v>79</v>
      </c>
      <c r="E4" s="13" t="s">
        <v>80</v>
      </c>
      <c r="F4" s="14">
        <v>53.33</v>
      </c>
      <c r="G4" s="15"/>
    </row>
    <row r="5" spans="1:7" s="1" customFormat="1" ht="34.5" customHeight="1">
      <c r="A5" s="11">
        <v>3</v>
      </c>
      <c r="B5" s="12" t="s">
        <v>81</v>
      </c>
      <c r="C5" s="12" t="str">
        <f>"贾璐"</f>
        <v>贾璐</v>
      </c>
      <c r="D5" s="12" t="s">
        <v>82</v>
      </c>
      <c r="E5" s="13" t="s">
        <v>18</v>
      </c>
      <c r="F5" s="14">
        <v>60.33</v>
      </c>
      <c r="G5" s="15"/>
    </row>
    <row r="6" spans="1:7" s="1" customFormat="1" ht="34.5" customHeight="1">
      <c r="A6" s="11">
        <v>4</v>
      </c>
      <c r="B6" s="12" t="s">
        <v>83</v>
      </c>
      <c r="C6" s="12" t="str">
        <f>"李悦"</f>
        <v>李悦</v>
      </c>
      <c r="D6" s="12" t="s">
        <v>84</v>
      </c>
      <c r="E6" s="13" t="s">
        <v>22</v>
      </c>
      <c r="F6" s="14">
        <v>56.33</v>
      </c>
      <c r="G6" s="15"/>
    </row>
    <row r="7" spans="1:7" s="1" customFormat="1" ht="34.5" customHeight="1">
      <c r="A7" s="11">
        <v>5</v>
      </c>
      <c r="B7" s="12" t="s">
        <v>83</v>
      </c>
      <c r="C7" s="12" t="str">
        <f>"林晓贝"</f>
        <v>林晓贝</v>
      </c>
      <c r="D7" s="12" t="s">
        <v>85</v>
      </c>
      <c r="E7" s="13" t="s">
        <v>12</v>
      </c>
      <c r="F7" s="14">
        <v>54.67</v>
      </c>
      <c r="G7" s="15"/>
    </row>
    <row r="8" spans="1:7" s="1" customFormat="1" ht="34.5" customHeight="1">
      <c r="A8" s="11">
        <v>6</v>
      </c>
      <c r="B8" s="12" t="s">
        <v>86</v>
      </c>
      <c r="C8" s="12" t="str">
        <f>"郝帅"</f>
        <v>郝帅</v>
      </c>
      <c r="D8" s="12" t="s">
        <v>87</v>
      </c>
      <c r="E8" s="13" t="s">
        <v>41</v>
      </c>
      <c r="F8" s="14">
        <v>70.33</v>
      </c>
      <c r="G8" s="15"/>
    </row>
    <row r="9" spans="1:7" s="1" customFormat="1" ht="34.5" customHeight="1">
      <c r="A9" s="11">
        <v>7</v>
      </c>
      <c r="B9" s="12" t="s">
        <v>88</v>
      </c>
      <c r="C9" s="12" t="str">
        <f>"陈立衍"</f>
        <v>陈立衍</v>
      </c>
      <c r="D9" s="12" t="s">
        <v>69</v>
      </c>
      <c r="E9" s="13" t="s">
        <v>37</v>
      </c>
      <c r="F9" s="14">
        <v>67</v>
      </c>
      <c r="G9" s="15"/>
    </row>
    <row r="10" spans="1:7" s="1" customFormat="1" ht="34.5" customHeight="1">
      <c r="A10" s="11">
        <v>8</v>
      </c>
      <c r="B10" s="12" t="s">
        <v>89</v>
      </c>
      <c r="C10" s="12" t="str">
        <f>"朱珏莹"</f>
        <v>朱珏莹</v>
      </c>
      <c r="D10" s="12" t="s">
        <v>90</v>
      </c>
      <c r="E10" s="13" t="s">
        <v>25</v>
      </c>
      <c r="F10" s="14">
        <v>62.33</v>
      </c>
      <c r="G10" s="15"/>
    </row>
    <row r="11" spans="1:7" s="1" customFormat="1" ht="34.5" customHeight="1">
      <c r="A11" s="11">
        <v>9</v>
      </c>
      <c r="B11" s="12" t="s">
        <v>89</v>
      </c>
      <c r="C11" s="12" t="str">
        <f>"陈新发"</f>
        <v>陈新发</v>
      </c>
      <c r="D11" s="12" t="s">
        <v>91</v>
      </c>
      <c r="E11" s="13" t="s">
        <v>28</v>
      </c>
      <c r="F11" s="14">
        <v>61.67</v>
      </c>
      <c r="G11" s="15"/>
    </row>
    <row r="12" spans="1:7" s="1" customFormat="1" ht="34.5" customHeight="1">
      <c r="A12" s="11">
        <v>10</v>
      </c>
      <c r="B12" s="12" t="s">
        <v>92</v>
      </c>
      <c r="C12" s="12" t="str">
        <f>"陈夏微"</f>
        <v>陈夏微</v>
      </c>
      <c r="D12" s="12" t="s">
        <v>93</v>
      </c>
      <c r="E12" s="13" t="s">
        <v>34</v>
      </c>
      <c r="F12" s="14">
        <v>61.33</v>
      </c>
      <c r="G12" s="15"/>
    </row>
    <row r="13" spans="1:7" s="1" customFormat="1" ht="34.5" customHeight="1">
      <c r="A13" s="11">
        <v>11</v>
      </c>
      <c r="B13" s="12" t="s">
        <v>94</v>
      </c>
      <c r="C13" s="12" t="str">
        <f>"罗泽雅"</f>
        <v>罗泽雅</v>
      </c>
      <c r="D13" s="12" t="s">
        <v>95</v>
      </c>
      <c r="E13" s="13" t="s">
        <v>96</v>
      </c>
      <c r="F13" s="14">
        <v>61.67</v>
      </c>
      <c r="G13" s="15"/>
    </row>
    <row r="14" spans="1:7" s="1" customFormat="1" ht="34.5" customHeight="1">
      <c r="A14" s="11">
        <v>12</v>
      </c>
      <c r="B14" s="12" t="s">
        <v>97</v>
      </c>
      <c r="C14" s="12" t="str">
        <f>"王杰"</f>
        <v>王杰</v>
      </c>
      <c r="D14" s="12" t="s">
        <v>98</v>
      </c>
      <c r="E14" s="13" t="s">
        <v>44</v>
      </c>
      <c r="F14" s="14">
        <v>59.67</v>
      </c>
      <c r="G14" s="15"/>
    </row>
    <row r="15" spans="1:7" s="1" customFormat="1" ht="34.5" customHeight="1">
      <c r="A15" s="11">
        <v>13</v>
      </c>
      <c r="B15" s="12" t="s">
        <v>99</v>
      </c>
      <c r="C15" s="12" t="str">
        <f>"陈玉凤"</f>
        <v>陈玉凤</v>
      </c>
      <c r="D15" s="12" t="s">
        <v>100</v>
      </c>
      <c r="E15" s="13" t="s">
        <v>31</v>
      </c>
      <c r="F15" s="14">
        <v>57</v>
      </c>
      <c r="G15" s="15"/>
    </row>
    <row r="16" spans="1:7" s="1" customFormat="1" ht="34.5" customHeight="1">
      <c r="A16" s="11">
        <v>14</v>
      </c>
      <c r="B16" s="12" t="s">
        <v>101</v>
      </c>
      <c r="C16" s="12" t="str">
        <f>"李海慧"</f>
        <v>李海慧</v>
      </c>
      <c r="D16" s="12" t="s">
        <v>102</v>
      </c>
      <c r="E16" s="13" t="s">
        <v>49</v>
      </c>
      <c r="F16" s="14">
        <v>69</v>
      </c>
      <c r="G16" s="15"/>
    </row>
    <row r="17" spans="1:7" s="1" customFormat="1" ht="34.5" customHeight="1">
      <c r="A17" s="11">
        <v>15</v>
      </c>
      <c r="B17" s="12" t="s">
        <v>101</v>
      </c>
      <c r="C17" s="12" t="str">
        <f>"王佳怡"</f>
        <v>王佳怡</v>
      </c>
      <c r="D17" s="12" t="s">
        <v>103</v>
      </c>
      <c r="E17" s="13" t="s">
        <v>63</v>
      </c>
      <c r="F17" s="14">
        <v>62</v>
      </c>
      <c r="G17" s="15"/>
    </row>
    <row r="18" spans="1:7" s="1" customFormat="1" ht="34.5" customHeight="1">
      <c r="A18" s="11">
        <v>16</v>
      </c>
      <c r="B18" s="12" t="s">
        <v>104</v>
      </c>
      <c r="C18" s="12" t="str">
        <f>"陈水灵"</f>
        <v>陈水灵</v>
      </c>
      <c r="D18" s="12" t="s">
        <v>105</v>
      </c>
      <c r="E18" s="13" t="s">
        <v>106</v>
      </c>
      <c r="F18" s="14">
        <v>80.67</v>
      </c>
      <c r="G18" s="15"/>
    </row>
    <row r="19" spans="1:7" s="1" customFormat="1" ht="34.5" customHeight="1">
      <c r="A19" s="11">
        <v>17</v>
      </c>
      <c r="B19" s="12" t="s">
        <v>104</v>
      </c>
      <c r="C19" s="12" t="str">
        <f>"王荣"</f>
        <v>王荣</v>
      </c>
      <c r="D19" s="12" t="s">
        <v>107</v>
      </c>
      <c r="E19" s="13"/>
      <c r="F19" s="14"/>
      <c r="G19" s="15" t="s">
        <v>10</v>
      </c>
    </row>
    <row r="20" spans="1:7" s="1" customFormat="1" ht="34.5" customHeight="1">
      <c r="A20" s="11">
        <v>18</v>
      </c>
      <c r="B20" s="12" t="s">
        <v>104</v>
      </c>
      <c r="C20" s="12" t="str">
        <f>"符小英"</f>
        <v>符小英</v>
      </c>
      <c r="D20" s="12" t="s">
        <v>108</v>
      </c>
      <c r="E20" s="13"/>
      <c r="F20" s="14"/>
      <c r="G20" s="15" t="s">
        <v>10</v>
      </c>
    </row>
    <row r="21" spans="1:7" s="1" customFormat="1" ht="34.5" customHeight="1">
      <c r="A21" s="11">
        <v>19</v>
      </c>
      <c r="B21" s="12" t="s">
        <v>104</v>
      </c>
      <c r="C21" s="12" t="str">
        <f>"毕竞元"</f>
        <v>毕竞元</v>
      </c>
      <c r="D21" s="12" t="s">
        <v>109</v>
      </c>
      <c r="E21" s="13" t="s">
        <v>58</v>
      </c>
      <c r="F21" s="14">
        <v>74.67</v>
      </c>
      <c r="G21" s="15"/>
    </row>
    <row r="22" spans="1:7" s="1" customFormat="1" ht="34.5" customHeight="1">
      <c r="A22" s="11">
        <v>20</v>
      </c>
      <c r="B22" s="12" t="s">
        <v>110</v>
      </c>
      <c r="C22" s="12" t="str">
        <f>"周小青"</f>
        <v>周小青</v>
      </c>
      <c r="D22" s="12" t="s">
        <v>111</v>
      </c>
      <c r="E22" s="13" t="s">
        <v>61</v>
      </c>
      <c r="F22" s="14">
        <v>59.67</v>
      </c>
      <c r="G22" s="15"/>
    </row>
    <row r="23" spans="1:7" s="1" customFormat="1" ht="34.5" customHeight="1">
      <c r="A23" s="11">
        <v>21</v>
      </c>
      <c r="B23" s="12" t="s">
        <v>112</v>
      </c>
      <c r="C23" s="12" t="str">
        <f>"姜莹"</f>
        <v>姜莹</v>
      </c>
      <c r="D23" s="12" t="s">
        <v>113</v>
      </c>
      <c r="E23" s="13"/>
      <c r="F23" s="14"/>
      <c r="G23" s="15" t="s">
        <v>10</v>
      </c>
    </row>
    <row r="24" spans="1:7" s="1" customFormat="1" ht="34.5" customHeight="1">
      <c r="A24" s="11">
        <v>22</v>
      </c>
      <c r="B24" s="12" t="s">
        <v>114</v>
      </c>
      <c r="C24" s="12" t="str">
        <f>"谢贤晶"</f>
        <v>谢贤晶</v>
      </c>
      <c r="D24" s="12" t="s">
        <v>115</v>
      </c>
      <c r="E24" s="13" t="s">
        <v>68</v>
      </c>
      <c r="F24" s="14">
        <v>59.33</v>
      </c>
      <c r="G24" s="15"/>
    </row>
    <row r="25" spans="1:7" s="1" customFormat="1" ht="34.5" customHeight="1">
      <c r="A25" s="11">
        <v>23</v>
      </c>
      <c r="B25" s="12" t="s">
        <v>114</v>
      </c>
      <c r="C25" s="12" t="str">
        <f>"罗运展"</f>
        <v>罗运展</v>
      </c>
      <c r="D25" s="12" t="s">
        <v>116</v>
      </c>
      <c r="E25" s="13" t="s">
        <v>75</v>
      </c>
      <c r="F25" s="14">
        <v>60</v>
      </c>
      <c r="G25" s="15"/>
    </row>
    <row r="26" spans="1:7" s="1" customFormat="1" ht="34.5" customHeight="1">
      <c r="A26" s="11">
        <v>24</v>
      </c>
      <c r="B26" s="12" t="s">
        <v>117</v>
      </c>
      <c r="C26" s="12" t="str">
        <f>"牟迪"</f>
        <v>牟迪</v>
      </c>
      <c r="D26" s="12" t="s">
        <v>118</v>
      </c>
      <c r="E26" s="13" t="s">
        <v>66</v>
      </c>
      <c r="F26" s="14">
        <v>69.67</v>
      </c>
      <c r="G26" s="15"/>
    </row>
    <row r="27" spans="1:7" s="1" customFormat="1" ht="34.5" customHeight="1">
      <c r="A27" s="11">
        <v>25</v>
      </c>
      <c r="B27" s="12" t="s">
        <v>119</v>
      </c>
      <c r="C27" s="12" t="str">
        <f>"吴帆"</f>
        <v>吴帆</v>
      </c>
      <c r="D27" s="12" t="s">
        <v>120</v>
      </c>
      <c r="E27" s="13" t="s">
        <v>121</v>
      </c>
      <c r="F27" s="14"/>
      <c r="G27" s="15" t="s">
        <v>122</v>
      </c>
    </row>
    <row r="28" spans="1:7" s="1" customFormat="1" ht="34.5" customHeight="1">
      <c r="A28" s="11">
        <v>26</v>
      </c>
      <c r="B28" s="12" t="s">
        <v>119</v>
      </c>
      <c r="C28" s="12" t="str">
        <f>"韩星宇"</f>
        <v>韩星宇</v>
      </c>
      <c r="D28" s="12" t="s">
        <v>123</v>
      </c>
      <c r="E28" s="13"/>
      <c r="F28" s="14"/>
      <c r="G28" s="15" t="s">
        <v>10</v>
      </c>
    </row>
    <row r="29" spans="1:7" s="1" customFormat="1" ht="34.5" customHeight="1">
      <c r="A29" s="11">
        <v>27</v>
      </c>
      <c r="B29" s="12" t="s">
        <v>119</v>
      </c>
      <c r="C29" s="12" t="str">
        <f>"周俊菱"</f>
        <v>周俊菱</v>
      </c>
      <c r="D29" s="12" t="s">
        <v>124</v>
      </c>
      <c r="E29" s="13" t="s">
        <v>125</v>
      </c>
      <c r="F29" s="14">
        <v>64.33</v>
      </c>
      <c r="G29" s="15"/>
    </row>
    <row r="30" spans="1:7" s="1" customFormat="1" ht="34.5" customHeight="1">
      <c r="A30" s="11">
        <v>28</v>
      </c>
      <c r="B30" s="12" t="s">
        <v>126</v>
      </c>
      <c r="C30" s="12" t="str">
        <f>"郭海丽"</f>
        <v>郭海丽</v>
      </c>
      <c r="D30" s="12" t="s">
        <v>127</v>
      </c>
      <c r="E30" s="13" t="s">
        <v>73</v>
      </c>
      <c r="F30" s="14">
        <v>56.33</v>
      </c>
      <c r="G30" s="15"/>
    </row>
  </sheetData>
  <sheetProtection password="EEE7" sheet="1" objects="1"/>
  <mergeCells count="1">
    <mergeCell ref="A1:G1"/>
  </mergeCells>
  <printOptions horizontalCentered="1"/>
  <pageMargins left="0.19652777777777777" right="0.19652777777777777" top="0.39305555555555555" bottom="0.39305555555555555" header="0.5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2023-12-20T08:18:59Z</dcterms:created>
  <dcterms:modified xsi:type="dcterms:W3CDTF">2023-12-21T09:26:34Z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12367E5866954C87BB6DEBB6222F1E4D_13</vt:lpwstr>
  </property>
  <property fmtid="{D5CDD505-2E9C-101B-9397-08002B2CF9AE}" pid="4" name="KSOProductBuildV">
    <vt:lpwstr>2052-11.1.0.14309</vt:lpwstr>
  </property>
</Properties>
</file>