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<sst xmlns="http://schemas.openxmlformats.org/spreadsheetml/2006/main" count="459" uniqueCount="452">
  <si>
    <t>海南省琼州海峡轮渡运输管理办公室
2023年公开招聘事业编制人员资格初审合格人员名单</t>
  </si>
  <si>
    <t>序号</t>
  </si>
  <si>
    <t>姓名</t>
  </si>
  <si>
    <t>身份证号码</t>
  </si>
  <si>
    <t>460102********2127</t>
  </si>
  <si>
    <t>460004********1219</t>
  </si>
  <si>
    <t>460031********0044</t>
  </si>
  <si>
    <t>460108********1726</t>
  </si>
  <si>
    <t>460104********1242</t>
  </si>
  <si>
    <t>440902********3689</t>
  </si>
  <si>
    <t>460003********4033</t>
  </si>
  <si>
    <t>460004********5222</t>
  </si>
  <si>
    <t>460006********2919</t>
  </si>
  <si>
    <t>460004********0225</t>
  </si>
  <si>
    <t>460028********402X</t>
  </si>
  <si>
    <t>469003********226X</t>
  </si>
  <si>
    <t>460104********032X</t>
  </si>
  <si>
    <t>460030********542X</t>
  </si>
  <si>
    <t>469003********642X</t>
  </si>
  <si>
    <t>460103********1230</t>
  </si>
  <si>
    <t>460102********0923</t>
  </si>
  <si>
    <t>460025********0026</t>
  </si>
  <si>
    <t>460033********447X</t>
  </si>
  <si>
    <t>460103********0343</t>
  </si>
  <si>
    <t>469007********5799</t>
  </si>
  <si>
    <t>460006********5923</t>
  </si>
  <si>
    <t>460030********5414</t>
  </si>
  <si>
    <t>460103********1215</t>
  </si>
  <si>
    <t>460033********4906</t>
  </si>
  <si>
    <t>532322********1521</t>
  </si>
  <si>
    <t>460102********1514</t>
  </si>
  <si>
    <t>460003********5425</t>
  </si>
  <si>
    <t>460028********4449</t>
  </si>
  <si>
    <t>460028********6870</t>
  </si>
  <si>
    <t>460007********5371</t>
  </si>
  <si>
    <t>460104********0025</t>
  </si>
  <si>
    <t>460003********3012</t>
  </si>
  <si>
    <t>460005********212X</t>
  </si>
  <si>
    <t>520201********1641</t>
  </si>
  <si>
    <t>460021********4421</t>
  </si>
  <si>
    <t>460036********4522</t>
  </si>
  <si>
    <t>460002********4618</t>
  </si>
  <si>
    <t>460027********3415</t>
  </si>
  <si>
    <t>460034********0029</t>
  </si>
  <si>
    <t>460003********0217</t>
  </si>
  <si>
    <t>460102********181X</t>
  </si>
  <si>
    <t>460027********3718</t>
  </si>
  <si>
    <t>460005********0729</t>
  </si>
  <si>
    <t>430482********1370</t>
  </si>
  <si>
    <t>469024********6022</t>
  </si>
  <si>
    <t>460103********1521</t>
  </si>
  <si>
    <t>460031********1621</t>
  </si>
  <si>
    <t>460200********2326</t>
  </si>
  <si>
    <t>460027********472X</t>
  </si>
  <si>
    <t>460103********0335</t>
  </si>
  <si>
    <t>460004********3423</t>
  </si>
  <si>
    <t>460006********0628</t>
  </si>
  <si>
    <t>460003********0029</t>
  </si>
  <si>
    <t>460002********0018</t>
  </si>
  <si>
    <t>460001********0519</t>
  </si>
  <si>
    <t>460028********3211</t>
  </si>
  <si>
    <t>460003********7612</t>
  </si>
  <si>
    <t>460003********4417</t>
  </si>
  <si>
    <t>460003********5862</t>
  </si>
  <si>
    <t>460003********3236</t>
  </si>
  <si>
    <t>460025********2429</t>
  </si>
  <si>
    <t>460026********0013</t>
  </si>
  <si>
    <t>460300********0328</t>
  </si>
  <si>
    <t>460006********2727</t>
  </si>
  <si>
    <t>460004********2621</t>
  </si>
  <si>
    <t>460103********2127</t>
  </si>
  <si>
    <t>460022********0020</t>
  </si>
  <si>
    <t>460025********4811</t>
  </si>
  <si>
    <t>412821********0045</t>
  </si>
  <si>
    <t>460031********1228</t>
  </si>
  <si>
    <t>460006********5926</t>
  </si>
  <si>
    <t>460006********1659</t>
  </si>
  <si>
    <t>460035********1345</t>
  </si>
  <si>
    <t>440982********595X</t>
  </si>
  <si>
    <t>460102********272X</t>
  </si>
  <si>
    <t>460028********0434</t>
  </si>
  <si>
    <t>460002********4621</t>
  </si>
  <si>
    <t>460004********0022</t>
  </si>
  <si>
    <t>460027********0625</t>
  </si>
  <si>
    <t>460004********5216</t>
  </si>
  <si>
    <t>460006********4812</t>
  </si>
  <si>
    <t>460025********0018</t>
  </si>
  <si>
    <t>460007********7224</t>
  </si>
  <si>
    <t>460102********1540</t>
  </si>
  <si>
    <t>460004********5244</t>
  </si>
  <si>
    <t>460006********0910</t>
  </si>
  <si>
    <t>360426********1127</t>
  </si>
  <si>
    <t>460033********3221</t>
  </si>
  <si>
    <t>469024********0825</t>
  </si>
  <si>
    <t>460002********3412</t>
  </si>
  <si>
    <t>431202********7823</t>
  </si>
  <si>
    <t>460002********383X</t>
  </si>
  <si>
    <t>460002********2229</t>
  </si>
  <si>
    <t>460006********0028</t>
  </si>
  <si>
    <t>469003********7326</t>
  </si>
  <si>
    <t>460031********0812</t>
  </si>
  <si>
    <t>469025********3326</t>
  </si>
  <si>
    <t>460200********4451</t>
  </si>
  <si>
    <t>460026********0319</t>
  </si>
  <si>
    <t>460003********243X</t>
  </si>
  <si>
    <t>411081********7256</t>
  </si>
  <si>
    <t>460027********0018</t>
  </si>
  <si>
    <t>460003********6822</t>
  </si>
  <si>
    <t>460025********0013</t>
  </si>
  <si>
    <t>469021********0623</t>
  </si>
  <si>
    <t>460027********4132</t>
  </si>
  <si>
    <t>431003********652X</t>
  </si>
  <si>
    <t>460003********7663</t>
  </si>
  <si>
    <t>460027********4724</t>
  </si>
  <si>
    <t>460027********1711</t>
  </si>
  <si>
    <t>460025********2711</t>
  </si>
  <si>
    <t>460005********5122</t>
  </si>
  <si>
    <t>131102********0449</t>
  </si>
  <si>
    <t>352228********2018</t>
  </si>
  <si>
    <t>460028********0443</t>
  </si>
  <si>
    <t>522101********7616</t>
  </si>
  <si>
    <t>460105********7564</t>
  </si>
  <si>
    <t>460025********0927</t>
  </si>
  <si>
    <t>460006********7220</t>
  </si>
  <si>
    <t>460007********4960</t>
  </si>
  <si>
    <t>469003********5028</t>
  </si>
  <si>
    <t>469023********0014</t>
  </si>
  <si>
    <t>460004********0823</t>
  </si>
  <si>
    <t>460027********2945</t>
  </si>
  <si>
    <t>469003********5623</t>
  </si>
  <si>
    <t>460003********4416</t>
  </si>
  <si>
    <t>460031********0024</t>
  </si>
  <si>
    <t>460033********4836</t>
  </si>
  <si>
    <t>460002********036X</t>
  </si>
  <si>
    <t>460006********3125</t>
  </si>
  <si>
    <t>460002********6228</t>
  </si>
  <si>
    <t>460103********0693</t>
  </si>
  <si>
    <t>460103********0923</t>
  </si>
  <si>
    <t>460200********5544</t>
  </si>
  <si>
    <t>460004********0020</t>
  </si>
  <si>
    <t>460002********0040</t>
  </si>
  <si>
    <t>460002********5629</t>
  </si>
  <si>
    <t>469023********0415</t>
  </si>
  <si>
    <t>460007********5761</t>
  </si>
  <si>
    <t>460027********0014</t>
  </si>
  <si>
    <t>460102********2717</t>
  </si>
  <si>
    <t>460033********449X</t>
  </si>
  <si>
    <t>460003********422X</t>
  </si>
  <si>
    <t>460027********0027</t>
  </si>
  <si>
    <t>450121********244X</t>
  </si>
  <si>
    <t>460002********1210</t>
  </si>
  <si>
    <t>460106********3426</t>
  </si>
  <si>
    <t>460006********4027</t>
  </si>
  <si>
    <t>500221********0864</t>
  </si>
  <si>
    <t>460028********1218</t>
  </si>
  <si>
    <t>460027********0028</t>
  </si>
  <si>
    <t>469006********0028</t>
  </si>
  <si>
    <t>654201********0820</t>
  </si>
  <si>
    <t>460104********122X</t>
  </si>
  <si>
    <t>460103********3025</t>
  </si>
  <si>
    <t>460003********3446</t>
  </si>
  <si>
    <t>460003********0467</t>
  </si>
  <si>
    <t>460028********6011</t>
  </si>
  <si>
    <t>460102********0940</t>
  </si>
  <si>
    <t>130903********1823</t>
  </si>
  <si>
    <t>460102********0918</t>
  </si>
  <si>
    <t>460108********4228</t>
  </si>
  <si>
    <t>460200********0286</t>
  </si>
  <si>
    <t>460007********4992</t>
  </si>
  <si>
    <t>460004********0228</t>
  </si>
  <si>
    <t>460004********5416</t>
  </si>
  <si>
    <t>341222********4704</t>
  </si>
  <si>
    <t>460300********0620</t>
  </si>
  <si>
    <t>460102********1547</t>
  </si>
  <si>
    <t>460006********8428</t>
  </si>
  <si>
    <t>460004********1824</t>
  </si>
  <si>
    <t>460103********0322</t>
  </si>
  <si>
    <t>460003********2621</t>
  </si>
  <si>
    <t>460028********6031</t>
  </si>
  <si>
    <t>142723********0228</t>
  </si>
  <si>
    <t>460004********2828</t>
  </si>
  <si>
    <t>460103********1522</t>
  </si>
  <si>
    <t>460103********0037</t>
  </si>
  <si>
    <t>460004********0420</t>
  </si>
  <si>
    <t>460004********0024</t>
  </si>
  <si>
    <t>460025********3346</t>
  </si>
  <si>
    <t>460104********0313</t>
  </si>
  <si>
    <t>460003********5828</t>
  </si>
  <si>
    <t>460034********0011</t>
  </si>
  <si>
    <t>460102********1233</t>
  </si>
  <si>
    <t>460003********0811</t>
  </si>
  <si>
    <t>460004********0210</t>
  </si>
  <si>
    <t>469024********0426</t>
  </si>
  <si>
    <t>460103********1822</t>
  </si>
  <si>
    <t>460002********3843</t>
  </si>
  <si>
    <t>469023********0011</t>
  </si>
  <si>
    <t>430426********8975</t>
  </si>
  <si>
    <t>460035********1925</t>
  </si>
  <si>
    <t>460025********0612</t>
  </si>
  <si>
    <t>460002********3615</t>
  </si>
  <si>
    <t>460200********2716</t>
  </si>
  <si>
    <t>469007********0427</t>
  </si>
  <si>
    <t>460028********3258</t>
  </si>
  <si>
    <t>460003********6632</t>
  </si>
  <si>
    <t>460007********2278</t>
  </si>
  <si>
    <t>460027********2965</t>
  </si>
  <si>
    <t>460004********0612</t>
  </si>
  <si>
    <t>220102********3127</t>
  </si>
  <si>
    <t>460033********3239</t>
  </si>
  <si>
    <t>460003********0226</t>
  </si>
  <si>
    <t>430426********9769</t>
  </si>
  <si>
    <t>460028********6020</t>
  </si>
  <si>
    <t>460005********4124</t>
  </si>
  <si>
    <t>511304********2226</t>
  </si>
  <si>
    <t>469002********282X</t>
  </si>
  <si>
    <t>445121********4288</t>
  </si>
  <si>
    <t>460025********2720</t>
  </si>
  <si>
    <t>460006********8744</t>
  </si>
  <si>
    <t>460027********0056</t>
  </si>
  <si>
    <t>460035********1724</t>
  </si>
  <si>
    <t>460104********0027</t>
  </si>
  <si>
    <t>460004********6421</t>
  </si>
  <si>
    <t>460200********0986</t>
  </si>
  <si>
    <t>460104********0621</t>
  </si>
  <si>
    <t>460005********6423</t>
  </si>
  <si>
    <t>460007********0428</t>
  </si>
  <si>
    <t>460027********1327</t>
  </si>
  <si>
    <t>460004********1020</t>
  </si>
  <si>
    <t>460004********401X</t>
  </si>
  <si>
    <t>460103********0338</t>
  </si>
  <si>
    <t>460003********4224</t>
  </si>
  <si>
    <t>460300********0325</t>
  </si>
  <si>
    <t>460102********2729</t>
  </si>
  <si>
    <t>460003********7625</t>
  </si>
  <si>
    <t>460102********1213</t>
  </si>
  <si>
    <t>460106********3817</t>
  </si>
  <si>
    <t>340823********5816</t>
  </si>
  <si>
    <t>460006********022X</t>
  </si>
  <si>
    <t>460200********3340</t>
  </si>
  <si>
    <t>460003********2622</t>
  </si>
  <si>
    <t>460003********0224</t>
  </si>
  <si>
    <t>460004********0029</t>
  </si>
  <si>
    <t>460001********1029</t>
  </si>
  <si>
    <t>460102********0022</t>
  </si>
  <si>
    <t>460025********4220</t>
  </si>
  <si>
    <t>460103********1820</t>
  </si>
  <si>
    <t>469007********8520</t>
  </si>
  <si>
    <t>460036********6527</t>
  </si>
  <si>
    <t>421221********1013</t>
  </si>
  <si>
    <t>460102********0928</t>
  </si>
  <si>
    <t>460200********5142</t>
  </si>
  <si>
    <t>460033********388X</t>
  </si>
  <si>
    <t>232722********2626</t>
  </si>
  <si>
    <t>460033********1782</t>
  </si>
  <si>
    <t>469002********4942</t>
  </si>
  <si>
    <t>460027********204X</t>
  </si>
  <si>
    <t>460027********4423</t>
  </si>
  <si>
    <t>440811********0405</t>
  </si>
  <si>
    <t>460034********5547</t>
  </si>
  <si>
    <t>460003********5027</t>
  </si>
  <si>
    <t>460005********6021</t>
  </si>
  <si>
    <t>460102********0929</t>
  </si>
  <si>
    <t>460006********3111</t>
  </si>
  <si>
    <t>460107********2624</t>
  </si>
  <si>
    <t>460103********1815</t>
  </si>
  <si>
    <t>460102********2441</t>
  </si>
  <si>
    <t>460005********5112</t>
  </si>
  <si>
    <t>460103********0646</t>
  </si>
  <si>
    <t>460103********1225</t>
  </si>
  <si>
    <t>460034********0023</t>
  </si>
  <si>
    <t>460006********3127</t>
  </si>
  <si>
    <t>460003********3329</t>
  </si>
  <si>
    <t>460004********0226</t>
  </si>
  <si>
    <t>460007********3621</t>
  </si>
  <si>
    <t>440982********1668</t>
  </si>
  <si>
    <t>500243********5251</t>
  </si>
  <si>
    <t>430522********0027</t>
  </si>
  <si>
    <t>460004********3641</t>
  </si>
  <si>
    <t>460004********6221</t>
  </si>
  <si>
    <t>230121********0229</t>
  </si>
  <si>
    <t>460004********5268</t>
  </si>
  <si>
    <t>460026********242X</t>
  </si>
  <si>
    <t>460026********3620</t>
  </si>
  <si>
    <t>460028********0038</t>
  </si>
  <si>
    <t>460004********5283</t>
  </si>
  <si>
    <t>460004********5221</t>
  </si>
  <si>
    <t>460028********0822</t>
  </si>
  <si>
    <t>460004********5814</t>
  </si>
  <si>
    <t>460200********1907</t>
  </si>
  <si>
    <t>460005********3926</t>
  </si>
  <si>
    <t>511902********724X</t>
  </si>
  <si>
    <t>460033********324X</t>
  </si>
  <si>
    <t>460103********0321</t>
  </si>
  <si>
    <t>460004********0643</t>
  </si>
  <si>
    <t>460103********092X</t>
  </si>
  <si>
    <t>460007********0028</t>
  </si>
  <si>
    <t>460004********3013</t>
  </si>
  <si>
    <t>460027********442X</t>
  </si>
  <si>
    <t>460003********0423</t>
  </si>
  <si>
    <t>460003********7627</t>
  </si>
  <si>
    <t>460004********0033</t>
  </si>
  <si>
    <t>460003********7042</t>
  </si>
  <si>
    <t>460102********2722</t>
  </si>
  <si>
    <t>460006********021X</t>
  </si>
  <si>
    <t>460004********002X</t>
  </si>
  <si>
    <t>460004********0427</t>
  </si>
  <si>
    <t>469024********0043</t>
  </si>
  <si>
    <t>460005********3714</t>
  </si>
  <si>
    <t>460026********0921</t>
  </si>
  <si>
    <t>460007********2082</t>
  </si>
  <si>
    <t>460006********4023</t>
  </si>
  <si>
    <t>460005********6823</t>
  </si>
  <si>
    <t>469023********2928</t>
  </si>
  <si>
    <t>460003********6623</t>
  </si>
  <si>
    <t>460004********2020</t>
  </si>
  <si>
    <t>460104********0622</t>
  </si>
  <si>
    <t>430523********7210</t>
  </si>
  <si>
    <t>460028********0422</t>
  </si>
  <si>
    <t>460007********0038</t>
  </si>
  <si>
    <t>460025********2445</t>
  </si>
  <si>
    <t>371727********0821</t>
  </si>
  <si>
    <t>460033********4903</t>
  </si>
  <si>
    <t>460200********292X</t>
  </si>
  <si>
    <t>460006********2034</t>
  </si>
  <si>
    <t>460028********0027</t>
  </si>
  <si>
    <t>460003********2433</t>
  </si>
  <si>
    <t>460005********1526</t>
  </si>
  <si>
    <t>460003********3238</t>
  </si>
  <si>
    <t>460104********1225</t>
  </si>
  <si>
    <t>440804********0829</t>
  </si>
  <si>
    <t>460033********1175</t>
  </si>
  <si>
    <t>460004********1426</t>
  </si>
  <si>
    <t>460003********0025</t>
  </si>
  <si>
    <t>460031********5620</t>
  </si>
  <si>
    <t>460027********1323</t>
  </si>
  <si>
    <t>460003********0020</t>
  </si>
  <si>
    <t>460003********1823</t>
  </si>
  <si>
    <t>460028********0818</t>
  </si>
  <si>
    <t>460007********0068</t>
  </si>
  <si>
    <t>441424********4845</t>
  </si>
  <si>
    <t>460004********3025</t>
  </si>
  <si>
    <t>460102********0314</t>
  </si>
  <si>
    <t>460025********0917</t>
  </si>
  <si>
    <t>360727********0022</t>
  </si>
  <si>
    <t>460033********3883</t>
  </si>
  <si>
    <t>460030********0022</t>
  </si>
  <si>
    <t>460033********3244</t>
  </si>
  <si>
    <t>411322********5314</t>
  </si>
  <si>
    <t>460003********0220</t>
  </si>
  <si>
    <t>460004********2427</t>
  </si>
  <si>
    <t>460022********0027</t>
  </si>
  <si>
    <t>460102********1526</t>
  </si>
  <si>
    <t>460103********2727</t>
  </si>
  <si>
    <t>460103********0612</t>
  </si>
  <si>
    <t>460027********6220</t>
  </si>
  <si>
    <t>460003********0233</t>
  </si>
  <si>
    <t>469024********0023</t>
  </si>
  <si>
    <t>460102********1829</t>
  </si>
  <si>
    <t>460004********1423</t>
  </si>
  <si>
    <t>460027********2312</t>
  </si>
  <si>
    <t>460003********4667</t>
  </si>
  <si>
    <t>460031********0885</t>
  </si>
  <si>
    <t>460200********3342</t>
  </si>
  <si>
    <t>460021********4427</t>
  </si>
  <si>
    <t>460102********182X</t>
  </si>
  <si>
    <t>460102********3339</t>
  </si>
  <si>
    <t>460007********0825</t>
  </si>
  <si>
    <t>460006********1328</t>
  </si>
  <si>
    <t>440582********5427</t>
  </si>
  <si>
    <t>460005********0725</t>
  </si>
  <si>
    <t>460031********0014</t>
  </si>
  <si>
    <t>460107********4616</t>
  </si>
  <si>
    <t>460005********2349</t>
  </si>
  <si>
    <t>460003********3020</t>
  </si>
  <si>
    <t>460027********3728</t>
  </si>
  <si>
    <t>460103********1515</t>
  </si>
  <si>
    <t>460004********0622</t>
  </si>
  <si>
    <t>460007********0024</t>
  </si>
  <si>
    <t>460027********4730</t>
  </si>
  <si>
    <t>460033********3907</t>
  </si>
  <si>
    <t>460200********3142</t>
  </si>
  <si>
    <t>460006********8128</t>
  </si>
  <si>
    <t>460005********0527</t>
  </si>
  <si>
    <t>460034********5522</t>
  </si>
  <si>
    <t>460200********3346</t>
  </si>
  <si>
    <t>460027********2921</t>
  </si>
  <si>
    <t>460022********5811</t>
  </si>
  <si>
    <t>460007********4990</t>
  </si>
  <si>
    <t>460004********4828</t>
  </si>
  <si>
    <t>440881********4640</t>
  </si>
  <si>
    <t>460028********0411</t>
  </si>
  <si>
    <t>460004********1821</t>
  </si>
  <si>
    <t>460033********3266</t>
  </si>
  <si>
    <t>460004********5024</t>
  </si>
  <si>
    <t>412822********173X</t>
  </si>
  <si>
    <t>469024********2020</t>
  </si>
  <si>
    <t>460102********0622</t>
  </si>
  <si>
    <t>460035********1120</t>
  </si>
  <si>
    <t>469007********042X</t>
  </si>
  <si>
    <t>460006********2326</t>
  </si>
  <si>
    <t>460031********5247</t>
  </si>
  <si>
    <t>460001********0721</t>
  </si>
  <si>
    <t>460003********2014</t>
  </si>
  <si>
    <t>460003********6027</t>
  </si>
  <si>
    <t>460102********2720</t>
  </si>
  <si>
    <t>460036********0027</t>
  </si>
  <si>
    <t>620123********3226</t>
  </si>
  <si>
    <t>469007********5001</t>
  </si>
  <si>
    <t>410482********0027</t>
  </si>
  <si>
    <t>220281********0026</t>
  </si>
  <si>
    <t>460002********6425</t>
  </si>
  <si>
    <t>460102********0927</t>
  </si>
  <si>
    <t>460103********124X</t>
  </si>
  <si>
    <t>460033********3223</t>
  </si>
  <si>
    <t>460028********0029</t>
  </si>
  <si>
    <t>220502********0241</t>
  </si>
  <si>
    <t>460005********5142</t>
  </si>
  <si>
    <t>460103********211X</t>
  </si>
  <si>
    <t>460104********0023</t>
  </si>
  <si>
    <t>460007********0433</t>
  </si>
  <si>
    <t>460028********0445</t>
  </si>
  <si>
    <t>469003********6124</t>
  </si>
  <si>
    <t>460033********0048</t>
  </si>
  <si>
    <t>460007********4976</t>
  </si>
  <si>
    <t>460022********1927</t>
  </si>
  <si>
    <t>460002********4421</t>
  </si>
  <si>
    <t>460005********4113</t>
  </si>
  <si>
    <t>460006********4442</t>
  </si>
  <si>
    <t>460004********4620</t>
  </si>
  <si>
    <t>460036********0448</t>
  </si>
  <si>
    <t>460025********0628</t>
  </si>
  <si>
    <t>460006********162X</t>
  </si>
  <si>
    <t>460003********4440</t>
  </si>
  <si>
    <t>460004********5810</t>
  </si>
  <si>
    <t>460027********0060</t>
  </si>
  <si>
    <t>460033********3222</t>
  </si>
  <si>
    <t>460103********1222</t>
  </si>
  <si>
    <t>469021********2125</t>
  </si>
  <si>
    <t>460006********6226</t>
  </si>
  <si>
    <t>460006********3429</t>
  </si>
  <si>
    <t>460003********0019</t>
  </si>
  <si>
    <t>460007********0048</t>
  </si>
  <si>
    <t>460027********3787</t>
  </si>
  <si>
    <t>460103********1210</t>
  </si>
  <si>
    <t>410922********0027</t>
  </si>
  <si>
    <t>460102********0912</t>
  </si>
  <si>
    <t>460103********0024</t>
  </si>
  <si>
    <t>460103********0628</t>
  </si>
  <si>
    <t>460031********3628</t>
  </si>
  <si>
    <t>460003********0033</t>
  </si>
  <si>
    <t>460104********0315</t>
  </si>
  <si>
    <t>460028********1221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</si>
</sst>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仿宋"/>
      <family val="3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workbookViewId="0" topLeftCell="A1">
      <pane ySplit="2" topLeftCell="A207" activePane="bottomLeft" state="frozen"/>
      <selection pane="bottomLeft" activeCell="M215" sqref="M215"/>
    </sheetView>
  </sheetViews>
  <sheetFormatPr defaultColWidth="9.00390625" defaultRowHeight="15"/>
  <cols>
    <col min="2" max="2" width="17.28125" style="0" customWidth="1"/>
    <col min="3" max="3" width="24.28125" style="0" customWidth="1"/>
    <col min="5" max="5" width="17.28125" style="0" customWidth="1"/>
    <col min="6" max="6" width="24.28125" style="0" customWidth="1"/>
  </cols>
  <sheetData>
    <row r="1" spans="1:6" ht="42" customHeight="1">
      <c r="A1" s="2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4" t="s">
        <v>2</v>
      </c>
      <c r="C2" s="4" t="s">
        <v>3</v>
      </c>
      <c r="D2" s="4" t="s">
        <v>1</v>
      </c>
      <c r="E2" s="4" t="s">
        <v>2</v>
      </c>
      <c r="F2" s="4" t="s">
        <v>3</v>
      </c>
    </row>
    <row r="3" spans="1:6" ht="24.75" customHeight="1">
      <c r="A3" s="5">
        <v>1</v>
      </c>
      <c r="B3" s="6" t="str">
        <f>"陈慧中"</f>
        <v>陈慧中</v>
      </c>
      <c r="C3" s="6" t="s">
        <v>4</v>
      </c>
      <c r="D3" s="5">
        <v>227</v>
      </c>
      <c r="E3" s="6" t="str">
        <f>"许峰玮"</f>
        <v>许峰玮</v>
      </c>
      <c r="F3" s="6" t="s">
        <v>5</v>
      </c>
    </row>
    <row r="4" spans="1:6" ht="24.75" customHeight="1">
      <c r="A4" s="5">
        <v>2</v>
      </c>
      <c r="B4" s="6" t="str">
        <f>"邓海洁"</f>
        <v>邓海洁</v>
      </c>
      <c r="C4" s="6" t="s">
        <v>6</v>
      </c>
      <c r="D4" s="5">
        <v>228</v>
      </c>
      <c r="E4" s="6" t="str">
        <f>"李碧芸"</f>
        <v>李碧芸</v>
      </c>
      <c r="F4" s="6" t="s">
        <v>7</v>
      </c>
    </row>
    <row r="5" spans="1:6" ht="24.75" customHeight="1">
      <c r="A5" s="5">
        <v>3</v>
      </c>
      <c r="B5" s="6" t="str">
        <f>"张苗"</f>
        <v>张苗</v>
      </c>
      <c r="C5" s="6" t="s">
        <v>8</v>
      </c>
      <c r="D5" s="5">
        <v>229</v>
      </c>
      <c r="E5" s="6" t="str">
        <f>"陈洁"</f>
        <v>陈洁</v>
      </c>
      <c r="F5" s="6" t="s">
        <v>9</v>
      </c>
    </row>
    <row r="6" spans="1:6" ht="24.75" customHeight="1">
      <c r="A6" s="5">
        <v>4</v>
      </c>
      <c r="B6" s="6" t="str">
        <f>"何俊"</f>
        <v>何俊</v>
      </c>
      <c r="C6" s="6" t="s">
        <v>10</v>
      </c>
      <c r="D6" s="5">
        <v>230</v>
      </c>
      <c r="E6" s="6" t="str">
        <f>"陈丽晶"</f>
        <v>陈丽晶</v>
      </c>
      <c r="F6" s="6" t="s">
        <v>11</v>
      </c>
    </row>
    <row r="7" spans="1:6" ht="24.75" customHeight="1">
      <c r="A7" s="5">
        <v>5</v>
      </c>
      <c r="B7" s="6" t="str">
        <f>"唐云英"</f>
        <v>唐云英</v>
      </c>
      <c r="C7" s="6" t="s">
        <v>12</v>
      </c>
      <c r="D7" s="5">
        <v>231</v>
      </c>
      <c r="E7" s="6" t="str">
        <f>"吴敏"</f>
        <v>吴敏</v>
      </c>
      <c r="F7" s="6" t="s">
        <v>13</v>
      </c>
    </row>
    <row r="8" spans="1:6" ht="24.75" customHeight="1">
      <c r="A8" s="5">
        <v>6</v>
      </c>
      <c r="B8" s="6" t="str">
        <f>"王素玲"</f>
        <v>王素玲</v>
      </c>
      <c r="C8" s="6" t="s">
        <v>14</v>
      </c>
      <c r="D8" s="5">
        <v>232</v>
      </c>
      <c r="E8" s="6" t="str">
        <f>"钟楠"</f>
        <v>钟楠</v>
      </c>
      <c r="F8" s="6" t="s">
        <v>15</v>
      </c>
    </row>
    <row r="9" spans="1:6" ht="24.75" customHeight="1">
      <c r="A9" s="5">
        <v>7</v>
      </c>
      <c r="B9" s="6" t="str">
        <f>"杨婧如"</f>
        <v>杨婧如</v>
      </c>
      <c r="C9" s="6" t="s">
        <v>16</v>
      </c>
      <c r="D9" s="5">
        <v>233</v>
      </c>
      <c r="E9" s="6" t="str">
        <f>"曾舒曼"</f>
        <v>曾舒曼</v>
      </c>
      <c r="F9" s="6" t="s">
        <v>17</v>
      </c>
    </row>
    <row r="10" spans="1:6" ht="24.75" customHeight="1">
      <c r="A10" s="5">
        <v>8</v>
      </c>
      <c r="B10" s="6" t="str">
        <f>"吕亮枝"</f>
        <v>吕亮枝</v>
      </c>
      <c r="C10" s="6" t="s">
        <v>18</v>
      </c>
      <c r="D10" s="5">
        <v>234</v>
      </c>
      <c r="E10" s="6" t="str">
        <f>"陈重阳"</f>
        <v>陈重阳</v>
      </c>
      <c r="F10" s="6" t="s">
        <v>19</v>
      </c>
    </row>
    <row r="11" spans="1:6" ht="24.75" customHeight="1">
      <c r="A11" s="5">
        <v>9</v>
      </c>
      <c r="B11" s="6" t="str">
        <f>"韩洁"</f>
        <v>韩洁</v>
      </c>
      <c r="C11" s="6" t="s">
        <v>20</v>
      </c>
      <c r="D11" s="5">
        <v>235</v>
      </c>
      <c r="E11" s="6" t="str">
        <f>"吴佩珊"</f>
        <v>吴佩珊</v>
      </c>
      <c r="F11" s="6" t="s">
        <v>21</v>
      </c>
    </row>
    <row r="12" spans="1:6" ht="24.75" customHeight="1">
      <c r="A12" s="5">
        <v>10</v>
      </c>
      <c r="B12" s="6" t="str">
        <f>"马晨龙"</f>
        <v>马晨龙</v>
      </c>
      <c r="C12" s="6" t="s">
        <v>22</v>
      </c>
      <c r="D12" s="5">
        <v>236</v>
      </c>
      <c r="E12" s="6" t="str">
        <f>"钟云"</f>
        <v>钟云</v>
      </c>
      <c r="F12" s="6" t="s">
        <v>23</v>
      </c>
    </row>
    <row r="13" spans="1:6" ht="24.75" customHeight="1">
      <c r="A13" s="5">
        <v>11</v>
      </c>
      <c r="B13" s="6" t="str">
        <f>"张云"</f>
        <v>张云</v>
      </c>
      <c r="C13" s="6" t="s">
        <v>24</v>
      </c>
      <c r="D13" s="5">
        <v>237</v>
      </c>
      <c r="E13" s="6" t="str">
        <f>"叶箐瑛"</f>
        <v>叶箐瑛</v>
      </c>
      <c r="F13" s="6" t="s">
        <v>25</v>
      </c>
    </row>
    <row r="14" spans="1:6" ht="24.75" customHeight="1">
      <c r="A14" s="5">
        <v>12</v>
      </c>
      <c r="B14" s="6" t="str">
        <f>"李佰绩"</f>
        <v>李佰绩</v>
      </c>
      <c r="C14" s="6" t="s">
        <v>26</v>
      </c>
      <c r="D14" s="5">
        <v>238</v>
      </c>
      <c r="E14" s="6" t="str">
        <f>"周泽华"</f>
        <v>周泽华</v>
      </c>
      <c r="F14" s="6" t="s">
        <v>27</v>
      </c>
    </row>
    <row r="15" spans="1:6" ht="24.75" customHeight="1">
      <c r="A15" s="5">
        <v>13</v>
      </c>
      <c r="B15" s="6" t="str">
        <f>"赵河珠"</f>
        <v>赵河珠</v>
      </c>
      <c r="C15" s="6" t="s">
        <v>28</v>
      </c>
      <c r="D15" s="5">
        <v>239</v>
      </c>
      <c r="E15" s="6" t="str">
        <f>"杨学琴"</f>
        <v>杨学琴</v>
      </c>
      <c r="F15" s="6" t="s">
        <v>29</v>
      </c>
    </row>
    <row r="16" spans="1:6" ht="24.75" customHeight="1">
      <c r="A16" s="5">
        <v>14</v>
      </c>
      <c r="B16" s="6" t="str">
        <f>"陈振瑜"</f>
        <v>陈振瑜</v>
      </c>
      <c r="C16" s="6" t="s">
        <v>30</v>
      </c>
      <c r="D16" s="5">
        <v>240</v>
      </c>
      <c r="E16" s="6" t="str">
        <f>"孙香淑"</f>
        <v>孙香淑</v>
      </c>
      <c r="F16" s="6" t="s">
        <v>31</v>
      </c>
    </row>
    <row r="17" spans="1:6" ht="24.75" customHeight="1">
      <c r="A17" s="5">
        <v>15</v>
      </c>
      <c r="B17" s="6" t="str">
        <f>"王小春"</f>
        <v>王小春</v>
      </c>
      <c r="C17" s="6" t="s">
        <v>32</v>
      </c>
      <c r="D17" s="5">
        <v>241</v>
      </c>
      <c r="E17" s="6" t="str">
        <f>"陈山余"</f>
        <v>陈山余</v>
      </c>
      <c r="F17" s="6" t="s">
        <v>33</v>
      </c>
    </row>
    <row r="18" spans="1:6" ht="24.75" customHeight="1">
      <c r="A18" s="5">
        <v>16</v>
      </c>
      <c r="B18" s="6" t="str">
        <f>"符健聪"</f>
        <v>符健聪</v>
      </c>
      <c r="C18" s="6" t="s">
        <v>34</v>
      </c>
      <c r="D18" s="5">
        <v>242</v>
      </c>
      <c r="E18" s="6" t="str">
        <f>"陈月婷"</f>
        <v>陈月婷</v>
      </c>
      <c r="F18" s="6" t="s">
        <v>35</v>
      </c>
    </row>
    <row r="19" spans="1:6" ht="24.75" customHeight="1">
      <c r="A19" s="5">
        <v>17</v>
      </c>
      <c r="B19" s="6" t="str">
        <f>"王彬澔"</f>
        <v>王彬澔</v>
      </c>
      <c r="C19" s="6" t="s">
        <v>36</v>
      </c>
      <c r="D19" s="5">
        <v>243</v>
      </c>
      <c r="E19" s="6" t="str">
        <f>"邢明倩"</f>
        <v>邢明倩</v>
      </c>
      <c r="F19" s="6" t="s">
        <v>37</v>
      </c>
    </row>
    <row r="20" spans="1:6" ht="24.75" customHeight="1">
      <c r="A20" s="5">
        <v>18</v>
      </c>
      <c r="B20" s="6" t="str">
        <f>"詹佳奇"</f>
        <v>詹佳奇</v>
      </c>
      <c r="C20" s="6" t="s">
        <v>38</v>
      </c>
      <c r="D20" s="5">
        <v>244</v>
      </c>
      <c r="E20" s="6" t="str">
        <f>"王惠娇"</f>
        <v>王惠娇</v>
      </c>
      <c r="F20" s="6" t="s">
        <v>39</v>
      </c>
    </row>
    <row r="21" spans="1:6" ht="24.75" customHeight="1">
      <c r="A21" s="5">
        <v>19</v>
      </c>
      <c r="B21" s="6" t="str">
        <f>"张紫婷"</f>
        <v>张紫婷</v>
      </c>
      <c r="C21" s="6" t="s">
        <v>40</v>
      </c>
      <c r="D21" s="5">
        <v>245</v>
      </c>
      <c r="E21" s="6" t="str">
        <f>"叶子龙"</f>
        <v>叶子龙</v>
      </c>
      <c r="F21" s="6" t="s">
        <v>41</v>
      </c>
    </row>
    <row r="22" spans="1:6" ht="24.75" customHeight="1">
      <c r="A22" s="5">
        <v>20</v>
      </c>
      <c r="B22" s="6" t="str">
        <f>"符策平"</f>
        <v>符策平</v>
      </c>
      <c r="C22" s="6" t="s">
        <v>42</v>
      </c>
      <c r="D22" s="5">
        <v>246</v>
      </c>
      <c r="E22" s="6" t="str">
        <f>"刘洋洋"</f>
        <v>刘洋洋</v>
      </c>
      <c r="F22" s="6" t="s">
        <v>43</v>
      </c>
    </row>
    <row r="23" spans="1:6" ht="24.75" customHeight="1">
      <c r="A23" s="5">
        <v>21</v>
      </c>
      <c r="B23" s="6" t="str">
        <f>"李光尧"</f>
        <v>李光尧</v>
      </c>
      <c r="C23" s="6" t="s">
        <v>44</v>
      </c>
      <c r="D23" s="5">
        <v>247</v>
      </c>
      <c r="E23" s="6" t="str">
        <f>"王鹏"</f>
        <v>王鹏</v>
      </c>
      <c r="F23" s="6" t="s">
        <v>45</v>
      </c>
    </row>
    <row r="24" spans="1:6" ht="24.75" customHeight="1">
      <c r="A24" s="5">
        <v>22</v>
      </c>
      <c r="B24" s="6" t="str">
        <f>"梁迪"</f>
        <v>梁迪</v>
      </c>
      <c r="C24" s="6" t="s">
        <v>46</v>
      </c>
      <c r="D24" s="5">
        <v>248</v>
      </c>
      <c r="E24" s="6" t="str">
        <f>"龙莹瑾"</f>
        <v>龙莹瑾</v>
      </c>
      <c r="F24" s="6" t="s">
        <v>47</v>
      </c>
    </row>
    <row r="25" spans="1:6" ht="24.75" customHeight="1">
      <c r="A25" s="5">
        <v>23</v>
      </c>
      <c r="B25" s="6" t="str">
        <f>"李泽旭"</f>
        <v>李泽旭</v>
      </c>
      <c r="C25" s="6" t="s">
        <v>48</v>
      </c>
      <c r="D25" s="5">
        <v>249</v>
      </c>
      <c r="E25" s="6" t="str">
        <f>"王萌玉"</f>
        <v>王萌玉</v>
      </c>
      <c r="F25" s="6" t="s">
        <v>49</v>
      </c>
    </row>
    <row r="26" spans="1:6" ht="24.75" customHeight="1">
      <c r="A26" s="5">
        <v>24</v>
      </c>
      <c r="B26" s="6" t="str">
        <f>"王心语"</f>
        <v>王心语</v>
      </c>
      <c r="C26" s="6" t="s">
        <v>50</v>
      </c>
      <c r="D26" s="5">
        <v>250</v>
      </c>
      <c r="E26" s="6" t="str">
        <f>"张思华"</f>
        <v>张思华</v>
      </c>
      <c r="F26" s="6" t="s">
        <v>51</v>
      </c>
    </row>
    <row r="27" spans="1:6" ht="24.75" customHeight="1">
      <c r="A27" s="5">
        <v>25</v>
      </c>
      <c r="B27" s="6" t="str">
        <f>"李苗苗"</f>
        <v>李苗苗</v>
      </c>
      <c r="C27" s="6" t="s">
        <v>52</v>
      </c>
      <c r="D27" s="5">
        <v>251</v>
      </c>
      <c r="E27" s="6" t="str">
        <f>"罗紫珊"</f>
        <v>罗紫珊</v>
      </c>
      <c r="F27" s="6" t="s">
        <v>53</v>
      </c>
    </row>
    <row r="28" spans="1:6" ht="24.75" customHeight="1">
      <c r="A28" s="5">
        <v>26</v>
      </c>
      <c r="B28" s="6" t="str">
        <f>"王禄锴"</f>
        <v>王禄锴</v>
      </c>
      <c r="C28" s="6" t="s">
        <v>54</v>
      </c>
      <c r="D28" s="5">
        <v>252</v>
      </c>
      <c r="E28" s="6" t="str">
        <f>"邱婷"</f>
        <v>邱婷</v>
      </c>
      <c r="F28" s="6" t="s">
        <v>55</v>
      </c>
    </row>
    <row r="29" spans="1:6" ht="24.75" customHeight="1">
      <c r="A29" s="5">
        <v>27</v>
      </c>
      <c r="B29" s="6" t="str">
        <f>"王飞"</f>
        <v>王飞</v>
      </c>
      <c r="C29" s="6" t="s">
        <v>56</v>
      </c>
      <c r="D29" s="5">
        <v>253</v>
      </c>
      <c r="E29" s="6" t="str">
        <f>"符永佳"</f>
        <v>符永佳</v>
      </c>
      <c r="F29" s="6" t="s">
        <v>57</v>
      </c>
    </row>
    <row r="30" spans="1:6" ht="24.75" customHeight="1">
      <c r="A30" s="5">
        <v>28</v>
      </c>
      <c r="B30" s="6" t="str">
        <f>"蒙建任"</f>
        <v>蒙建任</v>
      </c>
      <c r="C30" s="6" t="s">
        <v>58</v>
      </c>
      <c r="D30" s="5">
        <v>254</v>
      </c>
      <c r="E30" s="6" t="str">
        <f>"黄勤舟"</f>
        <v>黄勤舟</v>
      </c>
      <c r="F30" s="6" t="s">
        <v>59</v>
      </c>
    </row>
    <row r="31" spans="1:6" ht="24.75" customHeight="1">
      <c r="A31" s="5">
        <v>29</v>
      </c>
      <c r="B31" s="6" t="str">
        <f>"王晓霄"</f>
        <v>王晓霄</v>
      </c>
      <c r="C31" s="6" t="s">
        <v>60</v>
      </c>
      <c r="D31" s="5">
        <v>255</v>
      </c>
      <c r="E31" s="6" t="str">
        <f>"陈俊肖"</f>
        <v>陈俊肖</v>
      </c>
      <c r="F31" s="6" t="s">
        <v>61</v>
      </c>
    </row>
    <row r="32" spans="1:6" ht="24.75" customHeight="1">
      <c r="A32" s="5">
        <v>30</v>
      </c>
      <c r="B32" s="6" t="str">
        <f>"谢日锋"</f>
        <v>谢日锋</v>
      </c>
      <c r="C32" s="6" t="s">
        <v>62</v>
      </c>
      <c r="D32" s="5">
        <v>256</v>
      </c>
      <c r="E32" s="6" t="str">
        <f>"符小霞"</f>
        <v>符小霞</v>
      </c>
      <c r="F32" s="6" t="s">
        <v>63</v>
      </c>
    </row>
    <row r="33" spans="1:6" ht="24.75" customHeight="1">
      <c r="A33" s="5">
        <v>31</v>
      </c>
      <c r="B33" s="6" t="str">
        <f>"李美义"</f>
        <v>李美义</v>
      </c>
      <c r="C33" s="6" t="s">
        <v>64</v>
      </c>
      <c r="D33" s="5">
        <v>257</v>
      </c>
      <c r="E33" s="6" t="str">
        <f>"陈昱妃"</f>
        <v>陈昱妃</v>
      </c>
      <c r="F33" s="6" t="s">
        <v>65</v>
      </c>
    </row>
    <row r="34" spans="1:6" ht="24.75" customHeight="1">
      <c r="A34" s="5">
        <v>32</v>
      </c>
      <c r="B34" s="6" t="str">
        <f>"陈文斌"</f>
        <v>陈文斌</v>
      </c>
      <c r="C34" s="6" t="s">
        <v>66</v>
      </c>
      <c r="D34" s="5">
        <v>258</v>
      </c>
      <c r="E34" s="6" t="str">
        <f>"王冠娟"</f>
        <v>王冠娟</v>
      </c>
      <c r="F34" s="6" t="s">
        <v>67</v>
      </c>
    </row>
    <row r="35" spans="1:6" ht="24.75" customHeight="1">
      <c r="A35" s="5">
        <v>33</v>
      </c>
      <c r="B35" s="6" t="str">
        <f>"符汝雅"</f>
        <v>符汝雅</v>
      </c>
      <c r="C35" s="6" t="s">
        <v>68</v>
      </c>
      <c r="D35" s="5">
        <v>259</v>
      </c>
      <c r="E35" s="6" t="str">
        <f>"陈海珍"</f>
        <v>陈海珍</v>
      </c>
      <c r="F35" s="6" t="s">
        <v>69</v>
      </c>
    </row>
    <row r="36" spans="1:6" ht="24.75" customHeight="1">
      <c r="A36" s="5">
        <v>34</v>
      </c>
      <c r="B36" s="6" t="str">
        <f>"王红丹"</f>
        <v>王红丹</v>
      </c>
      <c r="C36" s="6" t="s">
        <v>70</v>
      </c>
      <c r="D36" s="5">
        <v>260</v>
      </c>
      <c r="E36" s="6" t="str">
        <f>"林晶晶"</f>
        <v>林晶晶</v>
      </c>
      <c r="F36" s="6" t="s">
        <v>71</v>
      </c>
    </row>
    <row r="37" spans="1:6" ht="24.75" customHeight="1">
      <c r="A37" s="5">
        <v>35</v>
      </c>
      <c r="B37" s="6" t="str">
        <f>"王绥鹏"</f>
        <v>王绥鹏</v>
      </c>
      <c r="C37" s="6" t="s">
        <v>72</v>
      </c>
      <c r="D37" s="5">
        <v>261</v>
      </c>
      <c r="E37" s="6" t="str">
        <f>"张议文"</f>
        <v>张议文</v>
      </c>
      <c r="F37" s="6" t="s">
        <v>73</v>
      </c>
    </row>
    <row r="38" spans="1:6" ht="24.75" customHeight="1">
      <c r="A38" s="5">
        <v>36</v>
      </c>
      <c r="B38" s="6" t="str">
        <f>"龚海凤"</f>
        <v>龚海凤</v>
      </c>
      <c r="C38" s="6" t="s">
        <v>74</v>
      </c>
      <c r="D38" s="5">
        <v>262</v>
      </c>
      <c r="E38" s="6" t="str">
        <f>"林桑茹"</f>
        <v>林桑茹</v>
      </c>
      <c r="F38" s="6" t="s">
        <v>75</v>
      </c>
    </row>
    <row r="39" spans="1:6" ht="24.75" customHeight="1">
      <c r="A39" s="5">
        <v>37</v>
      </c>
      <c r="B39" s="6" t="str">
        <f>"黄廷之"</f>
        <v>黄廷之</v>
      </c>
      <c r="C39" s="6" t="s">
        <v>76</v>
      </c>
      <c r="D39" s="5">
        <v>263</v>
      </c>
      <c r="E39" s="6" t="str">
        <f>"林诗颖"</f>
        <v>林诗颖</v>
      </c>
      <c r="F39" s="6" t="s">
        <v>77</v>
      </c>
    </row>
    <row r="40" spans="1:6" ht="24.75" customHeight="1">
      <c r="A40" s="5">
        <v>38</v>
      </c>
      <c r="B40" s="6" t="str">
        <f>"陈桦辉"</f>
        <v>陈桦辉</v>
      </c>
      <c r="C40" s="6" t="s">
        <v>78</v>
      </c>
      <c r="D40" s="5">
        <v>264</v>
      </c>
      <c r="E40" s="6" t="str">
        <f>"曾媚琳"</f>
        <v>曾媚琳</v>
      </c>
      <c r="F40" s="6" t="s">
        <v>79</v>
      </c>
    </row>
    <row r="41" spans="1:6" ht="24.75" customHeight="1">
      <c r="A41" s="5">
        <v>39</v>
      </c>
      <c r="B41" s="6" t="str">
        <f>"周忠毅"</f>
        <v>周忠毅</v>
      </c>
      <c r="C41" s="6" t="s">
        <v>80</v>
      </c>
      <c r="D41" s="5">
        <v>265</v>
      </c>
      <c r="E41" s="6" t="str">
        <f>"许腾尹"</f>
        <v>许腾尹</v>
      </c>
      <c r="F41" s="6" t="s">
        <v>81</v>
      </c>
    </row>
    <row r="42" spans="1:6" ht="24.75" customHeight="1">
      <c r="A42" s="5">
        <v>40</v>
      </c>
      <c r="B42" s="6" t="str">
        <f>"陈钰虹"</f>
        <v>陈钰虹</v>
      </c>
      <c r="C42" s="6" t="s">
        <v>82</v>
      </c>
      <c r="D42" s="5">
        <v>266</v>
      </c>
      <c r="E42" s="6" t="str">
        <f>"李冰"</f>
        <v>李冰</v>
      </c>
      <c r="F42" s="6" t="s">
        <v>83</v>
      </c>
    </row>
    <row r="43" spans="1:6" ht="24.75" customHeight="1">
      <c r="A43" s="5">
        <v>41</v>
      </c>
      <c r="B43" s="6" t="str">
        <f>"吴挺健"</f>
        <v>吴挺健</v>
      </c>
      <c r="C43" s="6" t="s">
        <v>84</v>
      </c>
      <c r="D43" s="5">
        <v>267</v>
      </c>
      <c r="E43" s="6" t="str">
        <f>"麦昌发"</f>
        <v>麦昌发</v>
      </c>
      <c r="F43" s="6" t="s">
        <v>85</v>
      </c>
    </row>
    <row r="44" spans="1:6" ht="24.75" customHeight="1">
      <c r="A44" s="5">
        <v>42</v>
      </c>
      <c r="B44" s="6" t="str">
        <f>"曾绍禹"</f>
        <v>曾绍禹</v>
      </c>
      <c r="C44" s="6" t="s">
        <v>86</v>
      </c>
      <c r="D44" s="5">
        <v>268</v>
      </c>
      <c r="E44" s="6" t="str">
        <f>"符月乔"</f>
        <v>符月乔</v>
      </c>
      <c r="F44" s="6" t="s">
        <v>87</v>
      </c>
    </row>
    <row r="45" spans="1:6" ht="24.75" customHeight="1">
      <c r="A45" s="5">
        <v>43</v>
      </c>
      <c r="B45" s="6" t="str">
        <f>"谢颜妃"</f>
        <v>谢颜妃</v>
      </c>
      <c r="C45" s="6" t="s">
        <v>88</v>
      </c>
      <c r="D45" s="5">
        <v>269</v>
      </c>
      <c r="E45" s="6" t="str">
        <f>"张秋雨"</f>
        <v>张秋雨</v>
      </c>
      <c r="F45" s="6" t="s">
        <v>89</v>
      </c>
    </row>
    <row r="46" spans="1:6" ht="24.75" customHeight="1">
      <c r="A46" s="5">
        <v>44</v>
      </c>
      <c r="B46" s="6" t="str">
        <f>"冯崇栩"</f>
        <v>冯崇栩</v>
      </c>
      <c r="C46" s="6" t="s">
        <v>90</v>
      </c>
      <c r="D46" s="5">
        <v>270</v>
      </c>
      <c r="E46" s="6" t="str">
        <f>"王梓贤"</f>
        <v>王梓贤</v>
      </c>
      <c r="F46" s="6" t="s">
        <v>91</v>
      </c>
    </row>
    <row r="47" spans="1:6" ht="24.75" customHeight="1">
      <c r="A47" s="5">
        <v>45</v>
      </c>
      <c r="B47" s="6" t="str">
        <f>"吴璐"</f>
        <v>吴璐</v>
      </c>
      <c r="C47" s="6" t="s">
        <v>92</v>
      </c>
      <c r="D47" s="5">
        <v>271</v>
      </c>
      <c r="E47" s="6" t="str">
        <f>"黄怡娇"</f>
        <v>黄怡娇</v>
      </c>
      <c r="F47" s="6" t="s">
        <v>93</v>
      </c>
    </row>
    <row r="48" spans="1:6" ht="24.75" customHeight="1">
      <c r="A48" s="5">
        <v>46</v>
      </c>
      <c r="B48" s="6" t="str">
        <f>"黄华"</f>
        <v>黄华</v>
      </c>
      <c r="C48" s="6" t="s">
        <v>94</v>
      </c>
      <c r="D48" s="5">
        <v>272</v>
      </c>
      <c r="E48" s="6" t="str">
        <f>"傅文丽"</f>
        <v>傅文丽</v>
      </c>
      <c r="F48" s="6" t="s">
        <v>95</v>
      </c>
    </row>
    <row r="49" spans="1:6" ht="24.75" customHeight="1">
      <c r="A49" s="5">
        <v>47</v>
      </c>
      <c r="B49" s="6" t="str">
        <f>"覃泱松"</f>
        <v>覃泱松</v>
      </c>
      <c r="C49" s="6" t="s">
        <v>96</v>
      </c>
      <c r="D49" s="5">
        <v>273</v>
      </c>
      <c r="E49" s="6" t="str">
        <f>"庞青青"</f>
        <v>庞青青</v>
      </c>
      <c r="F49" s="6" t="s">
        <v>97</v>
      </c>
    </row>
    <row r="50" spans="1:6" ht="24.75" customHeight="1">
      <c r="A50" s="5">
        <v>48</v>
      </c>
      <c r="B50" s="6" t="str">
        <f>"陈怡"</f>
        <v>陈怡</v>
      </c>
      <c r="C50" s="6" t="s">
        <v>98</v>
      </c>
      <c r="D50" s="5">
        <v>274</v>
      </c>
      <c r="E50" s="6" t="str">
        <f>"胡秀春"</f>
        <v>胡秀春</v>
      </c>
      <c r="F50" s="6" t="s">
        <v>99</v>
      </c>
    </row>
    <row r="51" spans="1:6" ht="24.75" customHeight="1">
      <c r="A51" s="5">
        <v>49</v>
      </c>
      <c r="B51" s="6" t="str">
        <f>"李大源"</f>
        <v>李大源</v>
      </c>
      <c r="C51" s="6" t="s">
        <v>100</v>
      </c>
      <c r="D51" s="5">
        <v>275</v>
      </c>
      <c r="E51" s="6" t="str">
        <f>"吴佳婧"</f>
        <v>吴佳婧</v>
      </c>
      <c r="F51" s="6" t="s">
        <v>101</v>
      </c>
    </row>
    <row r="52" spans="1:6" ht="24.75" customHeight="1">
      <c r="A52" s="5">
        <v>50</v>
      </c>
      <c r="B52" s="6" t="str">
        <f>"陈宗旺"</f>
        <v>陈宗旺</v>
      </c>
      <c r="C52" s="6" t="s">
        <v>102</v>
      </c>
      <c r="D52" s="5">
        <v>276</v>
      </c>
      <c r="E52" s="6" t="str">
        <f>"陈圣学"</f>
        <v>陈圣学</v>
      </c>
      <c r="F52" s="6" t="s">
        <v>103</v>
      </c>
    </row>
    <row r="53" spans="1:6" ht="24.75" customHeight="1">
      <c r="A53" s="5">
        <v>51</v>
      </c>
      <c r="B53" s="6" t="str">
        <f>"谢文天"</f>
        <v>谢文天</v>
      </c>
      <c r="C53" s="6" t="s">
        <v>104</v>
      </c>
      <c r="D53" s="5">
        <v>277</v>
      </c>
      <c r="E53" s="6" t="str">
        <f>"崔源霖"</f>
        <v>崔源霖</v>
      </c>
      <c r="F53" s="6" t="s">
        <v>105</v>
      </c>
    </row>
    <row r="54" spans="1:6" ht="24.75" customHeight="1">
      <c r="A54" s="5">
        <v>52</v>
      </c>
      <c r="B54" s="6" t="str">
        <f>"吴淑济"</f>
        <v>吴淑济</v>
      </c>
      <c r="C54" s="6" t="s">
        <v>106</v>
      </c>
      <c r="D54" s="5">
        <v>278</v>
      </c>
      <c r="E54" s="6" t="str">
        <f>"覃开妹"</f>
        <v>覃开妹</v>
      </c>
      <c r="F54" s="6" t="s">
        <v>107</v>
      </c>
    </row>
    <row r="55" spans="1:6" ht="24.75" customHeight="1">
      <c r="A55" s="5">
        <v>53</v>
      </c>
      <c r="B55" s="6" t="str">
        <f>"吴卓"</f>
        <v>吴卓</v>
      </c>
      <c r="C55" s="6" t="s">
        <v>108</v>
      </c>
      <c r="D55" s="5">
        <v>279</v>
      </c>
      <c r="E55" s="6" t="str">
        <f>"陈春兰"</f>
        <v>陈春兰</v>
      </c>
      <c r="F55" s="6" t="s">
        <v>109</v>
      </c>
    </row>
    <row r="56" spans="1:6" ht="24.75" customHeight="1">
      <c r="A56" s="5">
        <v>54</v>
      </c>
      <c r="B56" s="6" t="str">
        <f>"邓家佳"</f>
        <v>邓家佳</v>
      </c>
      <c r="C56" s="6" t="s">
        <v>110</v>
      </c>
      <c r="D56" s="5">
        <v>280</v>
      </c>
      <c r="E56" s="6" t="str">
        <f>"廖和宁"</f>
        <v>廖和宁</v>
      </c>
      <c r="F56" s="6" t="s">
        <v>111</v>
      </c>
    </row>
    <row r="57" spans="1:6" ht="24.75" customHeight="1">
      <c r="A57" s="5">
        <v>55</v>
      </c>
      <c r="B57" s="6" t="str">
        <f>"王之琳"</f>
        <v>王之琳</v>
      </c>
      <c r="C57" s="6" t="s">
        <v>112</v>
      </c>
      <c r="D57" s="5">
        <v>281</v>
      </c>
      <c r="E57" s="6" t="str">
        <f>"罗爱香"</f>
        <v>罗爱香</v>
      </c>
      <c r="F57" s="6" t="s">
        <v>113</v>
      </c>
    </row>
    <row r="58" spans="1:6" ht="24.75" customHeight="1">
      <c r="A58" s="5">
        <v>56</v>
      </c>
      <c r="B58" s="6" t="str">
        <f>"蔡亲凡"</f>
        <v>蔡亲凡</v>
      </c>
      <c r="C58" s="6" t="s">
        <v>114</v>
      </c>
      <c r="D58" s="5">
        <v>282</v>
      </c>
      <c r="E58" s="6" t="str">
        <f>"符式鹏"</f>
        <v>符式鹏</v>
      </c>
      <c r="F58" s="6" t="s">
        <v>115</v>
      </c>
    </row>
    <row r="59" spans="1:6" ht="24.75" customHeight="1">
      <c r="A59" s="5">
        <v>57</v>
      </c>
      <c r="B59" s="6" t="str">
        <f>"林艺君"</f>
        <v>林艺君</v>
      </c>
      <c r="C59" s="6" t="s">
        <v>116</v>
      </c>
      <c r="D59" s="5">
        <v>283</v>
      </c>
      <c r="E59" s="6" t="str">
        <f>"王丹诺"</f>
        <v>王丹诺</v>
      </c>
      <c r="F59" s="6" t="s">
        <v>117</v>
      </c>
    </row>
    <row r="60" spans="1:6" ht="24.75" customHeight="1">
      <c r="A60" s="5">
        <v>58</v>
      </c>
      <c r="B60" s="6" t="str">
        <f>"李建荣"</f>
        <v>李建荣</v>
      </c>
      <c r="C60" s="6" t="s">
        <v>118</v>
      </c>
      <c r="D60" s="5">
        <v>284</v>
      </c>
      <c r="E60" s="6" t="str">
        <f>"吕梦晓"</f>
        <v>吕梦晓</v>
      </c>
      <c r="F60" s="6" t="s">
        <v>119</v>
      </c>
    </row>
    <row r="61" spans="1:6" ht="24.75" customHeight="1">
      <c r="A61" s="5">
        <v>59</v>
      </c>
      <c r="B61" s="6" t="str">
        <f>"王一博"</f>
        <v>王一博</v>
      </c>
      <c r="C61" s="6" t="s">
        <v>120</v>
      </c>
      <c r="D61" s="5">
        <v>285</v>
      </c>
      <c r="E61" s="6" t="str">
        <f>"黄秋贵"</f>
        <v>黄秋贵</v>
      </c>
      <c r="F61" s="6" t="s">
        <v>121</v>
      </c>
    </row>
    <row r="62" spans="1:6" ht="24.75" customHeight="1">
      <c r="A62" s="5">
        <v>60</v>
      </c>
      <c r="B62" s="6" t="str">
        <f>"王蕊"</f>
        <v>王蕊</v>
      </c>
      <c r="C62" s="6" t="s">
        <v>122</v>
      </c>
      <c r="D62" s="5">
        <v>286</v>
      </c>
      <c r="E62" s="6" t="str">
        <f>"熊奕奕"</f>
        <v>熊奕奕</v>
      </c>
      <c r="F62" s="6" t="s">
        <v>123</v>
      </c>
    </row>
    <row r="63" spans="1:6" ht="24.75" customHeight="1">
      <c r="A63" s="5">
        <v>61</v>
      </c>
      <c r="B63" s="6" t="str">
        <f>"文祥慧"</f>
        <v>文祥慧</v>
      </c>
      <c r="C63" s="6" t="s">
        <v>124</v>
      </c>
      <c r="D63" s="5">
        <v>287</v>
      </c>
      <c r="E63" s="6" t="str">
        <f>"陈妃"</f>
        <v>陈妃</v>
      </c>
      <c r="F63" s="6" t="s">
        <v>125</v>
      </c>
    </row>
    <row r="64" spans="1:6" ht="24.75" customHeight="1">
      <c r="A64" s="5">
        <v>62</v>
      </c>
      <c r="B64" s="6" t="str">
        <f>"温长鹏"</f>
        <v>温长鹏</v>
      </c>
      <c r="C64" s="6" t="s">
        <v>126</v>
      </c>
      <c r="D64" s="5">
        <v>288</v>
      </c>
      <c r="E64" s="6" t="str">
        <f>"冯子芸"</f>
        <v>冯子芸</v>
      </c>
      <c r="F64" s="6" t="s">
        <v>127</v>
      </c>
    </row>
    <row r="65" spans="1:6" ht="24.75" customHeight="1">
      <c r="A65" s="5">
        <v>63</v>
      </c>
      <c r="B65" s="6" t="str">
        <f>"陈燕茹"</f>
        <v>陈燕茹</v>
      </c>
      <c r="C65" s="6" t="s">
        <v>128</v>
      </c>
      <c r="D65" s="5">
        <v>289</v>
      </c>
      <c r="E65" s="6" t="str">
        <f>"黎石妍"</f>
        <v>黎石妍</v>
      </c>
      <c r="F65" s="6" t="s">
        <v>129</v>
      </c>
    </row>
    <row r="66" spans="1:6" ht="24.75" customHeight="1">
      <c r="A66" s="5">
        <v>64</v>
      </c>
      <c r="B66" s="6" t="str">
        <f>"郑必卿"</f>
        <v>郑必卿</v>
      </c>
      <c r="C66" s="6" t="s">
        <v>130</v>
      </c>
      <c r="D66" s="5">
        <v>290</v>
      </c>
      <c r="E66" s="6" t="str">
        <f>"冯丽颖"</f>
        <v>冯丽颖</v>
      </c>
      <c r="F66" s="6" t="s">
        <v>131</v>
      </c>
    </row>
    <row r="67" spans="1:6" ht="24.75" customHeight="1">
      <c r="A67" s="5">
        <v>65</v>
      </c>
      <c r="B67" s="6" t="str">
        <f>"陈光宇"</f>
        <v>陈光宇</v>
      </c>
      <c r="C67" s="6" t="s">
        <v>132</v>
      </c>
      <c r="D67" s="5">
        <v>291</v>
      </c>
      <c r="E67" s="6" t="str">
        <f>"覃文慧"</f>
        <v>覃文慧</v>
      </c>
      <c r="F67" s="6" t="s">
        <v>133</v>
      </c>
    </row>
    <row r="68" spans="1:6" ht="24.75" customHeight="1">
      <c r="A68" s="5">
        <v>66</v>
      </c>
      <c r="B68" s="6" t="str">
        <f>"林桂玲"</f>
        <v>林桂玲</v>
      </c>
      <c r="C68" s="6" t="s">
        <v>134</v>
      </c>
      <c r="D68" s="5">
        <v>292</v>
      </c>
      <c r="E68" s="6" t="str">
        <f>"黄月洁"</f>
        <v>黄月洁</v>
      </c>
      <c r="F68" s="6" t="s">
        <v>135</v>
      </c>
    </row>
    <row r="69" spans="1:6" ht="24.75" customHeight="1">
      <c r="A69" s="5">
        <v>67</v>
      </c>
      <c r="B69" s="6" t="str">
        <f>"陈一阳"</f>
        <v>陈一阳</v>
      </c>
      <c r="C69" s="6" t="s">
        <v>136</v>
      </c>
      <c r="D69" s="5">
        <v>293</v>
      </c>
      <c r="E69" s="6" t="str">
        <f>"司晓芬"</f>
        <v>司晓芬</v>
      </c>
      <c r="F69" s="6" t="s">
        <v>137</v>
      </c>
    </row>
    <row r="70" spans="1:6" ht="24.75" customHeight="1">
      <c r="A70" s="5">
        <v>68</v>
      </c>
      <c r="B70" s="6" t="str">
        <f>"林菁"</f>
        <v>林菁</v>
      </c>
      <c r="C70" s="6" t="s">
        <v>138</v>
      </c>
      <c r="D70" s="5">
        <v>294</v>
      </c>
      <c r="E70" s="6" t="str">
        <f>"朱惠"</f>
        <v>朱惠</v>
      </c>
      <c r="F70" s="6" t="s">
        <v>139</v>
      </c>
    </row>
    <row r="71" spans="1:6" ht="24.75" customHeight="1">
      <c r="A71" s="5">
        <v>69</v>
      </c>
      <c r="B71" s="6" t="str">
        <f>"林雨滋"</f>
        <v>林雨滋</v>
      </c>
      <c r="C71" s="6" t="s">
        <v>140</v>
      </c>
      <c r="D71" s="5">
        <v>295</v>
      </c>
      <c r="E71" s="6" t="str">
        <f>"王惠芬"</f>
        <v>王惠芬</v>
      </c>
      <c r="F71" s="6" t="s">
        <v>141</v>
      </c>
    </row>
    <row r="72" spans="1:6" ht="24.75" customHeight="1">
      <c r="A72" s="5">
        <v>70</v>
      </c>
      <c r="B72" s="6" t="str">
        <f>"姜睿"</f>
        <v>姜睿</v>
      </c>
      <c r="C72" s="6" t="s">
        <v>142</v>
      </c>
      <c r="D72" s="5">
        <v>296</v>
      </c>
      <c r="E72" s="6" t="str">
        <f>"麦芬芬"</f>
        <v>麦芬芬</v>
      </c>
      <c r="F72" s="6" t="s">
        <v>143</v>
      </c>
    </row>
    <row r="73" spans="1:6" ht="24.75" customHeight="1">
      <c r="A73" s="5">
        <v>71</v>
      </c>
      <c r="B73" s="6" t="str">
        <f>"曾伟"</f>
        <v>曾伟</v>
      </c>
      <c r="C73" s="6" t="s">
        <v>144</v>
      </c>
      <c r="D73" s="5">
        <v>297</v>
      </c>
      <c r="E73" s="6" t="str">
        <f>"吴毓禄"</f>
        <v>吴毓禄</v>
      </c>
      <c r="F73" s="6" t="s">
        <v>145</v>
      </c>
    </row>
    <row r="74" spans="1:6" ht="24.75" customHeight="1">
      <c r="A74" s="5">
        <v>72</v>
      </c>
      <c r="B74" s="6" t="str">
        <f>"陈翔召"</f>
        <v>陈翔召</v>
      </c>
      <c r="C74" s="6" t="s">
        <v>146</v>
      </c>
      <c r="D74" s="5">
        <v>298</v>
      </c>
      <c r="E74" s="6" t="str">
        <f>"郑雨桃"</f>
        <v>郑雨桃</v>
      </c>
      <c r="F74" s="6" t="s">
        <v>147</v>
      </c>
    </row>
    <row r="75" spans="1:6" ht="24.75" customHeight="1">
      <c r="A75" s="5">
        <v>73</v>
      </c>
      <c r="B75" s="6" t="str">
        <f>"魏巧苑"</f>
        <v>魏巧苑</v>
      </c>
      <c r="C75" s="6" t="s">
        <v>148</v>
      </c>
      <c r="D75" s="5">
        <v>299</v>
      </c>
      <c r="E75" s="6" t="str">
        <f>"张海娇"</f>
        <v>张海娇</v>
      </c>
      <c r="F75" s="6" t="s">
        <v>149</v>
      </c>
    </row>
    <row r="76" spans="1:6" ht="24.75" customHeight="1">
      <c r="A76" s="5">
        <v>74</v>
      </c>
      <c r="B76" s="6" t="str">
        <f>"程新清"</f>
        <v>程新清</v>
      </c>
      <c r="C76" s="6" t="s">
        <v>150</v>
      </c>
      <c r="D76" s="5">
        <v>300</v>
      </c>
      <c r="E76" s="6" t="str">
        <f>"蔡惠卿"</f>
        <v>蔡惠卿</v>
      </c>
      <c r="F76" s="6" t="s">
        <v>151</v>
      </c>
    </row>
    <row r="77" spans="1:6" ht="24.75" customHeight="1">
      <c r="A77" s="5">
        <v>75</v>
      </c>
      <c r="B77" s="6" t="str">
        <f>"欧阳妍"</f>
        <v>欧阳妍</v>
      </c>
      <c r="C77" s="6" t="s">
        <v>152</v>
      </c>
      <c r="D77" s="5">
        <v>301</v>
      </c>
      <c r="E77" s="6" t="str">
        <f>"钟佳洁"</f>
        <v>钟佳洁</v>
      </c>
      <c r="F77" s="6" t="s">
        <v>153</v>
      </c>
    </row>
    <row r="78" spans="1:6" ht="24.75" customHeight="1">
      <c r="A78" s="5">
        <v>76</v>
      </c>
      <c r="B78" s="6" t="str">
        <f>"钱柏宇"</f>
        <v>钱柏宇</v>
      </c>
      <c r="C78" s="6" t="s">
        <v>154</v>
      </c>
      <c r="D78" s="5">
        <v>302</v>
      </c>
      <c r="E78" s="6" t="str">
        <f>"陈芳委"</f>
        <v>陈芳委</v>
      </c>
      <c r="F78" s="6" t="s">
        <v>155</v>
      </c>
    </row>
    <row r="79" spans="1:6" ht="24.75" customHeight="1">
      <c r="A79" s="5">
        <v>77</v>
      </c>
      <c r="B79" s="6" t="str">
        <f>"林怡"</f>
        <v>林怡</v>
      </c>
      <c r="C79" s="6" t="s">
        <v>156</v>
      </c>
      <c r="D79" s="5">
        <v>303</v>
      </c>
      <c r="E79" s="6" t="str">
        <f>"冯义繁"</f>
        <v>冯义繁</v>
      </c>
      <c r="F79" s="6" t="s">
        <v>157</v>
      </c>
    </row>
    <row r="80" spans="1:6" ht="24.75" customHeight="1">
      <c r="A80" s="5">
        <v>78</v>
      </c>
      <c r="B80" s="6" t="str">
        <f>"陈利霞"</f>
        <v>陈利霞</v>
      </c>
      <c r="C80" s="6" t="s">
        <v>158</v>
      </c>
      <c r="D80" s="5">
        <v>304</v>
      </c>
      <c r="E80" s="6" t="str">
        <f>"王淑祯"</f>
        <v>王淑祯</v>
      </c>
      <c r="F80" s="6" t="s">
        <v>159</v>
      </c>
    </row>
    <row r="81" spans="1:6" ht="24.75" customHeight="1">
      <c r="A81" s="5">
        <v>79</v>
      </c>
      <c r="B81" s="6" t="str">
        <f>"羊连姣"</f>
        <v>羊连姣</v>
      </c>
      <c r="C81" s="6" t="s">
        <v>160</v>
      </c>
      <c r="D81" s="5">
        <v>305</v>
      </c>
      <c r="E81" s="6" t="str">
        <f>"谢佳佳"</f>
        <v>谢佳佳</v>
      </c>
      <c r="F81" s="6" t="s">
        <v>161</v>
      </c>
    </row>
    <row r="82" spans="1:6" ht="24.75" customHeight="1">
      <c r="A82" s="5">
        <v>80</v>
      </c>
      <c r="B82" s="6" t="str">
        <f>"王悃朝"</f>
        <v>王悃朝</v>
      </c>
      <c r="C82" s="6" t="s">
        <v>162</v>
      </c>
      <c r="D82" s="5">
        <v>306</v>
      </c>
      <c r="E82" s="6" t="str">
        <f>"云薇"</f>
        <v>云薇</v>
      </c>
      <c r="F82" s="6" t="s">
        <v>163</v>
      </c>
    </row>
    <row r="83" spans="1:6" ht="24.75" customHeight="1">
      <c r="A83" s="5">
        <v>81</v>
      </c>
      <c r="B83" s="6" t="str">
        <f>"许文静"</f>
        <v>许文静</v>
      </c>
      <c r="C83" s="6" t="s">
        <v>164</v>
      </c>
      <c r="D83" s="5">
        <v>307</v>
      </c>
      <c r="E83" s="6" t="str">
        <f>"黄宇龙"</f>
        <v>黄宇龙</v>
      </c>
      <c r="F83" s="6" t="s">
        <v>165</v>
      </c>
    </row>
    <row r="84" spans="1:6" ht="24.75" customHeight="1">
      <c r="A84" s="5">
        <v>82</v>
      </c>
      <c r="B84" s="6" t="str">
        <f>"黄思思"</f>
        <v>黄思思</v>
      </c>
      <c r="C84" s="6" t="s">
        <v>166</v>
      </c>
      <c r="D84" s="5">
        <v>308</v>
      </c>
      <c r="E84" s="6" t="str">
        <f>"吉云"</f>
        <v>吉云</v>
      </c>
      <c r="F84" s="6" t="s">
        <v>167</v>
      </c>
    </row>
    <row r="85" spans="1:6" ht="24.75" customHeight="1">
      <c r="A85" s="5">
        <v>83</v>
      </c>
      <c r="B85" s="6" t="str">
        <f>"周鸿仔"</f>
        <v>周鸿仔</v>
      </c>
      <c r="C85" s="6" t="s">
        <v>168</v>
      </c>
      <c r="D85" s="5">
        <v>309</v>
      </c>
      <c r="E85" s="6" t="str">
        <f>"周嘉欣"</f>
        <v>周嘉欣</v>
      </c>
      <c r="F85" s="6" t="s">
        <v>169</v>
      </c>
    </row>
    <row r="86" spans="1:6" ht="24.75" customHeight="1">
      <c r="A86" s="5">
        <v>84</v>
      </c>
      <c r="B86" s="6" t="str">
        <f>"陈省仙"</f>
        <v>陈省仙</v>
      </c>
      <c r="C86" s="6" t="s">
        <v>170</v>
      </c>
      <c r="D86" s="5">
        <v>310</v>
      </c>
      <c r="E86" s="6" t="str">
        <f>"张玉丽"</f>
        <v>张玉丽</v>
      </c>
      <c r="F86" s="6" t="s">
        <v>171</v>
      </c>
    </row>
    <row r="87" spans="1:6" ht="24.75" customHeight="1">
      <c r="A87" s="5">
        <v>85</v>
      </c>
      <c r="B87" s="6" t="str">
        <f>"吴金娜"</f>
        <v>吴金娜</v>
      </c>
      <c r="C87" s="6" t="s">
        <v>172</v>
      </c>
      <c r="D87" s="5">
        <v>311</v>
      </c>
      <c r="E87" s="6" t="str">
        <f>"叶菁菁"</f>
        <v>叶菁菁</v>
      </c>
      <c r="F87" s="6" t="s">
        <v>173</v>
      </c>
    </row>
    <row r="88" spans="1:6" ht="24.75" customHeight="1">
      <c r="A88" s="5">
        <v>86</v>
      </c>
      <c r="B88" s="6" t="str">
        <f>"符玉雪"</f>
        <v>符玉雪</v>
      </c>
      <c r="C88" s="6" t="s">
        <v>174</v>
      </c>
      <c r="D88" s="5">
        <v>312</v>
      </c>
      <c r="E88" s="6" t="str">
        <f>"周少芬"</f>
        <v>周少芬</v>
      </c>
      <c r="F88" s="6" t="s">
        <v>175</v>
      </c>
    </row>
    <row r="89" spans="1:6" ht="24.75" customHeight="1">
      <c r="A89" s="5">
        <v>87</v>
      </c>
      <c r="B89" s="6" t="str">
        <f>"梁琪"</f>
        <v>梁琪</v>
      </c>
      <c r="C89" s="6" t="s">
        <v>176</v>
      </c>
      <c r="D89" s="5">
        <v>313</v>
      </c>
      <c r="E89" s="6" t="str">
        <f>"林秋"</f>
        <v>林秋</v>
      </c>
      <c r="F89" s="6" t="s">
        <v>177</v>
      </c>
    </row>
    <row r="90" spans="1:6" ht="24.75" customHeight="1">
      <c r="A90" s="5">
        <v>88</v>
      </c>
      <c r="B90" s="6" t="str">
        <f>"王开成"</f>
        <v>王开成</v>
      </c>
      <c r="C90" s="6" t="s">
        <v>178</v>
      </c>
      <c r="D90" s="5">
        <v>314</v>
      </c>
      <c r="E90" s="6" t="str">
        <f>"王静"</f>
        <v>王静</v>
      </c>
      <c r="F90" s="6" t="s">
        <v>179</v>
      </c>
    </row>
    <row r="91" spans="1:6" ht="24.75" customHeight="1">
      <c r="A91" s="5">
        <v>89</v>
      </c>
      <c r="B91" s="6" t="str">
        <f>"周少娜"</f>
        <v>周少娜</v>
      </c>
      <c r="C91" s="6" t="s">
        <v>180</v>
      </c>
      <c r="D91" s="5">
        <v>315</v>
      </c>
      <c r="E91" s="6" t="str">
        <f>"赵瑞雪"</f>
        <v>赵瑞雪</v>
      </c>
      <c r="F91" s="6" t="s">
        <v>181</v>
      </c>
    </row>
    <row r="92" spans="1:6" ht="24.75" customHeight="1">
      <c r="A92" s="5">
        <v>90</v>
      </c>
      <c r="B92" s="6" t="str">
        <f>"陈柯延"</f>
        <v>陈柯延</v>
      </c>
      <c r="C92" s="6" t="s">
        <v>182</v>
      </c>
      <c r="D92" s="5">
        <v>316</v>
      </c>
      <c r="E92" s="6" t="str">
        <f>"韩文婷"</f>
        <v>韩文婷</v>
      </c>
      <c r="F92" s="6" t="s">
        <v>183</v>
      </c>
    </row>
    <row r="93" spans="1:6" ht="24.75" customHeight="1">
      <c r="A93" s="5">
        <v>91</v>
      </c>
      <c r="B93" s="6" t="str">
        <f>"周希怡"</f>
        <v>周希怡</v>
      </c>
      <c r="C93" s="6" t="s">
        <v>184</v>
      </c>
      <c r="D93" s="5">
        <v>317</v>
      </c>
      <c r="E93" s="6" t="str">
        <f>"凌娜"</f>
        <v>凌娜</v>
      </c>
      <c r="F93" s="6" t="s">
        <v>185</v>
      </c>
    </row>
    <row r="94" spans="1:6" ht="24.75" customHeight="1">
      <c r="A94" s="5">
        <v>92</v>
      </c>
      <c r="B94" s="6" t="str">
        <f>"冯浩桓"</f>
        <v>冯浩桓</v>
      </c>
      <c r="C94" s="6" t="s">
        <v>186</v>
      </c>
      <c r="D94" s="5">
        <v>318</v>
      </c>
      <c r="E94" s="6" t="str">
        <f>"符秀玲"</f>
        <v>符秀玲</v>
      </c>
      <c r="F94" s="6" t="s">
        <v>187</v>
      </c>
    </row>
    <row r="95" spans="1:6" ht="24.75" customHeight="1">
      <c r="A95" s="5">
        <v>93</v>
      </c>
      <c r="B95" s="6" t="str">
        <f>"邱啟震"</f>
        <v>邱啟震</v>
      </c>
      <c r="C95" s="6" t="s">
        <v>188</v>
      </c>
      <c r="D95" s="5">
        <v>319</v>
      </c>
      <c r="E95" s="6" t="str">
        <f>"张峻"</f>
        <v>张峻</v>
      </c>
      <c r="F95" s="6" t="s">
        <v>189</v>
      </c>
    </row>
    <row r="96" spans="1:6" ht="24.75" customHeight="1">
      <c r="A96" s="5">
        <v>94</v>
      </c>
      <c r="B96" s="6" t="str">
        <f>"汤秀颜"</f>
        <v>汤秀颜</v>
      </c>
      <c r="C96" s="6" t="s">
        <v>190</v>
      </c>
      <c r="D96" s="5">
        <v>320</v>
      </c>
      <c r="E96" s="6" t="str">
        <f>"吴维新"</f>
        <v>吴维新</v>
      </c>
      <c r="F96" s="6" t="s">
        <v>191</v>
      </c>
    </row>
    <row r="97" spans="1:6" ht="24.75" customHeight="1">
      <c r="A97" s="5">
        <v>95</v>
      </c>
      <c r="B97" s="6" t="str">
        <f>"吴荔果"</f>
        <v>吴荔果</v>
      </c>
      <c r="C97" s="6" t="s">
        <v>192</v>
      </c>
      <c r="D97" s="5">
        <v>321</v>
      </c>
      <c r="E97" s="6" t="str">
        <f>"李源源"</f>
        <v>李源源</v>
      </c>
      <c r="F97" s="6" t="s">
        <v>193</v>
      </c>
    </row>
    <row r="98" spans="1:6" ht="24.75" customHeight="1">
      <c r="A98" s="5">
        <v>96</v>
      </c>
      <c r="B98" s="6" t="str">
        <f>"王霏"</f>
        <v>王霏</v>
      </c>
      <c r="C98" s="6" t="s">
        <v>194</v>
      </c>
      <c r="D98" s="5">
        <v>322</v>
      </c>
      <c r="E98" s="6" t="str">
        <f>"王绥淦"</f>
        <v>王绥淦</v>
      </c>
      <c r="F98" s="6" t="s">
        <v>195</v>
      </c>
    </row>
    <row r="99" spans="1:6" ht="24.75" customHeight="1">
      <c r="A99" s="5">
        <v>97</v>
      </c>
      <c r="B99" s="6" t="str">
        <f>"兰志强"</f>
        <v>兰志强</v>
      </c>
      <c r="C99" s="6" t="s">
        <v>196</v>
      </c>
      <c r="D99" s="5">
        <v>323</v>
      </c>
      <c r="E99" s="6" t="str">
        <f>"黄海茹"</f>
        <v>黄海茹</v>
      </c>
      <c r="F99" s="6" t="s">
        <v>197</v>
      </c>
    </row>
    <row r="100" spans="1:6" ht="24.75" customHeight="1">
      <c r="A100" s="5">
        <v>98</v>
      </c>
      <c r="B100" s="6" t="str">
        <f>"陈俊"</f>
        <v>陈俊</v>
      </c>
      <c r="C100" s="6" t="s">
        <v>198</v>
      </c>
      <c r="D100" s="5">
        <v>324</v>
      </c>
      <c r="E100" s="6" t="str">
        <f>"冯启龙"</f>
        <v>冯启龙</v>
      </c>
      <c r="F100" s="6" t="s">
        <v>199</v>
      </c>
    </row>
    <row r="101" spans="1:6" ht="24.75" customHeight="1">
      <c r="A101" s="5">
        <v>99</v>
      </c>
      <c r="B101" s="6" t="str">
        <f>"蒙钟钊"</f>
        <v>蒙钟钊</v>
      </c>
      <c r="C101" s="6" t="s">
        <v>200</v>
      </c>
      <c r="D101" s="5">
        <v>325</v>
      </c>
      <c r="E101" s="6" t="str">
        <f>"梁琦"</f>
        <v>梁琦</v>
      </c>
      <c r="F101" s="6" t="s">
        <v>201</v>
      </c>
    </row>
    <row r="102" spans="1:6" ht="24.75" customHeight="1">
      <c r="A102" s="5">
        <v>100</v>
      </c>
      <c r="B102" s="6" t="str">
        <f>"陈小鹏"</f>
        <v>陈小鹏</v>
      </c>
      <c r="C102" s="6" t="s">
        <v>202</v>
      </c>
      <c r="D102" s="5">
        <v>326</v>
      </c>
      <c r="E102" s="6" t="str">
        <f>"李选军"</f>
        <v>李选军</v>
      </c>
      <c r="F102" s="6" t="s">
        <v>203</v>
      </c>
    </row>
    <row r="103" spans="1:6" ht="24.75" customHeight="1">
      <c r="A103" s="5">
        <v>101</v>
      </c>
      <c r="B103" s="6" t="str">
        <f>"王睿"</f>
        <v>王睿</v>
      </c>
      <c r="C103" s="6" t="s">
        <v>204</v>
      </c>
      <c r="D103" s="5">
        <v>327</v>
      </c>
      <c r="E103" s="6" t="str">
        <f>"曾巧凌"</f>
        <v>曾巧凌</v>
      </c>
      <c r="F103" s="6" t="s">
        <v>205</v>
      </c>
    </row>
    <row r="104" spans="1:6" ht="24.75" customHeight="1">
      <c r="A104" s="5">
        <v>102</v>
      </c>
      <c r="B104" s="6" t="str">
        <f>"李选成"</f>
        <v>李选成</v>
      </c>
      <c r="C104" s="6" t="s">
        <v>206</v>
      </c>
      <c r="D104" s="5">
        <v>328</v>
      </c>
      <c r="E104" s="6" t="str">
        <f>"张之淼"</f>
        <v>张之淼</v>
      </c>
      <c r="F104" s="6" t="s">
        <v>207</v>
      </c>
    </row>
    <row r="105" spans="1:6" ht="24.75" customHeight="1">
      <c r="A105" s="5">
        <v>103</v>
      </c>
      <c r="B105" s="6" t="str">
        <f>"孙荣岗"</f>
        <v>孙荣岗</v>
      </c>
      <c r="C105" s="6" t="s">
        <v>208</v>
      </c>
      <c r="D105" s="5">
        <v>329</v>
      </c>
      <c r="E105" s="6" t="str">
        <f>"廖栩君"</f>
        <v>廖栩君</v>
      </c>
      <c r="F105" s="6" t="s">
        <v>209</v>
      </c>
    </row>
    <row r="106" spans="1:6" ht="24.75" customHeight="1">
      <c r="A106" s="5">
        <v>104</v>
      </c>
      <c r="B106" s="6" t="str">
        <f>"邹家晴"</f>
        <v>邹家晴</v>
      </c>
      <c r="C106" s="6" t="s">
        <v>210</v>
      </c>
      <c r="D106" s="5">
        <v>330</v>
      </c>
      <c r="E106" s="6" t="str">
        <f>"林小格"</f>
        <v>林小格</v>
      </c>
      <c r="F106" s="6" t="s">
        <v>211</v>
      </c>
    </row>
    <row r="107" spans="1:6" ht="24.75" customHeight="1">
      <c r="A107" s="5">
        <v>105</v>
      </c>
      <c r="B107" s="6" t="str">
        <f>"郭叶珊"</f>
        <v>郭叶珊</v>
      </c>
      <c r="C107" s="6" t="s">
        <v>212</v>
      </c>
      <c r="D107" s="5">
        <v>331</v>
      </c>
      <c r="E107" s="6" t="str">
        <f>"王茜"</f>
        <v>王茜</v>
      </c>
      <c r="F107" s="6" t="s">
        <v>213</v>
      </c>
    </row>
    <row r="108" spans="1:6" ht="24.75" customHeight="1">
      <c r="A108" s="5">
        <v>106</v>
      </c>
      <c r="B108" s="6" t="str">
        <f>"陈虹谕"</f>
        <v>陈虹谕</v>
      </c>
      <c r="C108" s="6" t="s">
        <v>214</v>
      </c>
      <c r="D108" s="5">
        <v>332</v>
      </c>
      <c r="E108" s="6" t="str">
        <f>"傅婉洵"</f>
        <v>傅婉洵</v>
      </c>
      <c r="F108" s="6" t="s">
        <v>215</v>
      </c>
    </row>
    <row r="109" spans="1:6" ht="24.75" customHeight="1">
      <c r="A109" s="5">
        <v>107</v>
      </c>
      <c r="B109" s="6" t="str">
        <f>"陈宗丽"</f>
        <v>陈宗丽</v>
      </c>
      <c r="C109" s="6" t="s">
        <v>216</v>
      </c>
      <c r="D109" s="5">
        <v>333</v>
      </c>
      <c r="E109" s="6" t="str">
        <f>"王欣怡"</f>
        <v>王欣怡</v>
      </c>
      <c r="F109" s="6" t="s">
        <v>217</v>
      </c>
    </row>
    <row r="110" spans="1:6" ht="24.75" customHeight="1">
      <c r="A110" s="5">
        <v>108</v>
      </c>
      <c r="B110" s="6" t="str">
        <f>"邢孔昱"</f>
        <v>邢孔昱</v>
      </c>
      <c r="C110" s="6" t="s">
        <v>22</v>
      </c>
      <c r="D110" s="5">
        <v>334</v>
      </c>
      <c r="E110" s="6" t="str">
        <f>"曾乙陇"</f>
        <v>曾乙陇</v>
      </c>
      <c r="F110" s="6" t="s">
        <v>218</v>
      </c>
    </row>
    <row r="111" spans="1:6" ht="24.75" customHeight="1">
      <c r="A111" s="5">
        <v>109</v>
      </c>
      <c r="B111" s="6" t="str">
        <f>"苟丽婷"</f>
        <v>苟丽婷</v>
      </c>
      <c r="C111" s="6" t="s">
        <v>219</v>
      </c>
      <c r="D111" s="5">
        <v>335</v>
      </c>
      <c r="E111" s="6" t="str">
        <f>"朱秋蕾"</f>
        <v>朱秋蕾</v>
      </c>
      <c r="F111" s="6" t="s">
        <v>220</v>
      </c>
    </row>
    <row r="112" spans="1:6" ht="24.75" customHeight="1">
      <c r="A112" s="5">
        <v>110</v>
      </c>
      <c r="B112" s="6" t="str">
        <f>"汤梅兰"</f>
        <v>汤梅兰</v>
      </c>
      <c r="C112" s="6" t="s">
        <v>221</v>
      </c>
      <c r="D112" s="5">
        <v>336</v>
      </c>
      <c r="E112" s="6" t="str">
        <f>"符玲玉"</f>
        <v>符玲玉</v>
      </c>
      <c r="F112" s="6" t="s">
        <v>222</v>
      </c>
    </row>
    <row r="113" spans="1:6" ht="24.75" customHeight="1">
      <c r="A113" s="5">
        <v>111</v>
      </c>
      <c r="B113" s="6" t="str">
        <f>"王丽莹"</f>
        <v>王丽莹</v>
      </c>
      <c r="C113" s="6" t="s">
        <v>223</v>
      </c>
      <c r="D113" s="5">
        <v>337</v>
      </c>
      <c r="E113" s="6" t="str">
        <f>"沈飞"</f>
        <v>沈飞</v>
      </c>
      <c r="F113" s="6" t="s">
        <v>224</v>
      </c>
    </row>
    <row r="114" spans="1:6" ht="24.75" customHeight="1">
      <c r="A114" s="5">
        <v>112</v>
      </c>
      <c r="B114" s="6" t="str">
        <f>"黄靖"</f>
        <v>黄靖</v>
      </c>
      <c r="C114" s="6" t="s">
        <v>225</v>
      </c>
      <c r="D114" s="5">
        <v>338</v>
      </c>
      <c r="E114" s="6" t="str">
        <f>"邱玉叶"</f>
        <v>邱玉叶</v>
      </c>
      <c r="F114" s="6" t="s">
        <v>226</v>
      </c>
    </row>
    <row r="115" spans="1:6" ht="24.75" customHeight="1">
      <c r="A115" s="5">
        <v>113</v>
      </c>
      <c r="B115" s="6" t="str">
        <f>"冯婷婷"</f>
        <v>冯婷婷</v>
      </c>
      <c r="C115" s="6" t="s">
        <v>227</v>
      </c>
      <c r="D115" s="5">
        <v>339</v>
      </c>
      <c r="E115" s="6" t="str">
        <f>"王承龙"</f>
        <v>王承龙</v>
      </c>
      <c r="F115" s="6" t="s">
        <v>228</v>
      </c>
    </row>
    <row r="116" spans="1:6" ht="24.75" customHeight="1">
      <c r="A116" s="5">
        <v>114</v>
      </c>
      <c r="B116" s="6" t="str">
        <f>"蔡卓志"</f>
        <v>蔡卓志</v>
      </c>
      <c r="C116" s="6" t="s">
        <v>229</v>
      </c>
      <c r="D116" s="5">
        <v>340</v>
      </c>
      <c r="E116" s="6" t="str">
        <f>"曾令怡"</f>
        <v>曾令怡</v>
      </c>
      <c r="F116" s="6" t="s">
        <v>230</v>
      </c>
    </row>
    <row r="117" spans="1:6" ht="24.75" customHeight="1">
      <c r="A117" s="5">
        <v>115</v>
      </c>
      <c r="B117" s="6" t="str">
        <f>"陈美桃"</f>
        <v>陈美桃</v>
      </c>
      <c r="C117" s="6" t="s">
        <v>231</v>
      </c>
      <c r="D117" s="5">
        <v>341</v>
      </c>
      <c r="E117" s="6" t="str">
        <f>"李南欣"</f>
        <v>李南欣</v>
      </c>
      <c r="F117" s="6" t="s">
        <v>232</v>
      </c>
    </row>
    <row r="118" spans="1:6" ht="24.75" customHeight="1">
      <c r="A118" s="5">
        <v>116</v>
      </c>
      <c r="B118" s="6" t="str">
        <f>"刘颖"</f>
        <v>刘颖</v>
      </c>
      <c r="C118" s="6" t="s">
        <v>233</v>
      </c>
      <c r="D118" s="5">
        <v>342</v>
      </c>
      <c r="E118" s="6" t="str">
        <f>"王檄"</f>
        <v>王檄</v>
      </c>
      <c r="F118" s="6" t="s">
        <v>234</v>
      </c>
    </row>
    <row r="119" spans="1:6" ht="24.75" customHeight="1">
      <c r="A119" s="5">
        <v>117</v>
      </c>
      <c r="B119" s="6" t="str">
        <f>"王力辉"</f>
        <v>王力辉</v>
      </c>
      <c r="C119" s="6" t="s">
        <v>235</v>
      </c>
      <c r="D119" s="5">
        <v>343</v>
      </c>
      <c r="E119" s="6" t="str">
        <f>"章行秋"</f>
        <v>章行秋</v>
      </c>
      <c r="F119" s="6" t="s">
        <v>236</v>
      </c>
    </row>
    <row r="120" spans="1:6" ht="24.75" customHeight="1">
      <c r="A120" s="5">
        <v>118</v>
      </c>
      <c r="B120" s="6" t="str">
        <f>"翁彬彬"</f>
        <v>翁彬彬</v>
      </c>
      <c r="C120" s="6" t="s">
        <v>237</v>
      </c>
      <c r="D120" s="5">
        <v>344</v>
      </c>
      <c r="E120" s="6" t="str">
        <f>"尹思思"</f>
        <v>尹思思</v>
      </c>
      <c r="F120" s="6" t="s">
        <v>238</v>
      </c>
    </row>
    <row r="121" spans="1:6" ht="24.75" customHeight="1">
      <c r="A121" s="5">
        <v>119</v>
      </c>
      <c r="B121" s="6" t="str">
        <f>"陈娜"</f>
        <v>陈娜</v>
      </c>
      <c r="C121" s="6" t="s">
        <v>239</v>
      </c>
      <c r="D121" s="5">
        <v>345</v>
      </c>
      <c r="E121" s="6" t="str">
        <f>"张薰匀"</f>
        <v>张薰匀</v>
      </c>
      <c r="F121" s="6" t="s">
        <v>240</v>
      </c>
    </row>
    <row r="122" spans="1:6" ht="24.75" customHeight="1">
      <c r="A122" s="5">
        <v>120</v>
      </c>
      <c r="B122" s="6" t="str">
        <f>"王译卿"</f>
        <v>王译卿</v>
      </c>
      <c r="C122" s="6" t="s">
        <v>241</v>
      </c>
      <c r="D122" s="5">
        <v>346</v>
      </c>
      <c r="E122" s="6" t="str">
        <f>"卓绚"</f>
        <v>卓绚</v>
      </c>
      <c r="F122" s="6" t="s">
        <v>242</v>
      </c>
    </row>
    <row r="123" spans="1:6" ht="24.75" customHeight="1">
      <c r="A123" s="5">
        <v>121</v>
      </c>
      <c r="B123" s="6" t="str">
        <f>"郭子莹"</f>
        <v>郭子莹</v>
      </c>
      <c r="C123" s="6" t="s">
        <v>243</v>
      </c>
      <c r="D123" s="5">
        <v>347</v>
      </c>
      <c r="E123" s="6" t="str">
        <f>"古龙娇"</f>
        <v>古龙娇</v>
      </c>
      <c r="F123" s="6" t="s">
        <v>244</v>
      </c>
    </row>
    <row r="124" spans="1:6" ht="24.75" customHeight="1">
      <c r="A124" s="5">
        <v>122</v>
      </c>
      <c r="B124" s="6" t="str">
        <f>"潘玉婷"</f>
        <v>潘玉婷</v>
      </c>
      <c r="C124" s="6" t="s">
        <v>245</v>
      </c>
      <c r="D124" s="5">
        <v>348</v>
      </c>
      <c r="E124" s="6" t="str">
        <f>"王露露"</f>
        <v>王露露</v>
      </c>
      <c r="F124" s="6" t="s">
        <v>246</v>
      </c>
    </row>
    <row r="125" spans="1:6" ht="24.75" customHeight="1">
      <c r="A125" s="5">
        <v>123</v>
      </c>
      <c r="B125" s="6" t="str">
        <f>"黎智宇"</f>
        <v>黎智宇</v>
      </c>
      <c r="C125" s="6" t="s">
        <v>247</v>
      </c>
      <c r="D125" s="5">
        <v>349</v>
      </c>
      <c r="E125" s="6" t="str">
        <f>"刘爽"</f>
        <v>刘爽</v>
      </c>
      <c r="F125" s="6" t="s">
        <v>248</v>
      </c>
    </row>
    <row r="126" spans="1:6" ht="24.75" customHeight="1">
      <c r="A126" s="5">
        <v>124</v>
      </c>
      <c r="B126" s="6" t="str">
        <f>"冯诗慧"</f>
        <v>冯诗慧</v>
      </c>
      <c r="C126" s="6" t="s">
        <v>249</v>
      </c>
      <c r="D126" s="5">
        <v>350</v>
      </c>
      <c r="E126" s="6" t="str">
        <f>"陈华健"</f>
        <v>陈华健</v>
      </c>
      <c r="F126" s="6" t="s">
        <v>250</v>
      </c>
    </row>
    <row r="127" spans="1:6" ht="24.75" customHeight="1">
      <c r="A127" s="5">
        <v>125</v>
      </c>
      <c r="B127" s="6" t="str">
        <f>"许录菲"</f>
        <v>许录菲</v>
      </c>
      <c r="C127" s="6" t="s">
        <v>251</v>
      </c>
      <c r="D127" s="5">
        <v>351</v>
      </c>
      <c r="E127" s="6" t="str">
        <f>"周芷卉"</f>
        <v>周芷卉</v>
      </c>
      <c r="F127" s="6" t="s">
        <v>252</v>
      </c>
    </row>
    <row r="128" spans="1:6" ht="24.75" customHeight="1">
      <c r="A128" s="5">
        <v>126</v>
      </c>
      <c r="B128" s="6" t="str">
        <f>"封美仪"</f>
        <v>封美仪</v>
      </c>
      <c r="C128" s="6" t="s">
        <v>253</v>
      </c>
      <c r="D128" s="5">
        <v>352</v>
      </c>
      <c r="E128" s="6" t="str">
        <f>"李彩虹"</f>
        <v>李彩虹</v>
      </c>
      <c r="F128" s="6" t="s">
        <v>254</v>
      </c>
    </row>
    <row r="129" spans="1:6" ht="24.75" customHeight="1">
      <c r="A129" s="5">
        <v>127</v>
      </c>
      <c r="B129" s="6" t="str">
        <f>"李玉冰"</f>
        <v>李玉冰</v>
      </c>
      <c r="C129" s="6" t="s">
        <v>255</v>
      </c>
      <c r="D129" s="5">
        <v>353</v>
      </c>
      <c r="E129" s="6" t="str">
        <f>"陈捷"</f>
        <v>陈捷</v>
      </c>
      <c r="F129" s="6" t="s">
        <v>256</v>
      </c>
    </row>
    <row r="130" spans="1:6" ht="24.75" customHeight="1">
      <c r="A130" s="5">
        <v>128</v>
      </c>
      <c r="B130" s="6" t="str">
        <f>"陈月浪"</f>
        <v>陈月浪</v>
      </c>
      <c r="C130" s="6" t="s">
        <v>257</v>
      </c>
      <c r="D130" s="5">
        <v>354</v>
      </c>
      <c r="E130" s="6" t="str">
        <f>"欧友媛"</f>
        <v>欧友媛</v>
      </c>
      <c r="F130" s="6" t="s">
        <v>258</v>
      </c>
    </row>
    <row r="131" spans="1:6" ht="24.75" customHeight="1">
      <c r="A131" s="5">
        <v>129</v>
      </c>
      <c r="B131" s="6" t="str">
        <f>"王慧青"</f>
        <v>王慧青</v>
      </c>
      <c r="C131" s="6" t="s">
        <v>259</v>
      </c>
      <c r="D131" s="5">
        <v>355</v>
      </c>
      <c r="E131" s="6" t="str">
        <f>"周冰璐"</f>
        <v>周冰璐</v>
      </c>
      <c r="F131" s="6" t="s">
        <v>260</v>
      </c>
    </row>
    <row r="132" spans="1:6" ht="24.75" customHeight="1">
      <c r="A132" s="5">
        <v>130</v>
      </c>
      <c r="B132" s="6" t="str">
        <f>"王淑煜"</f>
        <v>王淑煜</v>
      </c>
      <c r="C132" s="6" t="s">
        <v>261</v>
      </c>
      <c r="D132" s="5">
        <v>356</v>
      </c>
      <c r="E132" s="6" t="str">
        <f>"肖传主"</f>
        <v>肖传主</v>
      </c>
      <c r="F132" s="6" t="s">
        <v>262</v>
      </c>
    </row>
    <row r="133" spans="1:6" ht="24.75" customHeight="1">
      <c r="A133" s="5">
        <v>131</v>
      </c>
      <c r="B133" s="6" t="str">
        <f>"吴岳健"</f>
        <v>吴岳健</v>
      </c>
      <c r="C133" s="6" t="s">
        <v>263</v>
      </c>
      <c r="D133" s="5">
        <v>357</v>
      </c>
      <c r="E133" s="6" t="str">
        <f>"邓德鑫"</f>
        <v>邓德鑫</v>
      </c>
      <c r="F133" s="6" t="s">
        <v>264</v>
      </c>
    </row>
    <row r="134" spans="1:6" ht="24.75" customHeight="1">
      <c r="A134" s="5">
        <v>132</v>
      </c>
      <c r="B134" s="6" t="str">
        <f>"徐小娟"</f>
        <v>徐小娟</v>
      </c>
      <c r="C134" s="6" t="s">
        <v>265</v>
      </c>
      <c r="D134" s="5">
        <v>358</v>
      </c>
      <c r="E134" s="6" t="str">
        <f>"苏应杰"</f>
        <v>苏应杰</v>
      </c>
      <c r="F134" s="6" t="s">
        <v>266</v>
      </c>
    </row>
    <row r="135" spans="1:6" ht="24.75" customHeight="1">
      <c r="A135" s="5">
        <v>133</v>
      </c>
      <c r="B135" s="6" t="str">
        <f>"刘雅仙"</f>
        <v>刘雅仙</v>
      </c>
      <c r="C135" s="6" t="s">
        <v>267</v>
      </c>
      <c r="D135" s="5">
        <v>359</v>
      </c>
      <c r="E135" s="6" t="str">
        <f>"罗慧娴"</f>
        <v>罗慧娴</v>
      </c>
      <c r="F135" s="6" t="s">
        <v>268</v>
      </c>
    </row>
    <row r="136" spans="1:6" ht="24.75" customHeight="1">
      <c r="A136" s="5">
        <v>134</v>
      </c>
      <c r="B136" s="6" t="str">
        <f>"林小淅"</f>
        <v>林小淅</v>
      </c>
      <c r="C136" s="6" t="s">
        <v>269</v>
      </c>
      <c r="D136" s="5">
        <v>360</v>
      </c>
      <c r="E136" s="6" t="str">
        <f>"苏琼玉"</f>
        <v>苏琼玉</v>
      </c>
      <c r="F136" s="6" t="s">
        <v>270</v>
      </c>
    </row>
    <row r="137" spans="1:6" ht="24.75" customHeight="1">
      <c r="A137" s="5">
        <v>135</v>
      </c>
      <c r="B137" s="6" t="str">
        <f>"容英"</f>
        <v>容英</v>
      </c>
      <c r="C137" s="6" t="s">
        <v>271</v>
      </c>
      <c r="D137" s="5">
        <v>361</v>
      </c>
      <c r="E137" s="6" t="str">
        <f>"林芳妙"</f>
        <v>林芳妙</v>
      </c>
      <c r="F137" s="6" t="s">
        <v>272</v>
      </c>
    </row>
    <row r="138" spans="1:6" ht="24.75" customHeight="1">
      <c r="A138" s="5">
        <v>136</v>
      </c>
      <c r="B138" s="6" t="str">
        <f>"代福"</f>
        <v>代福</v>
      </c>
      <c r="C138" s="6" t="s">
        <v>273</v>
      </c>
      <c r="D138" s="5">
        <v>362</v>
      </c>
      <c r="E138" s="6" t="str">
        <f>"李晓婷"</f>
        <v>李晓婷</v>
      </c>
      <c r="F138" s="6" t="s">
        <v>274</v>
      </c>
    </row>
    <row r="139" spans="1:6" ht="24.75" customHeight="1">
      <c r="A139" s="5">
        <v>137</v>
      </c>
      <c r="B139" s="6" t="str">
        <f>"罗建川"</f>
        <v>罗建川</v>
      </c>
      <c r="C139" s="6" t="s">
        <v>275</v>
      </c>
      <c r="D139" s="5">
        <v>363</v>
      </c>
      <c r="E139" s="6" t="str">
        <f>"刘杨"</f>
        <v>刘杨</v>
      </c>
      <c r="F139" s="6" t="s">
        <v>276</v>
      </c>
    </row>
    <row r="140" spans="1:6" ht="24.75" customHeight="1">
      <c r="A140" s="5">
        <v>138</v>
      </c>
      <c r="B140" s="6" t="str">
        <f>"杜琪琪"</f>
        <v>杜琪琪</v>
      </c>
      <c r="C140" s="6" t="s">
        <v>277</v>
      </c>
      <c r="D140" s="5">
        <v>364</v>
      </c>
      <c r="E140" s="6" t="str">
        <f>"吴淑娇"</f>
        <v>吴淑娇</v>
      </c>
      <c r="F140" s="6" t="s">
        <v>278</v>
      </c>
    </row>
    <row r="141" spans="1:6" ht="24.75" customHeight="1">
      <c r="A141" s="5">
        <v>139</v>
      </c>
      <c r="B141" s="6" t="str">
        <f>"张一"</f>
        <v>张一</v>
      </c>
      <c r="C141" s="6" t="s">
        <v>279</v>
      </c>
      <c r="D141" s="5">
        <v>365</v>
      </c>
      <c r="E141" s="6" t="str">
        <f>"许可欣"</f>
        <v>许可欣</v>
      </c>
      <c r="F141" s="6" t="s">
        <v>280</v>
      </c>
    </row>
    <row r="142" spans="1:6" ht="24.75" customHeight="1">
      <c r="A142" s="5">
        <v>140</v>
      </c>
      <c r="B142" s="6" t="str">
        <f>"钱丽波"</f>
        <v>钱丽波</v>
      </c>
      <c r="C142" s="6" t="s">
        <v>281</v>
      </c>
      <c r="D142" s="5">
        <v>366</v>
      </c>
      <c r="E142" s="6" t="str">
        <f>"黄金花"</f>
        <v>黄金花</v>
      </c>
      <c r="F142" s="6" t="s">
        <v>282</v>
      </c>
    </row>
    <row r="143" spans="1:6" ht="24.75" customHeight="1">
      <c r="A143" s="5">
        <v>141</v>
      </c>
      <c r="B143" s="6" t="str">
        <f>"王伟萌"</f>
        <v>王伟萌</v>
      </c>
      <c r="C143" s="6" t="s">
        <v>283</v>
      </c>
      <c r="D143" s="5">
        <v>367</v>
      </c>
      <c r="E143" s="6" t="str">
        <f>"王妹"</f>
        <v>王妹</v>
      </c>
      <c r="F143" s="6" t="s">
        <v>284</v>
      </c>
    </row>
    <row r="144" spans="1:6" ht="24.75" customHeight="1">
      <c r="A144" s="5">
        <v>142</v>
      </c>
      <c r="B144" s="6" t="str">
        <f>"许嘉桐"</f>
        <v>许嘉桐</v>
      </c>
      <c r="C144" s="6" t="s">
        <v>285</v>
      </c>
      <c r="D144" s="5">
        <v>368</v>
      </c>
      <c r="E144" s="6" t="str">
        <f>"李素"</f>
        <v>李素</v>
      </c>
      <c r="F144" s="6" t="s">
        <v>286</v>
      </c>
    </row>
    <row r="145" spans="1:6" ht="24.75" customHeight="1">
      <c r="A145" s="5">
        <v>143</v>
      </c>
      <c r="B145" s="6" t="str">
        <f>"岑宏"</f>
        <v>岑宏</v>
      </c>
      <c r="C145" s="6" t="s">
        <v>287</v>
      </c>
      <c r="D145" s="5">
        <v>369</v>
      </c>
      <c r="E145" s="6" t="str">
        <f>"梁晓凤"</f>
        <v>梁晓凤</v>
      </c>
      <c r="F145" s="6" t="s">
        <v>288</v>
      </c>
    </row>
    <row r="146" spans="1:6" ht="24.75" customHeight="1">
      <c r="A146" s="5">
        <v>144</v>
      </c>
      <c r="B146" s="6" t="str">
        <f>"苏乃萍"</f>
        <v>苏乃萍</v>
      </c>
      <c r="C146" s="6" t="s">
        <v>289</v>
      </c>
      <c r="D146" s="5">
        <v>370</v>
      </c>
      <c r="E146" s="6" t="str">
        <f>"汪庆"</f>
        <v>汪庆</v>
      </c>
      <c r="F146" s="6" t="s">
        <v>290</v>
      </c>
    </row>
    <row r="147" spans="1:6" ht="24.75" customHeight="1">
      <c r="A147" s="5">
        <v>145</v>
      </c>
      <c r="B147" s="6" t="str">
        <f>"吕丽君"</f>
        <v>吕丽君</v>
      </c>
      <c r="C147" s="6" t="s">
        <v>291</v>
      </c>
      <c r="D147" s="5">
        <v>371</v>
      </c>
      <c r="E147" s="6" t="str">
        <f>"庞靖芸"</f>
        <v>庞靖芸</v>
      </c>
      <c r="F147" s="6" t="s">
        <v>292</v>
      </c>
    </row>
    <row r="148" spans="1:6" ht="24.75" customHeight="1">
      <c r="A148" s="5">
        <v>146</v>
      </c>
      <c r="B148" s="6" t="str">
        <f>"谢宝卿"</f>
        <v>谢宝卿</v>
      </c>
      <c r="C148" s="6" t="s">
        <v>293</v>
      </c>
      <c r="D148" s="5">
        <v>372</v>
      </c>
      <c r="E148" s="6" t="str">
        <f>"蔡芬雪"</f>
        <v>蔡芬雪</v>
      </c>
      <c r="F148" s="6" t="s">
        <v>294</v>
      </c>
    </row>
    <row r="149" spans="1:6" ht="24.75" customHeight="1">
      <c r="A149" s="5">
        <v>147</v>
      </c>
      <c r="B149" s="6" t="str">
        <f>"黄甜甜"</f>
        <v>黄甜甜</v>
      </c>
      <c r="C149" s="6" t="s">
        <v>295</v>
      </c>
      <c r="D149" s="5">
        <v>373</v>
      </c>
      <c r="E149" s="6" t="str">
        <f>"陈焕阳"</f>
        <v>陈焕阳</v>
      </c>
      <c r="F149" s="6" t="s">
        <v>296</v>
      </c>
    </row>
    <row r="150" spans="1:6" ht="24.75" customHeight="1">
      <c r="A150" s="5">
        <v>148</v>
      </c>
      <c r="B150" s="6" t="str">
        <f>"王品然"</f>
        <v>王品然</v>
      </c>
      <c r="C150" s="6" t="s">
        <v>297</v>
      </c>
      <c r="D150" s="5">
        <v>374</v>
      </c>
      <c r="E150" s="6" t="str">
        <f>"冯菲菲"</f>
        <v>冯菲菲</v>
      </c>
      <c r="F150" s="6" t="s">
        <v>298</v>
      </c>
    </row>
    <row r="151" spans="1:6" ht="24.75" customHeight="1">
      <c r="A151" s="5">
        <v>149</v>
      </c>
      <c r="B151" s="6" t="str">
        <f>"黎仁娇"</f>
        <v>黎仁娇</v>
      </c>
      <c r="C151" s="6" t="s">
        <v>299</v>
      </c>
      <c r="D151" s="5">
        <v>375</v>
      </c>
      <c r="E151" s="6" t="str">
        <f>"孙太隽"</f>
        <v>孙太隽</v>
      </c>
      <c r="F151" s="6" t="s">
        <v>300</v>
      </c>
    </row>
    <row r="152" spans="1:6" ht="24.75" customHeight="1">
      <c r="A152" s="5">
        <v>150</v>
      </c>
      <c r="B152" s="6" t="str">
        <f>"刘晓梅"</f>
        <v>刘晓梅</v>
      </c>
      <c r="C152" s="6" t="s">
        <v>301</v>
      </c>
      <c r="D152" s="5">
        <v>376</v>
      </c>
      <c r="E152" s="6" t="str">
        <f>"谢清钰"</f>
        <v>谢清钰</v>
      </c>
      <c r="F152" s="6" t="s">
        <v>302</v>
      </c>
    </row>
    <row r="153" spans="1:6" ht="24.75" customHeight="1">
      <c r="A153" s="5">
        <v>151</v>
      </c>
      <c r="B153" s="6" t="str">
        <f>"李家庞"</f>
        <v>李家庞</v>
      </c>
      <c r="C153" s="6" t="s">
        <v>303</v>
      </c>
      <c r="D153" s="5">
        <v>377</v>
      </c>
      <c r="E153" s="6" t="str">
        <f>"吴文君"</f>
        <v>吴文君</v>
      </c>
      <c r="F153" s="6" t="s">
        <v>304</v>
      </c>
    </row>
    <row r="154" spans="1:6" ht="24.75" customHeight="1">
      <c r="A154" s="5">
        <v>152</v>
      </c>
      <c r="B154" s="6" t="str">
        <f>"谢小惠 "</f>
        <v>谢小惠 </v>
      </c>
      <c r="C154" s="6" t="s">
        <v>305</v>
      </c>
      <c r="D154" s="5">
        <v>378</v>
      </c>
      <c r="E154" s="6" t="str">
        <f>"王鹤颖"</f>
        <v>王鹤颖</v>
      </c>
      <c r="F154" s="6" t="s">
        <v>306</v>
      </c>
    </row>
    <row r="155" spans="1:6" ht="24.75" customHeight="1">
      <c r="A155" s="5">
        <v>153</v>
      </c>
      <c r="B155" s="6" t="str">
        <f>"潘家隆"</f>
        <v>潘家隆</v>
      </c>
      <c r="C155" s="6" t="s">
        <v>307</v>
      </c>
      <c r="D155" s="5">
        <v>379</v>
      </c>
      <c r="E155" s="6" t="str">
        <f>"余小玉"</f>
        <v>余小玉</v>
      </c>
      <c r="F155" s="6" t="s">
        <v>308</v>
      </c>
    </row>
    <row r="156" spans="1:6" ht="24.75" customHeight="1">
      <c r="A156" s="5">
        <v>154</v>
      </c>
      <c r="B156" s="6" t="str">
        <f>"陈欣圆"</f>
        <v>陈欣圆</v>
      </c>
      <c r="C156" s="6" t="s">
        <v>309</v>
      </c>
      <c r="D156" s="5">
        <v>380</v>
      </c>
      <c r="E156" s="6" t="str">
        <f>"李梦怡"</f>
        <v>李梦怡</v>
      </c>
      <c r="F156" s="6" t="s">
        <v>310</v>
      </c>
    </row>
    <row r="157" spans="1:6" ht="24.75" customHeight="1">
      <c r="A157" s="5">
        <v>155</v>
      </c>
      <c r="B157" s="6" t="str">
        <f>"叶晓敏"</f>
        <v>叶晓敏</v>
      </c>
      <c r="C157" s="6" t="s">
        <v>311</v>
      </c>
      <c r="D157" s="5">
        <v>381</v>
      </c>
      <c r="E157" s="6" t="str">
        <f>"周兰妃"</f>
        <v>周兰妃</v>
      </c>
      <c r="F157" s="6" t="s">
        <v>312</v>
      </c>
    </row>
    <row r="158" spans="1:6" ht="24.75" customHeight="1">
      <c r="A158" s="5">
        <v>156</v>
      </c>
      <c r="B158" s="6" t="str">
        <f>"符俊娜"</f>
        <v>符俊娜</v>
      </c>
      <c r="C158" s="6" t="s">
        <v>313</v>
      </c>
      <c r="D158" s="5">
        <v>382</v>
      </c>
      <c r="E158" s="6" t="str">
        <f>"李银"</f>
        <v>李银</v>
      </c>
      <c r="F158" s="6" t="s">
        <v>314</v>
      </c>
    </row>
    <row r="159" spans="1:6" ht="24.75" customHeight="1">
      <c r="A159" s="5">
        <v>157</v>
      </c>
      <c r="B159" s="6" t="str">
        <f>"阮琳雅"</f>
        <v>阮琳雅</v>
      </c>
      <c r="C159" s="6" t="s">
        <v>315</v>
      </c>
      <c r="D159" s="5">
        <v>383</v>
      </c>
      <c r="E159" s="6" t="str">
        <f>"刘成洋"</f>
        <v>刘成洋</v>
      </c>
      <c r="F159" s="6" t="s">
        <v>316</v>
      </c>
    </row>
    <row r="160" spans="1:6" ht="24.75" customHeight="1">
      <c r="A160" s="5">
        <v>158</v>
      </c>
      <c r="B160" s="6" t="str">
        <f>"孙小净"</f>
        <v>孙小净</v>
      </c>
      <c r="C160" s="6" t="s">
        <v>317</v>
      </c>
      <c r="D160" s="5">
        <v>384</v>
      </c>
      <c r="E160" s="6" t="str">
        <f>"杨联进"</f>
        <v>杨联进</v>
      </c>
      <c r="F160" s="6" t="s">
        <v>318</v>
      </c>
    </row>
    <row r="161" spans="1:6" ht="24.75" customHeight="1">
      <c r="A161" s="5">
        <v>159</v>
      </c>
      <c r="B161" s="6" t="str">
        <f>"郑道维"</f>
        <v>郑道维</v>
      </c>
      <c r="C161" s="6" t="s">
        <v>319</v>
      </c>
      <c r="D161" s="5">
        <v>385</v>
      </c>
      <c r="E161" s="6" t="str">
        <f>"游超"</f>
        <v>游超</v>
      </c>
      <c r="F161" s="6" t="s">
        <v>320</v>
      </c>
    </row>
    <row r="162" spans="1:6" ht="24.75" customHeight="1">
      <c r="A162" s="5">
        <v>160</v>
      </c>
      <c r="B162" s="6" t="str">
        <f>"罗伶"</f>
        <v>罗伶</v>
      </c>
      <c r="C162" s="6" t="s">
        <v>321</v>
      </c>
      <c r="D162" s="5">
        <v>386</v>
      </c>
      <c r="E162" s="6" t="str">
        <f>"罗玲丽"</f>
        <v>罗玲丽</v>
      </c>
      <c r="F162" s="6" t="s">
        <v>322</v>
      </c>
    </row>
    <row r="163" spans="1:6" ht="24.75" customHeight="1">
      <c r="A163" s="5">
        <v>161</v>
      </c>
      <c r="B163" s="6" t="str">
        <f>"钟华敏"</f>
        <v>钟华敏</v>
      </c>
      <c r="C163" s="6" t="s">
        <v>323</v>
      </c>
      <c r="D163" s="5">
        <v>387</v>
      </c>
      <c r="E163" s="6" t="str">
        <f>"符宝予"</f>
        <v>符宝予</v>
      </c>
      <c r="F163" s="6" t="s">
        <v>324</v>
      </c>
    </row>
    <row r="164" spans="1:6" ht="24.75" customHeight="1">
      <c r="A164" s="5">
        <v>162</v>
      </c>
      <c r="B164" s="6" t="str">
        <f>"陆新风"</f>
        <v>陆新风</v>
      </c>
      <c r="C164" s="6" t="s">
        <v>325</v>
      </c>
      <c r="D164" s="5">
        <v>388</v>
      </c>
      <c r="E164" s="6" t="str">
        <f>"陈洁"</f>
        <v>陈洁</v>
      </c>
      <c r="F164" s="6" t="s">
        <v>326</v>
      </c>
    </row>
    <row r="165" spans="1:6" ht="24.75" customHeight="1">
      <c r="A165" s="5">
        <v>163</v>
      </c>
      <c r="B165" s="6" t="str">
        <f>"薛之峥"</f>
        <v>薛之峥</v>
      </c>
      <c r="C165" s="6" t="s">
        <v>327</v>
      </c>
      <c r="D165" s="5">
        <v>389</v>
      </c>
      <c r="E165" s="6" t="str">
        <f>"李雪馨"</f>
        <v>李雪馨</v>
      </c>
      <c r="F165" s="6" t="s">
        <v>328</v>
      </c>
    </row>
    <row r="166" spans="1:6" ht="24.75" customHeight="1">
      <c r="A166" s="5">
        <v>164</v>
      </c>
      <c r="B166" s="6" t="str">
        <f>"梁晓熔"</f>
        <v>梁晓熔</v>
      </c>
      <c r="C166" s="6" t="s">
        <v>329</v>
      </c>
      <c r="D166" s="5">
        <v>390</v>
      </c>
      <c r="E166" s="6" t="str">
        <f>"黄伟"</f>
        <v>黄伟</v>
      </c>
      <c r="F166" s="6" t="s">
        <v>330</v>
      </c>
    </row>
    <row r="167" spans="1:6" ht="24.75" customHeight="1">
      <c r="A167" s="5">
        <v>165</v>
      </c>
      <c r="B167" s="6" t="str">
        <f>"梁琬婧"</f>
        <v>梁琬婧</v>
      </c>
      <c r="C167" s="6" t="s">
        <v>331</v>
      </c>
      <c r="D167" s="5">
        <v>391</v>
      </c>
      <c r="E167" s="6" t="str">
        <f>"唐庆慧"</f>
        <v>唐庆慧</v>
      </c>
      <c r="F167" s="6" t="s">
        <v>332</v>
      </c>
    </row>
    <row r="168" spans="1:6" ht="24.75" customHeight="1">
      <c r="A168" s="5">
        <v>166</v>
      </c>
      <c r="B168" s="6" t="str">
        <f>"钟义婷"</f>
        <v>钟义婷</v>
      </c>
      <c r="C168" s="6" t="s">
        <v>333</v>
      </c>
      <c r="D168" s="5">
        <v>392</v>
      </c>
      <c r="E168" s="6" t="str">
        <f>"吴星"</f>
        <v>吴星</v>
      </c>
      <c r="F168" s="6" t="s">
        <v>334</v>
      </c>
    </row>
    <row r="169" spans="1:6" ht="24.75" customHeight="1">
      <c r="A169" s="5">
        <v>167</v>
      </c>
      <c r="B169" s="6" t="str">
        <f>"王迷尔"</f>
        <v>王迷尔</v>
      </c>
      <c r="C169" s="6" t="s">
        <v>335</v>
      </c>
      <c r="D169" s="5">
        <v>393</v>
      </c>
      <c r="E169" s="6" t="str">
        <f>"谭蓉"</f>
        <v>谭蓉</v>
      </c>
      <c r="F169" s="6" t="s">
        <v>336</v>
      </c>
    </row>
    <row r="170" spans="1:6" ht="24.75" customHeight="1">
      <c r="A170" s="5">
        <v>168</v>
      </c>
      <c r="B170" s="6" t="str">
        <f>"黄建"</f>
        <v>黄建</v>
      </c>
      <c r="C170" s="6" t="s">
        <v>337</v>
      </c>
      <c r="D170" s="5">
        <v>394</v>
      </c>
      <c r="E170" s="6" t="str">
        <f>"符宇群"</f>
        <v>符宇群</v>
      </c>
      <c r="F170" s="6" t="s">
        <v>338</v>
      </c>
    </row>
    <row r="171" spans="1:6" ht="24.75" customHeight="1">
      <c r="A171" s="5">
        <v>169</v>
      </c>
      <c r="B171" s="6" t="str">
        <f>"古丽平"</f>
        <v>古丽平</v>
      </c>
      <c r="C171" s="6" t="s">
        <v>339</v>
      </c>
      <c r="D171" s="5">
        <v>395</v>
      </c>
      <c r="E171" s="6" t="str">
        <f>"陈海燕"</f>
        <v>陈海燕</v>
      </c>
      <c r="F171" s="6" t="s">
        <v>340</v>
      </c>
    </row>
    <row r="172" spans="1:6" ht="24.75" customHeight="1">
      <c r="A172" s="5">
        <v>170</v>
      </c>
      <c r="B172" s="6" t="str">
        <f>"陈礼顺"</f>
        <v>陈礼顺</v>
      </c>
      <c r="C172" s="6" t="s">
        <v>341</v>
      </c>
      <c r="D172" s="5">
        <v>396</v>
      </c>
      <c r="E172" s="6" t="str">
        <f>"冯早"</f>
        <v>冯早</v>
      </c>
      <c r="F172" s="6" t="s">
        <v>342</v>
      </c>
    </row>
    <row r="173" spans="1:6" ht="24.75" customHeight="1">
      <c r="A173" s="5">
        <v>171</v>
      </c>
      <c r="B173" s="6" t="str">
        <f>"熊悠兰"</f>
        <v>熊悠兰</v>
      </c>
      <c r="C173" s="6" t="s">
        <v>343</v>
      </c>
      <c r="D173" s="5">
        <v>397</v>
      </c>
      <c r="E173" s="6" t="str">
        <f>"李丽仙"</f>
        <v>李丽仙</v>
      </c>
      <c r="F173" s="6" t="s">
        <v>344</v>
      </c>
    </row>
    <row r="174" spans="1:6" ht="24.75" customHeight="1">
      <c r="A174" s="5">
        <v>172</v>
      </c>
      <c r="B174" s="6" t="str">
        <f>"邢慧慧"</f>
        <v>邢慧慧</v>
      </c>
      <c r="C174" s="6" t="s">
        <v>345</v>
      </c>
      <c r="D174" s="5">
        <v>398</v>
      </c>
      <c r="E174" s="6" t="str">
        <f>"陈日晶"</f>
        <v>陈日晶</v>
      </c>
      <c r="F174" s="6" t="s">
        <v>346</v>
      </c>
    </row>
    <row r="175" spans="1:6" ht="24.75" customHeight="1">
      <c r="A175" s="5">
        <v>173</v>
      </c>
      <c r="B175" s="6" t="str">
        <f>"付俊山"</f>
        <v>付俊山</v>
      </c>
      <c r="C175" s="6" t="s">
        <v>347</v>
      </c>
      <c r="D175" s="5">
        <v>399</v>
      </c>
      <c r="E175" s="6" t="str">
        <f>"李诗婷"</f>
        <v>李诗婷</v>
      </c>
      <c r="F175" s="6" t="s">
        <v>348</v>
      </c>
    </row>
    <row r="176" spans="1:6" ht="24.75" customHeight="1">
      <c r="A176" s="5">
        <v>174</v>
      </c>
      <c r="B176" s="6" t="str">
        <f>"刘秋余"</f>
        <v>刘秋余</v>
      </c>
      <c r="C176" s="6" t="s">
        <v>349</v>
      </c>
      <c r="D176" s="5">
        <v>400</v>
      </c>
      <c r="E176" s="6" t="str">
        <f>"蔡宛容"</f>
        <v>蔡宛容</v>
      </c>
      <c r="F176" s="6" t="s">
        <v>350</v>
      </c>
    </row>
    <row r="177" spans="1:6" ht="24.75" customHeight="1">
      <c r="A177" s="5">
        <v>175</v>
      </c>
      <c r="B177" s="6" t="str">
        <f>"曾健珂"</f>
        <v>曾健珂</v>
      </c>
      <c r="C177" s="6" t="s">
        <v>351</v>
      </c>
      <c r="D177" s="5">
        <v>401</v>
      </c>
      <c r="E177" s="6" t="str">
        <f>"陈芋萍"</f>
        <v>陈芋萍</v>
      </c>
      <c r="F177" s="6" t="s">
        <v>352</v>
      </c>
    </row>
    <row r="178" spans="1:6" ht="24.75" customHeight="1">
      <c r="A178" s="5">
        <v>176</v>
      </c>
      <c r="B178" s="6" t="str">
        <f>"陈汉钊"</f>
        <v>陈汉钊</v>
      </c>
      <c r="C178" s="6" t="s">
        <v>353</v>
      </c>
      <c r="D178" s="5">
        <v>402</v>
      </c>
      <c r="E178" s="6" t="str">
        <f>"林静怡"</f>
        <v>林静怡</v>
      </c>
      <c r="F178" s="6" t="s">
        <v>354</v>
      </c>
    </row>
    <row r="179" spans="1:6" ht="24.75" customHeight="1">
      <c r="A179" s="5">
        <v>177</v>
      </c>
      <c r="B179" s="6" t="str">
        <f>"羊春晓"</f>
        <v>羊春晓</v>
      </c>
      <c r="C179" s="6" t="s">
        <v>335</v>
      </c>
      <c r="D179" s="5">
        <v>403</v>
      </c>
      <c r="E179" s="6" t="str">
        <f>"李双灼"</f>
        <v>李双灼</v>
      </c>
      <c r="F179" s="6" t="s">
        <v>355</v>
      </c>
    </row>
    <row r="180" spans="1:6" ht="24.75" customHeight="1">
      <c r="A180" s="5">
        <v>178</v>
      </c>
      <c r="B180" s="6" t="str">
        <f>"曾捷"</f>
        <v>曾捷</v>
      </c>
      <c r="C180" s="6" t="s">
        <v>356</v>
      </c>
      <c r="D180" s="5">
        <v>404</v>
      </c>
      <c r="E180" s="6" t="str">
        <f>"吴惠妤"</f>
        <v>吴惠妤</v>
      </c>
      <c r="F180" s="6" t="s">
        <v>357</v>
      </c>
    </row>
    <row r="181" spans="1:6" ht="24.75" customHeight="1">
      <c r="A181" s="5">
        <v>179</v>
      </c>
      <c r="B181" s="6" t="str">
        <f>"谢敏"</f>
        <v>谢敏</v>
      </c>
      <c r="C181" s="6" t="s">
        <v>358</v>
      </c>
      <c r="D181" s="5">
        <v>405</v>
      </c>
      <c r="E181" s="6" t="str">
        <f>"王业权"</f>
        <v>王业权</v>
      </c>
      <c r="F181" s="6" t="s">
        <v>359</v>
      </c>
    </row>
    <row r="182" spans="1:6" ht="24.75" customHeight="1">
      <c r="A182" s="5">
        <v>180</v>
      </c>
      <c r="B182" s="6" t="str">
        <f>"羊英瑛"</f>
        <v>羊英瑛</v>
      </c>
      <c r="C182" s="6" t="s">
        <v>360</v>
      </c>
      <c r="D182" s="5">
        <v>406</v>
      </c>
      <c r="E182" s="6" t="str">
        <f>"韩可馨"</f>
        <v>韩可馨</v>
      </c>
      <c r="F182" s="6" t="s">
        <v>361</v>
      </c>
    </row>
    <row r="183" spans="1:6" ht="24.75" customHeight="1">
      <c r="A183" s="5">
        <v>181</v>
      </c>
      <c r="B183" s="6" t="str">
        <f>"王燕红"</f>
        <v>王燕红</v>
      </c>
      <c r="C183" s="6" t="s">
        <v>362</v>
      </c>
      <c r="D183" s="5">
        <v>407</v>
      </c>
      <c r="E183" s="6" t="str">
        <f>"陈珊珊"</f>
        <v>陈珊珊</v>
      </c>
      <c r="F183" s="6" t="s">
        <v>363</v>
      </c>
    </row>
    <row r="184" spans="1:6" ht="24.75" customHeight="1">
      <c r="A184" s="5">
        <v>182</v>
      </c>
      <c r="B184" s="6" t="str">
        <f>"蒋晓桐"</f>
        <v>蒋晓桐</v>
      </c>
      <c r="C184" s="6" t="s">
        <v>364</v>
      </c>
      <c r="D184" s="5">
        <v>408</v>
      </c>
      <c r="E184" s="6" t="str">
        <f>"谢昆锦"</f>
        <v>谢昆锦</v>
      </c>
      <c r="F184" s="6" t="s">
        <v>365</v>
      </c>
    </row>
    <row r="185" spans="1:6" ht="24.75" customHeight="1">
      <c r="A185" s="5">
        <v>183</v>
      </c>
      <c r="B185" s="6" t="str">
        <f>"林够够"</f>
        <v>林够够</v>
      </c>
      <c r="C185" s="6" t="s">
        <v>366</v>
      </c>
      <c r="D185" s="5">
        <v>409</v>
      </c>
      <c r="E185" s="6" t="str">
        <f>"陈静"</f>
        <v>陈静</v>
      </c>
      <c r="F185" s="6" t="s">
        <v>367</v>
      </c>
    </row>
    <row r="186" spans="1:6" ht="24.75" customHeight="1">
      <c r="A186" s="5">
        <v>184</v>
      </c>
      <c r="B186" s="6" t="str">
        <f>"李文丽"</f>
        <v>李文丽</v>
      </c>
      <c r="C186" s="6" t="s">
        <v>368</v>
      </c>
      <c r="D186" s="5">
        <v>410</v>
      </c>
      <c r="E186" s="6" t="str">
        <f>"梁丹"</f>
        <v>梁丹</v>
      </c>
      <c r="F186" s="6" t="s">
        <v>369</v>
      </c>
    </row>
    <row r="187" spans="1:6" ht="24.75" customHeight="1">
      <c r="A187" s="5">
        <v>185</v>
      </c>
      <c r="B187" s="6" t="str">
        <f>"刘兴泺"</f>
        <v>刘兴泺</v>
      </c>
      <c r="C187" s="6" t="s">
        <v>370</v>
      </c>
      <c r="D187" s="5">
        <v>411</v>
      </c>
      <c r="E187" s="6" t="str">
        <f>"郑鑫"</f>
        <v>郑鑫</v>
      </c>
      <c r="F187" s="6" t="s">
        <v>371</v>
      </c>
    </row>
    <row r="188" spans="1:6" ht="24.75" customHeight="1">
      <c r="A188" s="5">
        <v>186</v>
      </c>
      <c r="B188" s="6" t="str">
        <f>"符蓝予"</f>
        <v>符蓝予</v>
      </c>
      <c r="C188" s="6" t="s">
        <v>372</v>
      </c>
      <c r="D188" s="5">
        <v>412</v>
      </c>
      <c r="E188" s="6" t="str">
        <f>"陈婆转"</f>
        <v>陈婆转</v>
      </c>
      <c r="F188" s="6" t="s">
        <v>373</v>
      </c>
    </row>
    <row r="189" spans="1:6" ht="24.75" customHeight="1">
      <c r="A189" s="5">
        <v>187</v>
      </c>
      <c r="B189" s="6" t="str">
        <f>"李丹颖"</f>
        <v>李丹颖</v>
      </c>
      <c r="C189" s="6" t="s">
        <v>374</v>
      </c>
      <c r="D189" s="5">
        <v>413</v>
      </c>
      <c r="E189" s="6" t="str">
        <f>"庄国才"</f>
        <v>庄国才</v>
      </c>
      <c r="F189" s="6" t="s">
        <v>375</v>
      </c>
    </row>
    <row r="190" spans="1:6" ht="24.75" customHeight="1">
      <c r="A190" s="5">
        <v>188</v>
      </c>
      <c r="B190" s="6" t="str">
        <f>"陈雪娇"</f>
        <v>陈雪娇</v>
      </c>
      <c r="C190" s="6" t="s">
        <v>376</v>
      </c>
      <c r="D190" s="5">
        <v>414</v>
      </c>
      <c r="E190" s="6" t="str">
        <f>"苏海燕"</f>
        <v>苏海燕</v>
      </c>
      <c r="F190" s="6" t="s">
        <v>377</v>
      </c>
    </row>
    <row r="191" spans="1:6" ht="24.75" customHeight="1">
      <c r="A191" s="5">
        <v>189</v>
      </c>
      <c r="B191" s="6" t="str">
        <f>"黄伟"</f>
        <v>黄伟</v>
      </c>
      <c r="C191" s="6" t="s">
        <v>378</v>
      </c>
      <c r="D191" s="5">
        <v>415</v>
      </c>
      <c r="E191" s="6" t="str">
        <f>"石苓莎"</f>
        <v>石苓莎</v>
      </c>
      <c r="F191" s="6" t="s">
        <v>379</v>
      </c>
    </row>
    <row r="192" spans="1:6" ht="24.75" customHeight="1">
      <c r="A192" s="5">
        <v>190</v>
      </c>
      <c r="B192" s="6" t="str">
        <f>"陈丹丹"</f>
        <v>陈丹丹</v>
      </c>
      <c r="C192" s="6" t="s">
        <v>380</v>
      </c>
      <c r="D192" s="5">
        <v>416</v>
      </c>
      <c r="E192" s="6" t="str">
        <f>"唐婷婷"</f>
        <v>唐婷婷</v>
      </c>
      <c r="F192" s="6" t="s">
        <v>381</v>
      </c>
    </row>
    <row r="193" spans="1:6" ht="24.75" customHeight="1">
      <c r="A193" s="5">
        <v>191</v>
      </c>
      <c r="B193" s="6" t="str">
        <f>"陈晓欣"</f>
        <v>陈晓欣</v>
      </c>
      <c r="C193" s="6" t="s">
        <v>382</v>
      </c>
      <c r="D193" s="5">
        <v>417</v>
      </c>
      <c r="E193" s="6" t="str">
        <f>"李佳佳"</f>
        <v>李佳佳</v>
      </c>
      <c r="F193" s="6" t="s">
        <v>383</v>
      </c>
    </row>
    <row r="194" spans="1:6" ht="24.75" customHeight="1">
      <c r="A194" s="5">
        <v>192</v>
      </c>
      <c r="B194" s="6" t="str">
        <f>"蒲颖莹"</f>
        <v>蒲颖莹</v>
      </c>
      <c r="C194" s="6" t="s">
        <v>384</v>
      </c>
      <c r="D194" s="5">
        <v>418</v>
      </c>
      <c r="E194" s="6" t="str">
        <f>"唐桃湘"</f>
        <v>唐桃湘</v>
      </c>
      <c r="F194" s="6" t="s">
        <v>385</v>
      </c>
    </row>
    <row r="195" spans="1:6" ht="24.75" customHeight="1">
      <c r="A195" s="5">
        <v>193</v>
      </c>
      <c r="B195" s="6" t="str">
        <f>"符史阳"</f>
        <v>符史阳</v>
      </c>
      <c r="C195" s="6" t="s">
        <v>386</v>
      </c>
      <c r="D195" s="5">
        <v>419</v>
      </c>
      <c r="E195" s="6" t="str">
        <f>"翁振翔"</f>
        <v>翁振翔</v>
      </c>
      <c r="F195" s="6" t="s">
        <v>387</v>
      </c>
    </row>
    <row r="196" spans="1:6" ht="24.75" customHeight="1">
      <c r="A196" s="5">
        <v>194</v>
      </c>
      <c r="B196" s="6" t="str">
        <f>"杨丹群"</f>
        <v>杨丹群</v>
      </c>
      <c r="C196" s="6" t="s">
        <v>388</v>
      </c>
      <c r="D196" s="5">
        <v>420</v>
      </c>
      <c r="E196" s="6" t="str">
        <f>"龙玉兰"</f>
        <v>龙玉兰</v>
      </c>
      <c r="F196" s="6" t="s">
        <v>389</v>
      </c>
    </row>
    <row r="197" spans="1:6" ht="24.75" customHeight="1">
      <c r="A197" s="5">
        <v>195</v>
      </c>
      <c r="B197" s="6" t="str">
        <f>"黄柏栋"</f>
        <v>黄柏栋</v>
      </c>
      <c r="C197" s="6" t="s">
        <v>390</v>
      </c>
      <c r="D197" s="5">
        <v>421</v>
      </c>
      <c r="E197" s="6" t="str">
        <f>"梁青"</f>
        <v>梁青</v>
      </c>
      <c r="F197" s="6" t="s">
        <v>391</v>
      </c>
    </row>
    <row r="198" spans="1:6" ht="24.75" customHeight="1">
      <c r="A198" s="5">
        <v>196</v>
      </c>
      <c r="B198" s="6" t="str">
        <f>"黄蓝琳"</f>
        <v>黄蓝琳</v>
      </c>
      <c r="C198" s="6" t="s">
        <v>392</v>
      </c>
      <c r="D198" s="5">
        <v>422</v>
      </c>
      <c r="E198" s="6" t="str">
        <f>"符亚芬"</f>
        <v>符亚芬</v>
      </c>
      <c r="F198" s="6" t="s">
        <v>393</v>
      </c>
    </row>
    <row r="199" spans="1:6" ht="24.75" customHeight="1">
      <c r="A199" s="5">
        <v>197</v>
      </c>
      <c r="B199" s="6" t="str">
        <f>"马驰"</f>
        <v>马驰</v>
      </c>
      <c r="C199" s="6" t="s">
        <v>394</v>
      </c>
      <c r="D199" s="5">
        <v>423</v>
      </c>
      <c r="E199" s="6" t="str">
        <f>"符冬梅"</f>
        <v>符冬梅</v>
      </c>
      <c r="F199" s="6" t="s">
        <v>395</v>
      </c>
    </row>
    <row r="200" spans="1:6" ht="24.75" customHeight="1">
      <c r="A200" s="5">
        <v>198</v>
      </c>
      <c r="B200" s="6" t="str">
        <f>"梁茜"</f>
        <v>梁茜</v>
      </c>
      <c r="C200" s="6" t="s">
        <v>396</v>
      </c>
      <c r="D200" s="5">
        <v>424</v>
      </c>
      <c r="E200" s="6" t="str">
        <f>"王晶晶"</f>
        <v>王晶晶</v>
      </c>
      <c r="F200" s="6" t="s">
        <v>397</v>
      </c>
    </row>
    <row r="201" spans="1:6" ht="24.75" customHeight="1">
      <c r="A201" s="5">
        <v>199</v>
      </c>
      <c r="B201" s="6" t="str">
        <f>"曾萍嘉"</f>
        <v>曾萍嘉</v>
      </c>
      <c r="C201" s="6" t="s">
        <v>398</v>
      </c>
      <c r="D201" s="5">
        <v>425</v>
      </c>
      <c r="E201" s="6" t="str">
        <f>"翁永妹"</f>
        <v>翁永妹</v>
      </c>
      <c r="F201" s="6" t="s">
        <v>399</v>
      </c>
    </row>
    <row r="202" spans="1:6" ht="24.75" customHeight="1">
      <c r="A202" s="5">
        <v>200</v>
      </c>
      <c r="B202" s="6" t="str">
        <f>"钟尊竺"</f>
        <v>钟尊竺</v>
      </c>
      <c r="C202" s="6" t="s">
        <v>400</v>
      </c>
      <c r="D202" s="5">
        <v>426</v>
      </c>
      <c r="E202" s="6" t="str">
        <f>"冯姬"</f>
        <v>冯姬</v>
      </c>
      <c r="F202" s="6" t="s">
        <v>401</v>
      </c>
    </row>
    <row r="203" spans="1:6" ht="24.75" customHeight="1">
      <c r="A203" s="5">
        <v>201</v>
      </c>
      <c r="B203" s="6" t="str">
        <f>"吴卓里"</f>
        <v>吴卓里</v>
      </c>
      <c r="C203" s="6" t="s">
        <v>402</v>
      </c>
      <c r="D203" s="5">
        <v>427</v>
      </c>
      <c r="E203" s="6" t="str">
        <f>"陈佳佳"</f>
        <v>陈佳佳</v>
      </c>
      <c r="F203" s="6" t="s">
        <v>403</v>
      </c>
    </row>
    <row r="204" spans="1:6" ht="24.75" customHeight="1">
      <c r="A204" s="5">
        <v>202</v>
      </c>
      <c r="B204" s="6" t="str">
        <f>"黄春燕"</f>
        <v>黄春燕</v>
      </c>
      <c r="C204" s="6" t="s">
        <v>404</v>
      </c>
      <c r="D204" s="5">
        <v>428</v>
      </c>
      <c r="E204" s="6" t="str">
        <f>"黄林雪"</f>
        <v>黄林雪</v>
      </c>
      <c r="F204" s="6" t="s">
        <v>405</v>
      </c>
    </row>
    <row r="205" spans="1:6" ht="24.75" customHeight="1">
      <c r="A205" s="5">
        <v>203</v>
      </c>
      <c r="B205" s="6" t="str">
        <f>"李榕棋"</f>
        <v>李榕棋</v>
      </c>
      <c r="C205" s="6" t="s">
        <v>406</v>
      </c>
      <c r="D205" s="5">
        <v>429</v>
      </c>
      <c r="E205" s="6" t="str">
        <f>"文秀杭"</f>
        <v>文秀杭</v>
      </c>
      <c r="F205" s="6" t="s">
        <v>407</v>
      </c>
    </row>
    <row r="206" spans="1:6" ht="24.75" customHeight="1">
      <c r="A206" s="5">
        <v>204</v>
      </c>
      <c r="B206" s="6" t="str">
        <f>"王思婕"</f>
        <v>王思婕</v>
      </c>
      <c r="C206" s="6" t="s">
        <v>408</v>
      </c>
      <c r="D206" s="5">
        <v>430</v>
      </c>
      <c r="E206" s="6" t="str">
        <f>"王雨彤"</f>
        <v>王雨彤</v>
      </c>
      <c r="F206" s="6" t="s">
        <v>409</v>
      </c>
    </row>
    <row r="207" spans="1:6" ht="24.75" customHeight="1">
      <c r="A207" s="5">
        <v>205</v>
      </c>
      <c r="B207" s="6" t="str">
        <f>"梁丹燕"</f>
        <v>梁丹燕</v>
      </c>
      <c r="C207" s="6" t="s">
        <v>410</v>
      </c>
      <c r="D207" s="5">
        <v>431</v>
      </c>
      <c r="E207" s="6" t="str">
        <f>"陈诚郁"</f>
        <v>陈诚郁</v>
      </c>
      <c r="F207" s="6" t="s">
        <v>411</v>
      </c>
    </row>
    <row r="208" spans="1:6" ht="24.75" customHeight="1">
      <c r="A208" s="5">
        <v>206</v>
      </c>
      <c r="B208" s="6" t="str">
        <f>"杨欣翀"</f>
        <v>杨欣翀</v>
      </c>
      <c r="C208" s="6" t="s">
        <v>412</v>
      </c>
      <c r="D208" s="5">
        <v>432</v>
      </c>
      <c r="E208" s="6" t="str">
        <f>"钟永莹"</f>
        <v>钟永莹</v>
      </c>
      <c r="F208" s="6" t="s">
        <v>413</v>
      </c>
    </row>
    <row r="209" spans="1:6" ht="24.75" customHeight="1">
      <c r="A209" s="5">
        <v>207</v>
      </c>
      <c r="B209" s="6" t="str">
        <f>"何才丁"</f>
        <v>何才丁</v>
      </c>
      <c r="C209" s="6" t="s">
        <v>414</v>
      </c>
      <c r="D209" s="5">
        <v>433</v>
      </c>
      <c r="E209" s="6" t="str">
        <f>"张丽佳"</f>
        <v>张丽佳</v>
      </c>
      <c r="F209" s="6" t="s">
        <v>415</v>
      </c>
    </row>
    <row r="210" spans="1:6" ht="24.75" customHeight="1">
      <c r="A210" s="5">
        <v>208</v>
      </c>
      <c r="B210" s="6" t="str">
        <f>"蔡丽娜"</f>
        <v>蔡丽娜</v>
      </c>
      <c r="C210" s="6" t="s">
        <v>416</v>
      </c>
      <c r="D210" s="5">
        <v>434</v>
      </c>
      <c r="E210" s="6" t="str">
        <f>"郑思凯"</f>
        <v>郑思凯</v>
      </c>
      <c r="F210" s="6" t="s">
        <v>417</v>
      </c>
    </row>
    <row r="211" spans="1:6" ht="24.75" customHeight="1">
      <c r="A211" s="5">
        <v>209</v>
      </c>
      <c r="B211" s="6" t="str">
        <f>"卢倩琪"</f>
        <v>卢倩琪</v>
      </c>
      <c r="C211" s="6" t="s">
        <v>418</v>
      </c>
      <c r="D211" s="5">
        <v>435</v>
      </c>
      <c r="E211" s="6" t="str">
        <f>"符莉"</f>
        <v>符莉</v>
      </c>
      <c r="F211" s="6" t="s">
        <v>139</v>
      </c>
    </row>
    <row r="212" spans="1:6" ht="24.75" customHeight="1">
      <c r="A212" s="5">
        <v>210</v>
      </c>
      <c r="B212" s="6" t="str">
        <f>"吉才琦"</f>
        <v>吉才琦</v>
      </c>
      <c r="C212" s="6" t="s">
        <v>419</v>
      </c>
      <c r="D212" s="5">
        <v>436</v>
      </c>
      <c r="E212" s="6" t="str">
        <f>"邓如环"</f>
        <v>邓如环</v>
      </c>
      <c r="F212" s="6" t="s">
        <v>420</v>
      </c>
    </row>
    <row r="213" spans="1:6" ht="24.75" customHeight="1">
      <c r="A213" s="5">
        <v>211</v>
      </c>
      <c r="B213" s="6" t="str">
        <f>"陈川花"</f>
        <v>陈川花</v>
      </c>
      <c r="C213" s="6" t="s">
        <v>421</v>
      </c>
      <c r="D213" s="5">
        <v>437</v>
      </c>
      <c r="E213" s="6" t="str">
        <f>"陈南南"</f>
        <v>陈南南</v>
      </c>
      <c r="F213" s="6" t="s">
        <v>422</v>
      </c>
    </row>
    <row r="214" spans="1:6" ht="24.75" customHeight="1">
      <c r="A214" s="5">
        <v>212</v>
      </c>
      <c r="B214" s="6" t="str">
        <f>"吴海斌"</f>
        <v>吴海斌</v>
      </c>
      <c r="C214" s="6" t="s">
        <v>423</v>
      </c>
      <c r="D214" s="5">
        <v>438</v>
      </c>
      <c r="E214" s="6" t="str">
        <f>"符娜"</f>
        <v>符娜</v>
      </c>
      <c r="F214" s="6" t="s">
        <v>424</v>
      </c>
    </row>
    <row r="215" spans="1:6" ht="24.75" customHeight="1">
      <c r="A215" s="5">
        <v>213</v>
      </c>
      <c r="B215" s="6" t="str">
        <f>"林之宜"</f>
        <v>林之宜</v>
      </c>
      <c r="C215" s="6" t="s">
        <v>425</v>
      </c>
      <c r="D215" s="5">
        <v>439</v>
      </c>
      <c r="E215" s="6" t="str">
        <f>"陈文生"</f>
        <v>陈文生</v>
      </c>
      <c r="F215" s="6" t="s">
        <v>426</v>
      </c>
    </row>
    <row r="216" spans="1:6" ht="24.75" customHeight="1">
      <c r="A216" s="5">
        <v>214</v>
      </c>
      <c r="B216" s="6" t="str">
        <f>"郑飘"</f>
        <v>郑飘</v>
      </c>
      <c r="C216" s="6" t="s">
        <v>427</v>
      </c>
      <c r="D216" s="5">
        <v>440</v>
      </c>
      <c r="E216" s="6" t="str">
        <f>"陈英玉"</f>
        <v>陈英玉</v>
      </c>
      <c r="F216" s="6" t="s">
        <v>428</v>
      </c>
    </row>
    <row r="217" spans="1:6" ht="24.75" customHeight="1">
      <c r="A217" s="5">
        <v>215</v>
      </c>
      <c r="B217" s="6" t="str">
        <f>"王运丹"</f>
        <v>王运丹</v>
      </c>
      <c r="C217" s="6" t="s">
        <v>429</v>
      </c>
      <c r="D217" s="5">
        <v>441</v>
      </c>
      <c r="E217" s="6" t="str">
        <f>"王娟"</f>
        <v>王娟</v>
      </c>
      <c r="F217" s="6" t="s">
        <v>430</v>
      </c>
    </row>
    <row r="218" spans="1:6" ht="24.75" customHeight="1">
      <c r="A218" s="5">
        <v>216</v>
      </c>
      <c r="B218" s="6" t="str">
        <f>"周春美"</f>
        <v>周春美</v>
      </c>
      <c r="C218" s="6" t="s">
        <v>431</v>
      </c>
      <c r="D218" s="5">
        <v>442</v>
      </c>
      <c r="E218" s="6" t="str">
        <f>"谢杏楼"</f>
        <v>谢杏楼</v>
      </c>
      <c r="F218" s="6" t="s">
        <v>432</v>
      </c>
    </row>
    <row r="219" spans="1:6" ht="24.75" customHeight="1">
      <c r="A219" s="5">
        <v>217</v>
      </c>
      <c r="B219" s="6" t="str">
        <f>"张熙松"</f>
        <v>张熙松</v>
      </c>
      <c r="C219" s="6" t="s">
        <v>433</v>
      </c>
      <c r="D219" s="5">
        <v>443</v>
      </c>
      <c r="E219" s="6" t="str">
        <f>"王茜"</f>
        <v>王茜</v>
      </c>
      <c r="F219" s="6" t="s">
        <v>434</v>
      </c>
    </row>
    <row r="220" spans="1:6" ht="24.75" customHeight="1">
      <c r="A220" s="5">
        <v>218</v>
      </c>
      <c r="B220" s="6" t="str">
        <f>"林萃"</f>
        <v>林萃</v>
      </c>
      <c r="C220" s="6" t="s">
        <v>261</v>
      </c>
      <c r="D220" s="5">
        <v>444</v>
      </c>
      <c r="E220" s="6" t="str">
        <f>"陈积娉"</f>
        <v>陈积娉</v>
      </c>
      <c r="F220" s="6" t="s">
        <v>435</v>
      </c>
    </row>
    <row r="221" spans="1:6" ht="24.75" customHeight="1">
      <c r="A221" s="5">
        <v>219</v>
      </c>
      <c r="B221" s="6" t="str">
        <f>"陈诗韵"</f>
        <v>陈诗韵</v>
      </c>
      <c r="C221" s="6" t="s">
        <v>436</v>
      </c>
      <c r="D221" s="5">
        <v>445</v>
      </c>
      <c r="E221" s="6" t="str">
        <f>"林薇薇"</f>
        <v>林薇薇</v>
      </c>
      <c r="F221" s="6" t="s">
        <v>437</v>
      </c>
    </row>
    <row r="222" spans="1:6" ht="24.75" customHeight="1">
      <c r="A222" s="5">
        <v>220</v>
      </c>
      <c r="B222" s="6" t="str">
        <f>"王江清"</f>
        <v>王江清</v>
      </c>
      <c r="C222" s="6" t="s">
        <v>438</v>
      </c>
      <c r="D222" s="5">
        <v>446</v>
      </c>
      <c r="E222" s="6" t="str">
        <f>"凌翠云"</f>
        <v>凌翠云</v>
      </c>
      <c r="F222" s="6" t="s">
        <v>439</v>
      </c>
    </row>
    <row r="223" spans="1:6" ht="24.75" customHeight="1">
      <c r="A223" s="5">
        <v>221</v>
      </c>
      <c r="B223" s="6" t="str">
        <f>"汤盛"</f>
        <v>汤盛</v>
      </c>
      <c r="C223" s="6" t="s">
        <v>440</v>
      </c>
      <c r="D223" s="5">
        <v>447</v>
      </c>
      <c r="E223" s="6" t="str">
        <f>"张玉婷"</f>
        <v>张玉婷</v>
      </c>
      <c r="F223" s="6" t="s">
        <v>441</v>
      </c>
    </row>
    <row r="224" spans="1:6" ht="24.75" customHeight="1">
      <c r="A224" s="5">
        <v>222</v>
      </c>
      <c r="B224" s="6" t="str">
        <f>"王莹"</f>
        <v>王莹</v>
      </c>
      <c r="C224" s="6" t="s">
        <v>442</v>
      </c>
      <c r="D224" s="5">
        <v>448</v>
      </c>
      <c r="E224" s="6" t="str">
        <f>"张怡峰"</f>
        <v>张怡峰</v>
      </c>
      <c r="F224" s="6" t="s">
        <v>443</v>
      </c>
    </row>
    <row r="225" spans="1:6" ht="24.75" customHeight="1">
      <c r="A225" s="5">
        <v>223</v>
      </c>
      <c r="B225" s="6" t="str">
        <f>"张雨"</f>
        <v>张雨</v>
      </c>
      <c r="C225" s="6" t="s">
        <v>444</v>
      </c>
      <c r="D225" s="5">
        <v>449</v>
      </c>
      <c r="E225" s="6" t="str">
        <f>"郑杰友"</f>
        <v>郑杰友</v>
      </c>
      <c r="F225" s="6" t="s">
        <v>445</v>
      </c>
    </row>
    <row r="226" spans="1:6" ht="24.75" customHeight="1">
      <c r="A226" s="5">
        <v>224</v>
      </c>
      <c r="B226" s="6" t="str">
        <f>"庄瑾"</f>
        <v>庄瑾</v>
      </c>
      <c r="C226" s="6" t="s">
        <v>446</v>
      </c>
      <c r="D226" s="5">
        <v>450</v>
      </c>
      <c r="E226" s="6" t="str">
        <f>"梁芳凤"</f>
        <v>梁芳凤</v>
      </c>
      <c r="F226" s="6" t="s">
        <v>447</v>
      </c>
    </row>
    <row r="227" spans="1:6" ht="24.75" customHeight="1">
      <c r="A227" s="5">
        <v>225</v>
      </c>
      <c r="B227" s="6" t="str">
        <f>"赵杨玉"</f>
        <v>赵杨玉</v>
      </c>
      <c r="C227" s="6" t="s">
        <v>448</v>
      </c>
      <c r="D227" s="5">
        <v>451</v>
      </c>
      <c r="E227" s="6" t="str">
        <f>"潘优龙"</f>
        <v>潘优龙</v>
      </c>
      <c r="F227" s="6" t="s">
        <v>449</v>
      </c>
    </row>
    <row r="228" spans="1:6" ht="24.75" customHeight="1">
      <c r="A228" s="5">
        <v>226</v>
      </c>
      <c r="B228" s="6" t="str">
        <f>"陈继瑞"</f>
        <v>陈继瑞</v>
      </c>
      <c r="C228" s="6" t="s">
        <v>450</v>
      </c>
      <c r="D228" s="5">
        <v>452</v>
      </c>
      <c r="E228" s="6" t="str">
        <f>"王侨源"</f>
        <v>王侨源</v>
      </c>
      <c r="F228" s="6" t="s">
        <v>451</v>
      </c>
    </row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</sheetData>
  <sheetProtection password="CC4B" sheet="1" objects="1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2023-11-09T14:52:34Z</dcterms:created>
  <dcterms:modified xsi:type="dcterms:W3CDTF">2023-11-20T09:54:33Z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010778146E044C56A261856677CA8737_13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