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060" activeTab="0"/>
  </bookViews>
  <sheets>
    <sheet name="表" sheetId="1" r:id="rId1"/>
  </sheets>
  <definedNames>
    <definedName name="_xlnm._FilterDatabase" localSheetId="0" hidden="1">'表'!$A$2:$M$20</definedName>
  </definedNames>
  <calcPr fullCalcOnLoad="1"/>
</workbook>
</file>

<file path=xl/sharedStrings.xml><?xml version="1.0" encoding="utf-8"?>
<sst xmlns="http://schemas.openxmlformats.org/spreadsheetml/2006/main" count="75" uniqueCount="34">
  <si>
    <t>2023年三亚市卫生系统事业单位公开招聘工作人员第一批考察结果及第一批拟聘用人员名单</t>
  </si>
  <si>
    <t>序号</t>
  </si>
  <si>
    <t>拟聘职位</t>
  </si>
  <si>
    <t>拟聘单位</t>
  </si>
  <si>
    <t>准考证号</t>
  </si>
  <si>
    <t>姓名</t>
  </si>
  <si>
    <t>性别</t>
  </si>
  <si>
    <t>学历</t>
  </si>
  <si>
    <t>学位</t>
  </si>
  <si>
    <t>所学专业</t>
  </si>
  <si>
    <t>专业技术资格</t>
  </si>
  <si>
    <t>考察结果</t>
  </si>
  <si>
    <t>综合成绩</t>
  </si>
  <si>
    <t>备注</t>
  </si>
  <si>
    <t>三亚中心医院（海南省第三人民医院）</t>
  </si>
  <si>
    <t>新生儿科医师（二）</t>
  </si>
  <si>
    <t>中级</t>
  </si>
  <si>
    <t>合格</t>
  </si>
  <si>
    <t>妇产科医师（二）</t>
  </si>
  <si>
    <t>初级</t>
  </si>
  <si>
    <t>烧伤整形科医师（二）</t>
  </si>
  <si>
    <t>口腔全科医师</t>
  </si>
  <si>
    <t>老年医学科医师</t>
  </si>
  <si>
    <t>呼吸与危重症医学科医师</t>
  </si>
  <si>
    <t>急诊科医师</t>
  </si>
  <si>
    <t>功能检查科超声医师</t>
  </si>
  <si>
    <t>功能检查科心电图医师</t>
  </si>
  <si>
    <t>检验技师</t>
  </si>
  <si>
    <t>三亚市人民医院</t>
  </si>
  <si>
    <t>肿瘤中心外科医师</t>
  </si>
  <si>
    <t>消化内科医师</t>
  </si>
  <si>
    <t>三亚市中医院</t>
  </si>
  <si>
    <t>重症医学科医师</t>
  </si>
  <si>
    <t>中药制剂研发人员</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</si>
</sst>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s>
  <fonts count="45">
    <font>
      <sz val="11"/>
      <color theme="1"/>
      <name val="Calibri"/>
      <family val="0"/>
    </font>
    <font>
      <sz val="11"/>
      <name val="宋体"/>
      <family val="0"/>
    </font>
    <font>
      <b/>
      <sz val="16"/>
      <color indexed="8"/>
      <name val="宋体"/>
      <family val="0"/>
    </font>
    <font>
      <b/>
      <sz val="14"/>
      <color indexed="8"/>
      <name val="宋体"/>
      <family val="0"/>
    </font>
    <font>
      <sz val="12"/>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b/>
      <sz val="16"/>
      <color theme="1"/>
      <name val="Calibri"/>
      <family val="0"/>
    </font>
    <font>
      <b/>
      <sz val="14"/>
      <color theme="1"/>
      <name val="宋体"/>
      <family val="0"/>
    </font>
    <font>
      <sz val="12"/>
      <name val="Calibri"/>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s>
  <borders count="1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0" fillId="2" borderId="1" applyNumberFormat="0" applyFont="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2"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3" borderId="4" applyNumberFormat="0" applyAlignment="0" applyProtection="0"/>
    <xf numFmtId="0" fontId="33" fillId="4" borderId="5" applyNumberFormat="0" applyAlignment="0" applyProtection="0"/>
    <xf numFmtId="0" fontId="34" fillId="4" borderId="4" applyNumberFormat="0" applyAlignment="0" applyProtection="0"/>
    <xf numFmtId="0" fontId="35" fillId="5" borderId="6" applyNumberFormat="0" applyAlignment="0" applyProtection="0"/>
    <xf numFmtId="0" fontId="36" fillId="0" borderId="7" applyNumberFormat="0" applyFill="0" applyAlignment="0" applyProtection="0"/>
    <xf numFmtId="0" fontId="37" fillId="0" borderId="8" applyNumberFormat="0" applyFill="0" applyAlignment="0" applyProtection="0"/>
    <xf numFmtId="0" fontId="38" fillId="6" borderId="0" applyNumberFormat="0" applyBorder="0" applyAlignment="0" applyProtection="0"/>
    <xf numFmtId="0" fontId="39" fillId="7" borderId="0" applyNumberFormat="0" applyBorder="0" applyAlignment="0" applyProtection="0"/>
    <xf numFmtId="0" fontId="40" fillId="8" borderId="0" applyNumberFormat="0" applyBorder="0" applyAlignment="0" applyProtection="0"/>
    <xf numFmtId="0" fontId="41"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41" fillId="32" borderId="0" applyNumberFormat="0" applyBorder="0" applyAlignment="0" applyProtection="0"/>
  </cellStyleXfs>
  <cellXfs count="9">
    <xf numFmtId="0" fontId="0" fillId="0" borderId="0" xfId="0" applyFont="1" applyAlignment="1">
      <alignment vertical="center"/>
    </xf>
    <xf numFmtId="0" fontId="0" fillId="0" borderId="0" xfId="0" applyAlignment="1">
      <alignment horizontal="center" vertical="center" wrapText="1"/>
    </xf>
    <xf numFmtId="0" fontId="0" fillId="0" borderId="0" xfId="0" applyAlignment="1">
      <alignment horizontal="center" vertical="center"/>
    </xf>
    <xf numFmtId="0" fontId="42" fillId="0" borderId="0" xfId="0" applyFont="1" applyAlignment="1">
      <alignment horizontal="center" vertical="center" wrapText="1"/>
    </xf>
    <xf numFmtId="0" fontId="43" fillId="0" borderId="9" xfId="0" applyFont="1" applyFill="1" applyBorder="1" applyAlignment="1">
      <alignment horizontal="center" vertical="center" wrapText="1"/>
    </xf>
    <xf numFmtId="0" fontId="0" fillId="0" borderId="9" xfId="0" applyBorder="1" applyAlignment="1">
      <alignment horizontal="center" vertical="center" wrapText="1"/>
    </xf>
    <xf numFmtId="0" fontId="0" fillId="0" borderId="9" xfId="0" applyBorder="1" applyAlignment="1">
      <alignment horizontal="center" vertical="center"/>
    </xf>
    <xf numFmtId="0" fontId="0" fillId="33" borderId="9" xfId="0" applyFill="1" applyBorder="1" applyAlignment="1">
      <alignment horizontal="center" vertical="center" wrapText="1"/>
    </xf>
    <xf numFmtId="176" fontId="44" fillId="0" borderId="9" xfId="0" applyNumberFormat="1" applyFont="1" applyFill="1" applyBorder="1" applyAlignment="1">
      <alignment horizontal="center"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dxfs count="18">
    <dxf>
      <font>
        <color theme="1"/>
      </font>
      <border>
        <left style="thin">
          <color theme="4" tint="0.39998000860214233"/>
        </left>
        <right style="thin">
          <color theme="4" tint="0.39998000860214233"/>
        </right>
        <top style="thin">
          <color theme="4"/>
        </top>
        <bottom style="thin">
          <color theme="4"/>
        </bottom>
      </border>
    </dxf>
    <dxf>
      <font>
        <b/>
        <color theme="0"/>
      </font>
      <fill>
        <patternFill patternType="solid">
          <fgColor theme="4"/>
          <bgColor theme="4"/>
        </patternFill>
      </fill>
    </dxf>
    <dxf>
      <font>
        <b/>
        <color theme="1"/>
      </font>
      <border>
        <top style="double">
          <color theme="4"/>
        </top>
      </border>
    </dxf>
    <dxf>
      <font>
        <b/>
        <color theme="1"/>
      </font>
    </dxf>
    <dxf>
      <font>
        <b/>
        <color theme="1"/>
      </font>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fill>
        <patternFill patternType="solid">
          <fgColor theme="4" tint="0.7999799847602844"/>
          <bgColor theme="4" tint="0.7999799847602844"/>
        </patternFill>
      </fill>
      <border>
        <bottom style="thin">
          <color theme="4" tint="0.39998000860214233"/>
        </bottom>
      </border>
    </dxf>
    <dxf>
      <font>
        <b/>
        <color theme="1"/>
      </font>
      <fill>
        <patternFill patternType="solid">
          <fgColor theme="4" tint="0.7999799847602844"/>
          <bgColor theme="4" tint="0.7999799847602844"/>
        </patternFill>
      </fill>
      <border>
        <top style="thin">
          <color theme="4" tint="0.39998000860214233"/>
        </top>
        <bottom style="thin">
          <color theme="4" tint="0.39998000860214233"/>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border>
        <top style="thin">
          <color theme="4"/>
        </top>
        <bottom style="thin">
          <color theme="4"/>
        </bottom>
      </border>
    </dxf>
    <dxf>
      <font>
        <b/>
        <color theme="1"/>
      </font>
    </dxf>
    <dxf>
      <font>
        <color theme="1"/>
      </font>
      <border>
        <bottom style="thin">
          <color theme="4" tint="0.39998000860214233"/>
        </bottom>
      </border>
    </dxf>
    <dxf>
      <font>
        <color theme="1"/>
      </font>
    </dxf>
    <dxf>
      <font>
        <b/>
      </font>
      <fill>
        <patternFill patternType="solid">
          <fgColor theme="4" tint="0.7999799847602844"/>
          <bgColor theme="4" tint="0.7999799847602844"/>
        </patternFill>
      </fill>
      <border>
        <bottom style="thin">
          <color theme="4" tint="0.39998000860214233"/>
        </bottom>
      </border>
    </dxf>
    <dxf>
      <fill>
        <patternFill patternType="solid">
          <fgColor theme="4" tint="0.7999799847602844"/>
          <bgColor theme="4" tint="0.7999799847602844"/>
        </patternFill>
      </fill>
      <border>
        <bottom style="thin">
          <color theme="4" tint="0.39998000860214233"/>
        </bottom>
      </border>
    </dxf>
    <dxf>
      <fill>
        <patternFill patternType="solid">
          <fgColor indexed="65"/>
          <bgColor rgb="FFFF9900"/>
        </patternFill>
      </fill>
      <border/>
    </dxf>
  </dxfs>
  <tableStyles count="1" defaultTableStyle="TableStylePreset3_Accent1" defaultPivotStyle="PivotStylePreset2_Accent1">
    <tableStyle name="TableStylePreset3_Accent1" pivot="0" count="7">
      <tableStyleElement type="wholeTable" dxfId="0"/>
      <tableStyleElement type="headerRow" dxfId="1"/>
      <tableStyleElement type="totalRow" dxfId="2"/>
      <tableStyleElement type="firstColumn" dxfId="3"/>
      <tableStyleElement type="lastColumn" dxfId="4"/>
      <tableStyleElement type="firstRowStripe" dxfId="5"/>
      <tableStyleElement type="firstColumnStripe" dxfId="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20"/>
  <sheetViews>
    <sheetView tabSelected="1" zoomScale="85" zoomScaleNormal="85" workbookViewId="0" topLeftCell="A1">
      <selection activeCell="E12" sqref="E12:L12"/>
    </sheetView>
  </sheetViews>
  <sheetFormatPr defaultColWidth="9.00390625" defaultRowHeight="34.5" customHeight="1"/>
  <cols>
    <col min="1" max="1" width="9.00390625" style="1" customWidth="1"/>
    <col min="2" max="2" width="42.8515625" style="1" customWidth="1"/>
    <col min="3" max="3" width="23.421875" style="2" customWidth="1"/>
    <col min="4" max="4" width="17.140625" style="1" customWidth="1"/>
    <col min="5" max="5" width="14.28125" style="2" customWidth="1"/>
    <col min="6" max="6" width="9.7109375" style="2" customWidth="1"/>
    <col min="7" max="7" width="12.28125" style="1" customWidth="1"/>
    <col min="8" max="8" width="17.140625" style="1" customWidth="1"/>
    <col min="9" max="9" width="15.8515625" style="1" customWidth="1"/>
    <col min="10" max="10" width="18.57421875" style="1" customWidth="1"/>
    <col min="11" max="11" width="13.140625" style="1" customWidth="1"/>
    <col min="12" max="12" width="14.8515625" style="1" customWidth="1"/>
    <col min="13" max="16384" width="9.00390625" style="1" customWidth="1"/>
  </cols>
  <sheetData>
    <row r="1" spans="1:13" ht="34.5" customHeight="1">
      <c r="A1" s="3" t="s">
        <v>0</v>
      </c>
      <c r="B1" s="3"/>
      <c r="C1" s="3"/>
      <c r="D1" s="3"/>
      <c r="E1" s="3"/>
      <c r="F1" s="3"/>
      <c r="G1" s="3"/>
      <c r="H1" s="3"/>
      <c r="I1" s="3"/>
      <c r="J1" s="3"/>
      <c r="K1" s="3"/>
      <c r="L1" s="3"/>
      <c r="M1" s="3"/>
    </row>
    <row r="2" spans="1:13" ht="34.5" customHeight="1">
      <c r="A2" s="4" t="s">
        <v>1</v>
      </c>
      <c r="B2" s="4" t="s">
        <v>2</v>
      </c>
      <c r="C2" s="4" t="s">
        <v>3</v>
      </c>
      <c r="D2" s="4" t="s">
        <v>4</v>
      </c>
      <c r="E2" s="4" t="s">
        <v>5</v>
      </c>
      <c r="F2" s="4" t="s">
        <v>6</v>
      </c>
      <c r="G2" s="4" t="s">
        <v>7</v>
      </c>
      <c r="H2" s="4" t="s">
        <v>8</v>
      </c>
      <c r="I2" s="4" t="s">
        <v>9</v>
      </c>
      <c r="J2" s="4" t="s">
        <v>10</v>
      </c>
      <c r="K2" s="4" t="s">
        <v>11</v>
      </c>
      <c r="L2" s="4" t="s">
        <v>12</v>
      </c>
      <c r="M2" s="4" t="s">
        <v>13</v>
      </c>
    </row>
    <row r="3" spans="1:13" ht="34.5" customHeight="1">
      <c r="A3" s="5">
        <v>1</v>
      </c>
      <c r="B3" s="6" t="s">
        <v>14</v>
      </c>
      <c r="C3" s="6" t="s">
        <v>15</v>
      </c>
      <c r="D3" s="5" t="str">
        <f>"202307010104"</f>
        <v>202307010104</v>
      </c>
      <c r="E3" s="6" t="str">
        <f>"冯海平"</f>
        <v>冯海平</v>
      </c>
      <c r="F3" s="6" t="str">
        <f>"男"</f>
        <v>男</v>
      </c>
      <c r="G3" s="5" t="str">
        <f>"本科"</f>
        <v>本科</v>
      </c>
      <c r="H3" s="5" t="str">
        <f>"学士"</f>
        <v>学士</v>
      </c>
      <c r="I3" s="5" t="str">
        <f>"临床医学"</f>
        <v>临床医学</v>
      </c>
      <c r="J3" s="5" t="s">
        <v>16</v>
      </c>
      <c r="K3" s="5" t="s">
        <v>17</v>
      </c>
      <c r="L3" s="8">
        <v>79.67</v>
      </c>
      <c r="M3" s="5"/>
    </row>
    <row r="4" spans="1:13" ht="34.5" customHeight="1">
      <c r="A4" s="5">
        <v>2</v>
      </c>
      <c r="B4" s="6" t="s">
        <v>14</v>
      </c>
      <c r="C4" s="6" t="s">
        <v>18</v>
      </c>
      <c r="D4" s="5" t="str">
        <f>"202307010112"</f>
        <v>202307010112</v>
      </c>
      <c r="E4" s="6" t="str">
        <f>"周俊伶"</f>
        <v>周俊伶</v>
      </c>
      <c r="F4" s="6" t="str">
        <f>"女"</f>
        <v>女</v>
      </c>
      <c r="G4" s="5" t="str">
        <f>"研究生"</f>
        <v>研究生</v>
      </c>
      <c r="H4" s="5" t="str">
        <f>"硕士"</f>
        <v>硕士</v>
      </c>
      <c r="I4" s="5" t="str">
        <f>"妇产科学"</f>
        <v>妇产科学</v>
      </c>
      <c r="J4" s="5" t="s">
        <v>19</v>
      </c>
      <c r="K4" s="5" t="s">
        <v>17</v>
      </c>
      <c r="L4" s="8">
        <v>82.66</v>
      </c>
      <c r="M4" s="5"/>
    </row>
    <row r="5" spans="1:13" ht="34.5" customHeight="1">
      <c r="A5" s="5">
        <v>3</v>
      </c>
      <c r="B5" s="6" t="s">
        <v>14</v>
      </c>
      <c r="C5" s="6" t="s">
        <v>20</v>
      </c>
      <c r="D5" s="5" t="str">
        <f>"202307010408"</f>
        <v>202307010408</v>
      </c>
      <c r="E5" s="6" t="str">
        <f>"潘建民"</f>
        <v>潘建民</v>
      </c>
      <c r="F5" s="6" t="str">
        <f>"男"</f>
        <v>男</v>
      </c>
      <c r="G5" s="5" t="str">
        <f>"研究生"</f>
        <v>研究生</v>
      </c>
      <c r="H5" s="5" t="str">
        <f>"硕士"</f>
        <v>硕士</v>
      </c>
      <c r="I5" s="5" t="str">
        <f>"外科学"</f>
        <v>外科学</v>
      </c>
      <c r="J5" s="5" t="str">
        <f>"中级"</f>
        <v>中级</v>
      </c>
      <c r="K5" s="5" t="s">
        <v>17</v>
      </c>
      <c r="L5" s="8">
        <v>80.67</v>
      </c>
      <c r="M5" s="5"/>
    </row>
    <row r="6" spans="1:13" ht="34.5" customHeight="1">
      <c r="A6" s="5">
        <v>4</v>
      </c>
      <c r="B6" s="6" t="s">
        <v>14</v>
      </c>
      <c r="C6" s="6" t="s">
        <v>20</v>
      </c>
      <c r="D6" s="5" t="str">
        <f>"202307010406"</f>
        <v>202307010406</v>
      </c>
      <c r="E6" s="6" t="str">
        <f>"李映节"</f>
        <v>李映节</v>
      </c>
      <c r="F6" s="6" t="str">
        <f>"女"</f>
        <v>女</v>
      </c>
      <c r="G6" s="5" t="str">
        <f>"本科"</f>
        <v>本科</v>
      </c>
      <c r="H6" s="5" t="str">
        <f>"学士"</f>
        <v>学士</v>
      </c>
      <c r="I6" s="5" t="str">
        <f>"临床医学"</f>
        <v>临床医学</v>
      </c>
      <c r="J6" s="5" t="str">
        <f>"初级"</f>
        <v>初级</v>
      </c>
      <c r="K6" s="5" t="s">
        <v>17</v>
      </c>
      <c r="L6" s="8">
        <v>82.93</v>
      </c>
      <c r="M6" s="5"/>
    </row>
    <row r="7" spans="1:13" ht="34.5" customHeight="1">
      <c r="A7" s="5">
        <v>5</v>
      </c>
      <c r="B7" s="6" t="s">
        <v>14</v>
      </c>
      <c r="C7" s="6" t="s">
        <v>21</v>
      </c>
      <c r="D7" s="5" t="str">
        <f>"202307010202"</f>
        <v>202307010202</v>
      </c>
      <c r="E7" s="6" t="str">
        <f>"王佳莹"</f>
        <v>王佳莹</v>
      </c>
      <c r="F7" s="6" t="str">
        <f>"女"</f>
        <v>女</v>
      </c>
      <c r="G7" s="5" t="str">
        <f>"研究生"</f>
        <v>研究生</v>
      </c>
      <c r="H7" s="5" t="str">
        <f>"硕士"</f>
        <v>硕士</v>
      </c>
      <c r="I7" s="5" t="str">
        <f>"口腔医学"</f>
        <v>口腔医学</v>
      </c>
      <c r="J7" s="5" t="str">
        <f>"初级"</f>
        <v>初级</v>
      </c>
      <c r="K7" s="5" t="s">
        <v>17</v>
      </c>
      <c r="L7" s="8">
        <v>72.08</v>
      </c>
      <c r="M7" s="5"/>
    </row>
    <row r="8" spans="1:13" ht="34.5" customHeight="1">
      <c r="A8" s="5">
        <v>6</v>
      </c>
      <c r="B8" s="6" t="s">
        <v>14</v>
      </c>
      <c r="C8" s="6" t="s">
        <v>22</v>
      </c>
      <c r="D8" s="5" t="str">
        <f>"202307010208"</f>
        <v>202307010208</v>
      </c>
      <c r="E8" s="6" t="str">
        <f>"张新"</f>
        <v>张新</v>
      </c>
      <c r="F8" s="6" t="str">
        <f>"女"</f>
        <v>女</v>
      </c>
      <c r="G8" s="7" t="str">
        <f>"研究生"</f>
        <v>研究生</v>
      </c>
      <c r="H8" s="7" t="str">
        <f>"硕士"</f>
        <v>硕士</v>
      </c>
      <c r="I8" s="7" t="str">
        <f>"老年医学"</f>
        <v>老年医学</v>
      </c>
      <c r="J8" s="5" t="str">
        <f>"初级"</f>
        <v>初级</v>
      </c>
      <c r="K8" s="5" t="s">
        <v>17</v>
      </c>
      <c r="L8" s="8">
        <v>67.14</v>
      </c>
      <c r="M8" s="5"/>
    </row>
    <row r="9" spans="1:13" ht="34.5" customHeight="1">
      <c r="A9" s="5">
        <v>7</v>
      </c>
      <c r="B9" s="6" t="s">
        <v>14</v>
      </c>
      <c r="C9" s="6" t="s">
        <v>23</v>
      </c>
      <c r="D9" s="5" t="str">
        <f>"202307010313"</f>
        <v>202307010313</v>
      </c>
      <c r="E9" s="6" t="str">
        <f>"郑丕勋"</f>
        <v>郑丕勋</v>
      </c>
      <c r="F9" s="6" t="str">
        <f>"男"</f>
        <v>男</v>
      </c>
      <c r="G9" s="5" t="str">
        <f>"本科"</f>
        <v>本科</v>
      </c>
      <c r="H9" s="5" t="str">
        <f>"学士"</f>
        <v>学士</v>
      </c>
      <c r="I9" s="5" t="str">
        <f>"临床医学"</f>
        <v>临床医学</v>
      </c>
      <c r="J9" s="5" t="str">
        <f>"初级"</f>
        <v>初级</v>
      </c>
      <c r="K9" s="5" t="s">
        <v>17</v>
      </c>
      <c r="L9" s="8">
        <v>80.25</v>
      </c>
      <c r="M9" s="5"/>
    </row>
    <row r="10" spans="1:13" ht="34.5" customHeight="1">
      <c r="A10" s="5">
        <v>8</v>
      </c>
      <c r="B10" s="6" t="s">
        <v>14</v>
      </c>
      <c r="C10" s="6" t="s">
        <v>23</v>
      </c>
      <c r="D10" s="5" t="str">
        <f>"202307010312"</f>
        <v>202307010312</v>
      </c>
      <c r="E10" s="6" t="str">
        <f>"成瑞杰"</f>
        <v>成瑞杰</v>
      </c>
      <c r="F10" s="6" t="str">
        <f>"男"</f>
        <v>男</v>
      </c>
      <c r="G10" s="5" t="str">
        <f>"本科"</f>
        <v>本科</v>
      </c>
      <c r="H10" s="5" t="str">
        <f>"学士"</f>
        <v>学士</v>
      </c>
      <c r="I10" s="5" t="str">
        <f>"临床医学"</f>
        <v>临床医学</v>
      </c>
      <c r="J10" s="5" t="str">
        <f>"初级"</f>
        <v>初级</v>
      </c>
      <c r="K10" s="5" t="s">
        <v>17</v>
      </c>
      <c r="L10" s="8">
        <v>76.26</v>
      </c>
      <c r="M10" s="5"/>
    </row>
    <row r="11" spans="1:13" ht="34.5" customHeight="1">
      <c r="A11" s="5">
        <v>9</v>
      </c>
      <c r="B11" s="6" t="s">
        <v>14</v>
      </c>
      <c r="C11" s="6" t="s">
        <v>24</v>
      </c>
      <c r="D11" s="5" t="str">
        <f>"202307010216"</f>
        <v>202307010216</v>
      </c>
      <c r="E11" s="6" t="str">
        <f>"潘思维"</f>
        <v>潘思维</v>
      </c>
      <c r="F11" s="6" t="str">
        <f>"男"</f>
        <v>男</v>
      </c>
      <c r="G11" s="7" t="str">
        <f>"研究生"</f>
        <v>研究生</v>
      </c>
      <c r="H11" s="7" t="str">
        <f>"硕士"</f>
        <v>硕士</v>
      </c>
      <c r="I11" s="7" t="str">
        <f>"外科学"</f>
        <v>外科学</v>
      </c>
      <c r="J11" s="5" t="str">
        <f>"初级"</f>
        <v>初级</v>
      </c>
      <c r="K11" s="5" t="s">
        <v>17</v>
      </c>
      <c r="L11" s="8">
        <v>79.27</v>
      </c>
      <c r="M11" s="5"/>
    </row>
    <row r="12" spans="1:13" ht="34.5" customHeight="1">
      <c r="A12" s="5">
        <v>10</v>
      </c>
      <c r="B12" s="6" t="s">
        <v>14</v>
      </c>
      <c r="C12" s="6" t="s">
        <v>24</v>
      </c>
      <c r="D12" s="5" t="str">
        <f>"202307010210"</f>
        <v>202307010210</v>
      </c>
      <c r="E12" s="6" t="str">
        <f>"吴灿章"</f>
        <v>吴灿章</v>
      </c>
      <c r="F12" s="6" t="str">
        <f>"男"</f>
        <v>男</v>
      </c>
      <c r="G12" s="7" t="str">
        <f>"研究生"</f>
        <v>研究生</v>
      </c>
      <c r="H12" s="7" t="str">
        <f>"硕士"</f>
        <v>硕士</v>
      </c>
      <c r="I12" s="7" t="str">
        <f>"外科学"</f>
        <v>外科学</v>
      </c>
      <c r="J12" s="5" t="str">
        <f>"初级"</f>
        <v>初级</v>
      </c>
      <c r="K12" s="5" t="s">
        <v>17</v>
      </c>
      <c r="L12" s="8">
        <v>71.57</v>
      </c>
      <c r="M12" s="5"/>
    </row>
    <row r="13" spans="1:13" ht="34.5" customHeight="1">
      <c r="A13" s="5">
        <v>11</v>
      </c>
      <c r="B13" s="6" t="s">
        <v>14</v>
      </c>
      <c r="C13" s="6" t="s">
        <v>25</v>
      </c>
      <c r="D13" s="5" t="str">
        <f>"202307010519"</f>
        <v>202307010519</v>
      </c>
      <c r="E13" s="6" t="str">
        <f>"王小慧"</f>
        <v>王小慧</v>
      </c>
      <c r="F13" s="6" t="str">
        <f>"女"</f>
        <v>女</v>
      </c>
      <c r="G13" s="5" t="str">
        <f>"本科"</f>
        <v>本科</v>
      </c>
      <c r="H13" s="5" t="str">
        <f>"学士"</f>
        <v>学士</v>
      </c>
      <c r="I13" s="5" t="str">
        <f>"医学影像学"</f>
        <v>医学影像学</v>
      </c>
      <c r="J13" s="5" t="str">
        <f>"中级"</f>
        <v>中级</v>
      </c>
      <c r="K13" s="5" t="s">
        <v>17</v>
      </c>
      <c r="L13" s="8">
        <v>66.32</v>
      </c>
      <c r="M13" s="5"/>
    </row>
    <row r="14" spans="1:13" ht="34.5" customHeight="1">
      <c r="A14" s="5">
        <v>12</v>
      </c>
      <c r="B14" s="6" t="s">
        <v>14</v>
      </c>
      <c r="C14" s="6" t="s">
        <v>25</v>
      </c>
      <c r="D14" s="5" t="str">
        <f>"202307010510"</f>
        <v>202307010510</v>
      </c>
      <c r="E14" s="6" t="str">
        <f>"杨敏"</f>
        <v>杨敏</v>
      </c>
      <c r="F14" s="6" t="str">
        <f>"女"</f>
        <v>女</v>
      </c>
      <c r="G14" s="5" t="str">
        <f>"本科"</f>
        <v>本科</v>
      </c>
      <c r="H14" s="5" t="str">
        <f>"学士"</f>
        <v>学士</v>
      </c>
      <c r="I14" s="5" t="str">
        <f>"医学影像学"</f>
        <v>医学影像学</v>
      </c>
      <c r="J14" s="5" t="str">
        <f>"中级"</f>
        <v>中级</v>
      </c>
      <c r="K14" s="5" t="s">
        <v>17</v>
      </c>
      <c r="L14" s="8">
        <v>71.11</v>
      </c>
      <c r="M14" s="5"/>
    </row>
    <row r="15" spans="1:13" ht="34.5" customHeight="1">
      <c r="A15" s="5">
        <v>13</v>
      </c>
      <c r="B15" s="6" t="s">
        <v>14</v>
      </c>
      <c r="C15" s="6" t="s">
        <v>26</v>
      </c>
      <c r="D15" s="5" t="str">
        <f>"202307010327"</f>
        <v>202307010327</v>
      </c>
      <c r="E15" s="6" t="str">
        <f>"杨明媚"</f>
        <v>杨明媚</v>
      </c>
      <c r="F15" s="6" t="str">
        <f>"女"</f>
        <v>女</v>
      </c>
      <c r="G15" s="7" t="str">
        <f>"研究生"</f>
        <v>研究生</v>
      </c>
      <c r="H15" s="7" t="str">
        <f>"硕士"</f>
        <v>硕士</v>
      </c>
      <c r="I15" s="7" t="str">
        <f>"内科学"</f>
        <v>内科学</v>
      </c>
      <c r="J15" s="5" t="s">
        <v>19</v>
      </c>
      <c r="K15" s="5" t="s">
        <v>17</v>
      </c>
      <c r="L15" s="8">
        <v>78.52</v>
      </c>
      <c r="M15" s="5"/>
    </row>
    <row r="16" spans="1:13" ht="34.5" customHeight="1">
      <c r="A16" s="5">
        <v>14</v>
      </c>
      <c r="B16" s="6" t="s">
        <v>14</v>
      </c>
      <c r="C16" s="6" t="s">
        <v>27</v>
      </c>
      <c r="D16" s="5" t="str">
        <f>"202307010606"</f>
        <v>202307010606</v>
      </c>
      <c r="E16" s="6" t="str">
        <f>"杨林"</f>
        <v>杨林</v>
      </c>
      <c r="F16" s="6" t="str">
        <f>"男"</f>
        <v>男</v>
      </c>
      <c r="G16" s="7" t="str">
        <f>"研究生"</f>
        <v>研究生</v>
      </c>
      <c r="H16" s="7" t="str">
        <f>"硕士"</f>
        <v>硕士</v>
      </c>
      <c r="I16" s="7" t="str">
        <f>"临床检验诊断学"</f>
        <v>临床检验诊断学</v>
      </c>
      <c r="J16" s="5" t="s">
        <v>19</v>
      </c>
      <c r="K16" s="5" t="s">
        <v>17</v>
      </c>
      <c r="L16" s="8">
        <v>67.47</v>
      </c>
      <c r="M16" s="5"/>
    </row>
    <row r="17" spans="1:13" ht="34.5" customHeight="1">
      <c r="A17" s="5">
        <v>15</v>
      </c>
      <c r="B17" s="6" t="s">
        <v>28</v>
      </c>
      <c r="C17" s="6" t="s">
        <v>29</v>
      </c>
      <c r="D17" s="5" t="str">
        <f>"202307010414"</f>
        <v>202307010414</v>
      </c>
      <c r="E17" s="6" t="str">
        <f>"周书黄"</f>
        <v>周书黄</v>
      </c>
      <c r="F17" s="6" t="str">
        <f>"男"</f>
        <v>男</v>
      </c>
      <c r="G17" s="7" t="str">
        <f>"研究生"</f>
        <v>研究生</v>
      </c>
      <c r="H17" s="7" t="str">
        <f>"硕士"</f>
        <v>硕士</v>
      </c>
      <c r="I17" s="7" t="str">
        <f>"外科学"</f>
        <v>外科学</v>
      </c>
      <c r="J17" s="5" t="s">
        <v>19</v>
      </c>
      <c r="K17" s="5" t="s">
        <v>17</v>
      </c>
      <c r="L17" s="8">
        <v>79.37</v>
      </c>
      <c r="M17" s="5"/>
    </row>
    <row r="18" spans="1:13" ht="34.5" customHeight="1">
      <c r="A18" s="5">
        <v>16</v>
      </c>
      <c r="B18" s="6" t="s">
        <v>28</v>
      </c>
      <c r="C18" s="6" t="s">
        <v>30</v>
      </c>
      <c r="D18" s="5" t="str">
        <f>"202307010330"</f>
        <v>202307010330</v>
      </c>
      <c r="E18" s="6" t="str">
        <f>"张福威"</f>
        <v>张福威</v>
      </c>
      <c r="F18" s="6" t="str">
        <f>"男"</f>
        <v>男</v>
      </c>
      <c r="G18" s="7" t="str">
        <f>"研究生"</f>
        <v>研究生</v>
      </c>
      <c r="H18" s="7" t="str">
        <f>"硕士"</f>
        <v>硕士</v>
      </c>
      <c r="I18" s="7" t="str">
        <f>"内科学"</f>
        <v>内科学</v>
      </c>
      <c r="J18" s="5" t="s">
        <v>19</v>
      </c>
      <c r="K18" s="5" t="s">
        <v>17</v>
      </c>
      <c r="L18" s="8">
        <v>74.41</v>
      </c>
      <c r="M18" s="5"/>
    </row>
    <row r="19" spans="1:13" ht="34.5" customHeight="1">
      <c r="A19" s="5">
        <v>17</v>
      </c>
      <c r="B19" s="6" t="s">
        <v>31</v>
      </c>
      <c r="C19" s="6" t="s">
        <v>32</v>
      </c>
      <c r="D19" s="5" t="str">
        <f>"202307010614"</f>
        <v>202307010614</v>
      </c>
      <c r="E19" s="6" t="str">
        <f>"郑忠旺"</f>
        <v>郑忠旺</v>
      </c>
      <c r="F19" s="6" t="str">
        <f>"男"</f>
        <v>男</v>
      </c>
      <c r="G19" s="7" t="str">
        <f>"研究生"</f>
        <v>研究生</v>
      </c>
      <c r="H19" s="7" t="str">
        <f>"硕士"</f>
        <v>硕士</v>
      </c>
      <c r="I19" s="7" t="str">
        <f>"中医内科学"</f>
        <v>中医内科学</v>
      </c>
      <c r="J19" s="5" t="s">
        <v>19</v>
      </c>
      <c r="K19" s="5" t="s">
        <v>17</v>
      </c>
      <c r="L19" s="8">
        <v>76.59</v>
      </c>
      <c r="M19" s="5"/>
    </row>
    <row r="20" spans="1:13" ht="34.5" customHeight="1">
      <c r="A20" s="5">
        <v>18</v>
      </c>
      <c r="B20" s="6" t="s">
        <v>31</v>
      </c>
      <c r="C20" s="6" t="s">
        <v>33</v>
      </c>
      <c r="D20" s="5" t="str">
        <f>"202307010526"</f>
        <v>202307010526</v>
      </c>
      <c r="E20" s="6" t="str">
        <f>"刘天教"</f>
        <v>刘天教</v>
      </c>
      <c r="F20" s="6" t="str">
        <f>"女"</f>
        <v>女</v>
      </c>
      <c r="G20" s="7" t="str">
        <f>"研究生"</f>
        <v>研究生</v>
      </c>
      <c r="H20" s="7" t="str">
        <f>"硕士"</f>
        <v>硕士</v>
      </c>
      <c r="I20" s="7" t="str">
        <f>"中药药剂学"</f>
        <v>中药药剂学</v>
      </c>
      <c r="J20" s="5" t="str">
        <f>"无"</f>
        <v>无</v>
      </c>
      <c r="K20" s="5" t="s">
        <v>17</v>
      </c>
      <c r="L20" s="8">
        <v>60.62</v>
      </c>
      <c r="M20" s="5"/>
    </row>
  </sheetData>
  <sheetProtection/>
  <autoFilter ref="A2:M20">
    <sortState ref="A3:M20">
      <sortCondition sortBy="value" ref="A3:A20"/>
    </sortState>
  </autoFilter>
  <mergeCells count="1">
    <mergeCell ref="A1:M1"/>
  </mergeCells>
  <conditionalFormatting sqref="E3:E20">
    <cfRule type="expression" priority="1" dxfId="17" stopIfTrue="1">
      <formula>AND(SUMPRODUCT(_xlfn.IFERROR(1*(($E$3:$E$20&amp;"x")=(E3&amp;"x")),0))&gt;1,NOT(ISBLANK(E3)))</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黄毅</cp:lastModifiedBy>
  <dcterms:created xsi:type="dcterms:W3CDTF">2023-11-17T07:57:30Z</dcterms:created>
  <dcterms:modified xsi:type="dcterms:W3CDTF">2023-11-19T10:39:34Z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2812F31DF51941A4BA08D8D82E50B1B9_13</vt:lpwstr>
  </property>
  <property fmtid="{D5CDD505-2E9C-101B-9397-08002B2CF9AE}" pid="4" name="KSOProductBuildV">
    <vt:lpwstr>2052-12.1.0.15712</vt:lpwstr>
  </property>
</Properties>
</file>