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信息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<sst xmlns="http://schemas.openxmlformats.org/spreadsheetml/2006/main" count="85" uniqueCount="77">
  <si>
    <t>2023年赤壁市事业单位公开招聘拟聘用人员名单</t>
  </si>
  <si>
    <t>序号</t>
  </si>
  <si>
    <t>招聘单位</t>
  </si>
  <si>
    <t>岗位代码</t>
  </si>
  <si>
    <t>姓名</t>
  </si>
  <si>
    <t>性别</t>
  </si>
  <si>
    <t>备注</t>
  </si>
  <si>
    <t>市统一战线服务中心</t>
  </si>
  <si>
    <t>赤壁市经济社会发展研究中心</t>
  </si>
  <si>
    <t>赤壁市红十字会事务服务中心</t>
  </si>
  <si>
    <t>最低生活保障管理局</t>
  </si>
  <si>
    <t>市救助管理站</t>
  </si>
  <si>
    <t>市殡仪管理所</t>
  </si>
  <si>
    <t>006</t>
  </si>
  <si>
    <t>市未成年人保护中心</t>
  </si>
  <si>
    <t>市养老服务指导中心</t>
  </si>
  <si>
    <t>赤壁市道路运输事业服务中心</t>
  </si>
  <si>
    <t>赤壁市港航事业发展中心</t>
  </si>
  <si>
    <t>赤壁市科学技术创新服务中心</t>
  </si>
  <si>
    <t>赤壁市群众文化事业发展服务中心</t>
  </si>
  <si>
    <t>市体育馆</t>
  </si>
  <si>
    <t>市图书馆</t>
  </si>
  <si>
    <t>赤壁市医疗保障局医疗保障信息中心</t>
  </si>
  <si>
    <t>乡镇退役军人服务站</t>
  </si>
  <si>
    <t>乡镇财经管理所</t>
  </si>
  <si>
    <t>党群服务中心</t>
  </si>
  <si>
    <t>赤壁市长江河道堤防管理局</t>
  </si>
  <si>
    <t>赤壁市陆水南干渠管理处</t>
  </si>
  <si>
    <t>赤壁市陆水北干渠管理处</t>
  </si>
  <si>
    <t>赤壁市松柏湖水库管理处</t>
  </si>
  <si>
    <t>赤壁市八角坳泵站管理处</t>
  </si>
  <si>
    <t>农村产业发展中心</t>
  </si>
  <si>
    <t>赤壁青砖茶研究院</t>
  </si>
  <si>
    <t>市国有土地资产管理所</t>
  </si>
  <si>
    <t>赤壁市政府投资审计局</t>
  </si>
  <si>
    <t>市产品质量综合实验室</t>
  </si>
  <si>
    <t>赤壁市官塘驿林场</t>
  </si>
  <si>
    <t>赵晶晶</t>
  </si>
  <si>
    <t>赤壁市沧湖开发区</t>
  </si>
  <si>
    <t>赤壁市文艺创作研究中心</t>
  </si>
  <si>
    <t>赤壁市人民医院</t>
  </si>
  <si>
    <t>赤壁市蒲纺医院</t>
  </si>
  <si>
    <t>市中医医院</t>
  </si>
  <si>
    <t>市妇幼保健院</t>
  </si>
  <si>
    <t>市疾控中心</t>
  </si>
  <si>
    <t>全生命周期健康信息中心</t>
  </si>
  <si>
    <t>058</t>
  </si>
  <si>
    <t>陈锐</t>
  </si>
  <si>
    <t>男</t>
  </si>
  <si>
    <t>董芊旭</t>
  </si>
  <si>
    <t>女</t>
  </si>
  <si>
    <t>059</t>
  </si>
  <si>
    <t>王金玲</t>
  </si>
  <si>
    <t>赤壁市第二人民医院</t>
  </si>
  <si>
    <t>060</t>
  </si>
  <si>
    <t>李千惠</t>
  </si>
  <si>
    <t>赤壁市第三人民医院</t>
  </si>
  <si>
    <t>064</t>
  </si>
  <si>
    <t>张文萃</t>
  </si>
  <si>
    <t>067</t>
  </si>
  <si>
    <t>晏露庆</t>
  </si>
  <si>
    <t>陶余男</t>
  </si>
  <si>
    <t>陆水湖办事处社区卫生服务中心</t>
  </si>
  <si>
    <t>069</t>
  </si>
  <si>
    <t>官塘驿镇卫生院</t>
  </si>
  <si>
    <t>073</t>
  </si>
  <si>
    <t>刘娟</t>
  </si>
  <si>
    <t>赵李桥镇卫生院</t>
  </si>
  <si>
    <t>074</t>
  </si>
  <si>
    <t>肖丽红</t>
  </si>
  <si>
    <t>075</t>
  </si>
  <si>
    <t>田洪周</t>
  </si>
  <si>
    <t>神山镇卫生院</t>
  </si>
  <si>
    <t>赤壁镇卫生院</t>
  </si>
  <si>
    <t>余家桥乡卫生院</t>
  </si>
  <si>
    <t>中伙铺镇卫生院</t>
  </si>
  <si>
    <t>市12315投诉举报中心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</si>
</sst>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1"/>
  <sheetViews>
    <sheetView tabSelected="1" topLeftCell="A59" workbookViewId="0">
      <selection activeCell="F68" sqref="F68"/>
    </sheetView>
  </sheetViews>
  <sheetFormatPr defaultColWidth="9" defaultRowHeight="13.5" outlineLevelCol="5"/>
  <cols>
    <col min="1" max="1" width="6.375" style="2" customWidth="1"/>
    <col min="2" max="2" width="33.125" style="3" customWidth="1"/>
    <col min="3" max="3" width="11.25" style="2" customWidth="1"/>
    <col min="4" max="4" width="10" style="1" customWidth="1"/>
    <col min="5" max="5" width="10.75" style="4" customWidth="1"/>
    <col min="6" max="6" width="14.375" style="1" customWidth="1"/>
    <col min="7" max="16374" width="9" style="1"/>
    <col min="16375" max="16384" width="9" style="5"/>
  </cols>
  <sheetData>
    <row r="1" s="1" customFormat="1" ht="40" customHeight="1" spans="1:6">
      <c r="A1" s="6" t="s">
        <v>0</v>
      </c>
      <c r="B1" s="7"/>
      <c r="C1" s="6"/>
      <c r="D1" s="6"/>
      <c r="E1" s="7"/>
      <c r="F1" s="6"/>
    </row>
    <row r="2" s="1" customFormat="1" ht="35" customHeight="1" spans="1:6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</row>
    <row r="3" s="1" customFormat="1" ht="30" customHeight="1" spans="1:6">
      <c r="A3" s="11">
        <v>1</v>
      </c>
      <c r="B3" s="12" t="s">
        <v>7</v>
      </c>
      <c r="C3" s="13" t="str">
        <f>"001"</f>
        <v>001</v>
      </c>
      <c r="D3" s="13" t="str">
        <f>"张宇"</f>
        <v>张宇</v>
      </c>
      <c r="E3" s="12" t="str">
        <f>"男"</f>
        <v>男</v>
      </c>
      <c r="F3" s="13"/>
    </row>
    <row r="4" s="1" customFormat="1" ht="30" customHeight="1" spans="1:6">
      <c r="A4" s="11">
        <v>2</v>
      </c>
      <c r="B4" s="14" t="s">
        <v>8</v>
      </c>
      <c r="C4" s="15" t="str">
        <f>"002"</f>
        <v>002</v>
      </c>
      <c r="D4" s="13" t="str">
        <f>"马偌玲"</f>
        <v>马偌玲</v>
      </c>
      <c r="E4" s="12" t="str">
        <f t="shared" ref="E4:E6" si="0">"女"</f>
        <v>女</v>
      </c>
      <c r="F4" s="13"/>
    </row>
    <row r="5" s="1" customFormat="1" ht="30" customHeight="1" spans="1:6">
      <c r="A5" s="11">
        <v>3</v>
      </c>
      <c r="B5" s="16"/>
      <c r="C5" s="17"/>
      <c r="D5" s="13" t="str">
        <f>"李聪"</f>
        <v>李聪</v>
      </c>
      <c r="E5" s="12" t="str">
        <f t="shared" si="0"/>
        <v>女</v>
      </c>
      <c r="F5" s="13"/>
    </row>
    <row r="6" s="1" customFormat="1" ht="30" customHeight="1" spans="1:6">
      <c r="A6" s="11">
        <v>4</v>
      </c>
      <c r="B6" s="12" t="s">
        <v>9</v>
      </c>
      <c r="C6" s="13" t="str">
        <f>"003"</f>
        <v>003</v>
      </c>
      <c r="D6" s="13" t="str">
        <f>"何思泾"</f>
        <v>何思泾</v>
      </c>
      <c r="E6" s="12" t="str">
        <f t="shared" si="0"/>
        <v>女</v>
      </c>
      <c r="F6" s="13"/>
    </row>
    <row r="7" s="1" customFormat="1" ht="30" customHeight="1" spans="1:6">
      <c r="A7" s="11">
        <v>5</v>
      </c>
      <c r="B7" s="12" t="s">
        <v>10</v>
      </c>
      <c r="C7" s="13" t="str">
        <f>"004"</f>
        <v>004</v>
      </c>
      <c r="D7" s="13" t="str">
        <f>"韩腾"</f>
        <v>韩腾</v>
      </c>
      <c r="E7" s="12" t="str">
        <f t="shared" ref="E7:E14" si="1">"男"</f>
        <v>男</v>
      </c>
      <c r="F7" s="13"/>
    </row>
    <row r="8" s="1" customFormat="1" ht="30" customHeight="1" spans="1:6">
      <c r="A8" s="11">
        <v>6</v>
      </c>
      <c r="B8" s="12" t="s">
        <v>11</v>
      </c>
      <c r="C8" s="13" t="str">
        <f>"005"</f>
        <v>005</v>
      </c>
      <c r="D8" s="13" t="str">
        <f>"黄青"</f>
        <v>黄青</v>
      </c>
      <c r="E8" s="12" t="str">
        <f>"女"</f>
        <v>女</v>
      </c>
      <c r="F8" s="13"/>
    </row>
    <row r="9" s="1" customFormat="1" ht="30" customHeight="1" spans="1:6">
      <c r="A9" s="11">
        <v>7</v>
      </c>
      <c r="B9" s="12" t="s">
        <v>12</v>
      </c>
      <c r="C9" s="13" t="s">
        <v>13</v>
      </c>
      <c r="D9" s="13" t="str">
        <f>"王莹莹"</f>
        <v>王莹莹</v>
      </c>
      <c r="E9" s="13" t="str">
        <f>"女"</f>
        <v>女</v>
      </c>
      <c r="F9" s="13"/>
    </row>
    <row r="10" s="1" customFormat="1" ht="30" customHeight="1" spans="1:6">
      <c r="A10" s="11">
        <v>8</v>
      </c>
      <c r="B10" s="12" t="s">
        <v>14</v>
      </c>
      <c r="C10" s="13" t="str">
        <f>"007"</f>
        <v>007</v>
      </c>
      <c r="D10" s="13" t="str">
        <f>"谭永俊"</f>
        <v>谭永俊</v>
      </c>
      <c r="E10" s="12" t="str">
        <f t="shared" si="1"/>
        <v>男</v>
      </c>
      <c r="F10" s="13"/>
    </row>
    <row r="11" s="1" customFormat="1" ht="30" customHeight="1" spans="1:6">
      <c r="A11" s="11">
        <v>9</v>
      </c>
      <c r="B11" s="12" t="s">
        <v>15</v>
      </c>
      <c r="C11" s="13" t="str">
        <f>"008"</f>
        <v>008</v>
      </c>
      <c r="D11" s="13" t="str">
        <f>"阮军"</f>
        <v>阮军</v>
      </c>
      <c r="E11" s="12" t="str">
        <f t="shared" si="1"/>
        <v>男</v>
      </c>
      <c r="F11" s="13"/>
    </row>
    <row r="12" s="1" customFormat="1" ht="30" customHeight="1" spans="1:6">
      <c r="A12" s="11">
        <v>10</v>
      </c>
      <c r="B12" s="14" t="s">
        <v>16</v>
      </c>
      <c r="C12" s="13" t="str">
        <f>"009"</f>
        <v>009</v>
      </c>
      <c r="D12" s="13" t="str">
        <f>"高文增"</f>
        <v>高文增</v>
      </c>
      <c r="E12" s="12" t="str">
        <f t="shared" si="1"/>
        <v>男</v>
      </c>
      <c r="F12" s="13"/>
    </row>
    <row r="13" s="1" customFormat="1" ht="30" customHeight="1" spans="1:6">
      <c r="A13" s="11">
        <v>11</v>
      </c>
      <c r="B13" s="16"/>
      <c r="C13" s="13" t="str">
        <f>"010"</f>
        <v>010</v>
      </c>
      <c r="D13" s="13" t="str">
        <f>"詹勃"</f>
        <v>詹勃</v>
      </c>
      <c r="E13" s="12" t="str">
        <f t="shared" si="1"/>
        <v>男</v>
      </c>
      <c r="F13" s="13"/>
    </row>
    <row r="14" s="1" customFormat="1" ht="30" customHeight="1" spans="1:6">
      <c r="A14" s="11">
        <v>12</v>
      </c>
      <c r="B14" s="14" t="s">
        <v>17</v>
      </c>
      <c r="C14" s="13" t="str">
        <f>"011"</f>
        <v>011</v>
      </c>
      <c r="D14" s="13" t="str">
        <f>"但程"</f>
        <v>但程</v>
      </c>
      <c r="E14" s="12" t="str">
        <f t="shared" si="1"/>
        <v>男</v>
      </c>
      <c r="F14" s="13"/>
    </row>
    <row r="15" s="1" customFormat="1" ht="30" customHeight="1" spans="1:6">
      <c r="A15" s="11">
        <v>13</v>
      </c>
      <c r="B15" s="18"/>
      <c r="C15" s="13" t="str">
        <f>"012"</f>
        <v>012</v>
      </c>
      <c r="D15" s="13" t="str">
        <f>"韩彩彩"</f>
        <v>韩彩彩</v>
      </c>
      <c r="E15" s="13" t="str">
        <f t="shared" ref="E15:E20" si="2">"女"</f>
        <v>女</v>
      </c>
      <c r="F15" s="13"/>
    </row>
    <row r="16" s="1" customFormat="1" ht="30" customHeight="1" spans="1:6">
      <c r="A16" s="11">
        <v>14</v>
      </c>
      <c r="B16" s="16"/>
      <c r="C16" s="13" t="str">
        <f>"013"</f>
        <v>013</v>
      </c>
      <c r="D16" s="13" t="str">
        <f>"邓雅"</f>
        <v>邓雅</v>
      </c>
      <c r="E16" s="13" t="str">
        <f t="shared" si="2"/>
        <v>女</v>
      </c>
      <c r="F16" s="11"/>
    </row>
    <row r="17" s="1" customFormat="1" ht="30" customHeight="1" spans="1:6">
      <c r="A17" s="11">
        <v>15</v>
      </c>
      <c r="B17" s="12" t="s">
        <v>18</v>
      </c>
      <c r="C17" s="13" t="str">
        <f>"014"</f>
        <v>014</v>
      </c>
      <c r="D17" s="13" t="str">
        <f>"沈宇伦"</f>
        <v>沈宇伦</v>
      </c>
      <c r="E17" s="13" t="str">
        <f t="shared" ref="E17:E21" si="3">"男"</f>
        <v>男</v>
      </c>
      <c r="F17" s="11"/>
    </row>
    <row r="18" s="1" customFormat="1" ht="30" customHeight="1" spans="1:6">
      <c r="A18" s="11">
        <v>16</v>
      </c>
      <c r="B18" s="14" t="s">
        <v>19</v>
      </c>
      <c r="C18" s="15" t="str">
        <f>"015"</f>
        <v>015</v>
      </c>
      <c r="D18" s="13" t="str">
        <f>"储文瑞"</f>
        <v>储文瑞</v>
      </c>
      <c r="E18" s="13" t="str">
        <f t="shared" si="3"/>
        <v>男</v>
      </c>
      <c r="F18" s="13"/>
    </row>
    <row r="19" s="1" customFormat="1" ht="30" customHeight="1" spans="1:6">
      <c r="A19" s="11">
        <v>17</v>
      </c>
      <c r="B19" s="18"/>
      <c r="C19" s="17"/>
      <c r="D19" s="13" t="str">
        <f>"熊丽"</f>
        <v>熊丽</v>
      </c>
      <c r="E19" s="13" t="str">
        <f t="shared" si="2"/>
        <v>女</v>
      </c>
      <c r="F19" s="13"/>
    </row>
    <row r="20" s="1" customFormat="1" ht="30" customHeight="1" spans="1:6">
      <c r="A20" s="11">
        <v>18</v>
      </c>
      <c r="B20" s="16"/>
      <c r="C20" s="13" t="str">
        <f>"016"</f>
        <v>016</v>
      </c>
      <c r="D20" s="13" t="str">
        <f>"熊彬彬"</f>
        <v>熊彬彬</v>
      </c>
      <c r="E20" s="13" t="str">
        <f t="shared" si="2"/>
        <v>女</v>
      </c>
      <c r="F20" s="11"/>
    </row>
    <row r="21" s="1" customFormat="1" ht="30" customHeight="1" spans="1:6">
      <c r="A21" s="11">
        <v>19</v>
      </c>
      <c r="B21" s="12" t="s">
        <v>20</v>
      </c>
      <c r="C21" s="13" t="str">
        <f>"017"</f>
        <v>017</v>
      </c>
      <c r="D21" s="13" t="str">
        <f>"吴鸿强"</f>
        <v>吴鸿强</v>
      </c>
      <c r="E21" s="13" t="str">
        <f t="shared" si="3"/>
        <v>男</v>
      </c>
      <c r="F21" s="11"/>
    </row>
    <row r="22" s="1" customFormat="1" ht="30" customHeight="1" spans="1:6">
      <c r="A22" s="11">
        <v>20</v>
      </c>
      <c r="B22" s="12" t="s">
        <v>21</v>
      </c>
      <c r="C22" s="13" t="str">
        <f>"018"</f>
        <v>018</v>
      </c>
      <c r="D22" s="13" t="str">
        <f>"汪梦遥"</f>
        <v>汪梦遥</v>
      </c>
      <c r="E22" s="13" t="str">
        <f t="shared" ref="E22:E30" si="4">"女"</f>
        <v>女</v>
      </c>
      <c r="F22" s="11"/>
    </row>
    <row r="23" s="1" customFormat="1" ht="30" customHeight="1" spans="1:6">
      <c r="A23" s="11">
        <v>21</v>
      </c>
      <c r="B23" s="12" t="s">
        <v>22</v>
      </c>
      <c r="C23" s="13" t="str">
        <f>"019"</f>
        <v>019</v>
      </c>
      <c r="D23" s="13" t="str">
        <f>"余腾"</f>
        <v>余腾</v>
      </c>
      <c r="E23" s="13" t="str">
        <f>"男"</f>
        <v>男</v>
      </c>
      <c r="F23" s="11"/>
    </row>
    <row r="24" s="1" customFormat="1" ht="30" customHeight="1" spans="1:6">
      <c r="A24" s="11">
        <v>22</v>
      </c>
      <c r="B24" s="14" t="s">
        <v>23</v>
      </c>
      <c r="C24" s="15" t="str">
        <f>"020"</f>
        <v>020</v>
      </c>
      <c r="D24" s="13" t="str">
        <f>"龚若昕"</f>
        <v>龚若昕</v>
      </c>
      <c r="E24" s="13" t="str">
        <f t="shared" si="4"/>
        <v>女</v>
      </c>
      <c r="F24" s="11"/>
    </row>
    <row r="25" s="1" customFormat="1" ht="30" customHeight="1" spans="1:6">
      <c r="A25" s="11">
        <v>23</v>
      </c>
      <c r="B25" s="18"/>
      <c r="C25" s="19"/>
      <c r="D25" s="13" t="str">
        <f>"胡佳丽"</f>
        <v>胡佳丽</v>
      </c>
      <c r="E25" s="13" t="str">
        <f t="shared" si="4"/>
        <v>女</v>
      </c>
      <c r="F25" s="11"/>
    </row>
    <row r="26" s="1" customFormat="1" ht="30" customHeight="1" spans="1:6">
      <c r="A26" s="11">
        <v>24</v>
      </c>
      <c r="B26" s="18"/>
      <c r="C26" s="17"/>
      <c r="D26" s="13" t="str">
        <f>"彭月"</f>
        <v>彭月</v>
      </c>
      <c r="E26" s="13" t="str">
        <f t="shared" si="4"/>
        <v>女</v>
      </c>
      <c r="F26" s="11"/>
    </row>
    <row r="27" s="1" customFormat="1" ht="30" customHeight="1" spans="1:6">
      <c r="A27" s="11">
        <v>25</v>
      </c>
      <c r="B27" s="18"/>
      <c r="C27" s="15" t="str">
        <f>"021"</f>
        <v>021</v>
      </c>
      <c r="D27" s="13" t="str">
        <f>"何雨薇"</f>
        <v>何雨薇</v>
      </c>
      <c r="E27" s="12" t="str">
        <f t="shared" si="4"/>
        <v>女</v>
      </c>
      <c r="F27" s="13"/>
    </row>
    <row r="28" s="1" customFormat="1" ht="30" customHeight="1" spans="1:6">
      <c r="A28" s="11">
        <v>26</v>
      </c>
      <c r="B28" s="16"/>
      <c r="C28" s="17"/>
      <c r="D28" s="13" t="str">
        <f>"殷健虹"</f>
        <v>殷健虹</v>
      </c>
      <c r="E28" s="12" t="str">
        <f t="shared" si="4"/>
        <v>女</v>
      </c>
      <c r="F28" s="13"/>
    </row>
    <row r="29" s="1" customFormat="1" ht="30" customHeight="1" spans="1:6">
      <c r="A29" s="11">
        <v>27</v>
      </c>
      <c r="B29" s="14" t="s">
        <v>24</v>
      </c>
      <c r="C29" s="15" t="str">
        <f>"022"</f>
        <v>022</v>
      </c>
      <c r="D29" s="13" t="str">
        <f>"潘妍"</f>
        <v>潘妍</v>
      </c>
      <c r="E29" s="12" t="str">
        <f t="shared" si="4"/>
        <v>女</v>
      </c>
      <c r="F29" s="13"/>
    </row>
    <row r="30" s="1" customFormat="1" ht="30" customHeight="1" spans="1:6">
      <c r="A30" s="11">
        <v>28</v>
      </c>
      <c r="B30" s="18"/>
      <c r="C30" s="19"/>
      <c r="D30" s="13" t="str">
        <f>"黎文盼"</f>
        <v>黎文盼</v>
      </c>
      <c r="E30" s="12" t="str">
        <f t="shared" si="4"/>
        <v>女</v>
      </c>
      <c r="F30" s="13"/>
    </row>
    <row r="31" s="1" customFormat="1" ht="30" customHeight="1" spans="1:6">
      <c r="A31" s="11">
        <v>29</v>
      </c>
      <c r="B31" s="18"/>
      <c r="C31" s="19"/>
      <c r="D31" s="13" t="str">
        <f>"刘雷煜"</f>
        <v>刘雷煜</v>
      </c>
      <c r="E31" s="12" t="str">
        <f t="shared" ref="E31:E35" si="5">"男"</f>
        <v>男</v>
      </c>
      <c r="F31" s="13"/>
    </row>
    <row r="32" s="1" customFormat="1" ht="30" customHeight="1" spans="1:6">
      <c r="A32" s="11">
        <v>30</v>
      </c>
      <c r="B32" s="18"/>
      <c r="C32" s="19"/>
      <c r="D32" s="13" t="str">
        <f>"潘婷"</f>
        <v>潘婷</v>
      </c>
      <c r="E32" s="12" t="str">
        <f t="shared" ref="E32:E36" si="6">"女"</f>
        <v>女</v>
      </c>
      <c r="F32" s="13"/>
    </row>
    <row r="33" s="1" customFormat="1" ht="30" customHeight="1" spans="1:6">
      <c r="A33" s="11">
        <v>31</v>
      </c>
      <c r="B33" s="16"/>
      <c r="C33" s="17"/>
      <c r="D33" s="13" t="str">
        <f>"张雄明"</f>
        <v>张雄明</v>
      </c>
      <c r="E33" s="12" t="str">
        <f t="shared" si="5"/>
        <v>男</v>
      </c>
      <c r="F33" s="13"/>
    </row>
    <row r="34" s="1" customFormat="1" ht="30" customHeight="1" spans="1:6">
      <c r="A34" s="11">
        <v>32</v>
      </c>
      <c r="B34" s="14" t="s">
        <v>25</v>
      </c>
      <c r="C34" s="15" t="str">
        <f>"023"</f>
        <v>023</v>
      </c>
      <c r="D34" s="13" t="str">
        <f>"曹玮"</f>
        <v>曹玮</v>
      </c>
      <c r="E34" s="12" t="str">
        <f t="shared" si="6"/>
        <v>女</v>
      </c>
      <c r="F34" s="13"/>
    </row>
    <row r="35" s="1" customFormat="1" ht="30" customHeight="1" spans="1:6">
      <c r="A35" s="11">
        <v>33</v>
      </c>
      <c r="B35" s="18"/>
      <c r="C35" s="17"/>
      <c r="D35" s="13" t="str">
        <f>"刘建辉"</f>
        <v>刘建辉</v>
      </c>
      <c r="E35" s="13" t="str">
        <f t="shared" si="5"/>
        <v>男</v>
      </c>
      <c r="F35" s="13"/>
    </row>
    <row r="36" s="1" customFormat="1" ht="30" customHeight="1" spans="1:6">
      <c r="A36" s="11">
        <v>34</v>
      </c>
      <c r="B36" s="16"/>
      <c r="C36" s="13" t="str">
        <f>"024"</f>
        <v>024</v>
      </c>
      <c r="D36" s="13" t="str">
        <f>"田金凤"</f>
        <v>田金凤</v>
      </c>
      <c r="E36" s="12" t="str">
        <f t="shared" si="6"/>
        <v>女</v>
      </c>
      <c r="F36" s="13"/>
    </row>
    <row r="37" s="1" customFormat="1" ht="30" customHeight="1" spans="1:6">
      <c r="A37" s="11">
        <v>35</v>
      </c>
      <c r="B37" s="12" t="s">
        <v>26</v>
      </c>
      <c r="C37" s="13" t="str">
        <f>"025"</f>
        <v>025</v>
      </c>
      <c r="D37" s="13" t="str">
        <f>"许偌豪"</f>
        <v>许偌豪</v>
      </c>
      <c r="E37" s="12" t="str">
        <f t="shared" ref="E37:E41" si="7">"男"</f>
        <v>男</v>
      </c>
      <c r="F37" s="13"/>
    </row>
    <row r="38" s="1" customFormat="1" ht="30" customHeight="1" spans="1:6">
      <c r="A38" s="11">
        <v>36</v>
      </c>
      <c r="B38" s="12" t="s">
        <v>27</v>
      </c>
      <c r="C38" s="13" t="str">
        <f>"026"</f>
        <v>026</v>
      </c>
      <c r="D38" s="13" t="str">
        <f>"陈志强"</f>
        <v>陈志强</v>
      </c>
      <c r="E38" s="12" t="str">
        <f t="shared" si="7"/>
        <v>男</v>
      </c>
      <c r="F38" s="13"/>
    </row>
    <row r="39" s="1" customFormat="1" ht="30" customHeight="1" spans="1:6">
      <c r="A39" s="11">
        <v>37</v>
      </c>
      <c r="B39" s="12" t="s">
        <v>28</v>
      </c>
      <c r="C39" s="13" t="str">
        <f>"027"</f>
        <v>027</v>
      </c>
      <c r="D39" s="13" t="str">
        <f>"胡振"</f>
        <v>胡振</v>
      </c>
      <c r="E39" s="12" t="str">
        <f t="shared" si="7"/>
        <v>男</v>
      </c>
      <c r="F39" s="13"/>
    </row>
    <row r="40" s="1" customFormat="1" ht="30" customHeight="1" spans="1:6">
      <c r="A40" s="11">
        <v>38</v>
      </c>
      <c r="B40" s="12" t="s">
        <v>29</v>
      </c>
      <c r="C40" s="13" t="str">
        <f>"028"</f>
        <v>028</v>
      </c>
      <c r="D40" s="13" t="str">
        <f>"谭翔"</f>
        <v>谭翔</v>
      </c>
      <c r="E40" s="12" t="str">
        <f t="shared" si="7"/>
        <v>男</v>
      </c>
      <c r="F40" s="13"/>
    </row>
    <row r="41" s="1" customFormat="1" ht="30" customHeight="1" spans="1:6">
      <c r="A41" s="11">
        <v>39</v>
      </c>
      <c r="B41" s="12" t="s">
        <v>30</v>
      </c>
      <c r="C41" s="13" t="str">
        <f>"029"</f>
        <v>029</v>
      </c>
      <c r="D41" s="13" t="str">
        <f>"杨佛赐"</f>
        <v>杨佛赐</v>
      </c>
      <c r="E41" s="12" t="str">
        <f t="shared" si="7"/>
        <v>男</v>
      </c>
      <c r="F41" s="13"/>
    </row>
    <row r="42" s="1" customFormat="1" ht="30" customHeight="1" spans="1:6">
      <c r="A42" s="11">
        <v>40</v>
      </c>
      <c r="B42" s="14" t="s">
        <v>31</v>
      </c>
      <c r="C42" s="13" t="str">
        <f>"030"</f>
        <v>030</v>
      </c>
      <c r="D42" s="13" t="str">
        <f>"陈晶"</f>
        <v>陈晶</v>
      </c>
      <c r="E42" s="12" t="str">
        <f t="shared" ref="E42:E47" si="8">"女"</f>
        <v>女</v>
      </c>
      <c r="F42" s="13"/>
    </row>
    <row r="43" s="1" customFormat="1" ht="30" customHeight="1" spans="1:6">
      <c r="A43" s="11">
        <v>41</v>
      </c>
      <c r="B43" s="18"/>
      <c r="C43" s="13" t="str">
        <f>"031"</f>
        <v>031</v>
      </c>
      <c r="D43" s="13" t="str">
        <f>"吴德文"</f>
        <v>吴德文</v>
      </c>
      <c r="E43" s="12" t="str">
        <f t="shared" ref="E43:E46" si="9">"男"</f>
        <v>男</v>
      </c>
      <c r="F43" s="13"/>
    </row>
    <row r="44" s="1" customFormat="1" ht="30" customHeight="1" spans="1:6">
      <c r="A44" s="11">
        <v>42</v>
      </c>
      <c r="B44" s="16"/>
      <c r="C44" s="13" t="str">
        <f>"032"</f>
        <v>032</v>
      </c>
      <c r="D44" s="13" t="str">
        <f>"彭淑悦"</f>
        <v>彭淑悦</v>
      </c>
      <c r="E44" s="12" t="str">
        <f t="shared" si="8"/>
        <v>女</v>
      </c>
      <c r="F44" s="13"/>
    </row>
    <row r="45" s="1" customFormat="1" ht="30" customHeight="1" spans="1:6">
      <c r="A45" s="11">
        <v>43</v>
      </c>
      <c r="B45" s="14" t="s">
        <v>32</v>
      </c>
      <c r="C45" s="13" t="str">
        <f>"033"</f>
        <v>033</v>
      </c>
      <c r="D45" s="13" t="str">
        <f>"范正露"</f>
        <v>范正露</v>
      </c>
      <c r="E45" s="12" t="str">
        <f t="shared" si="9"/>
        <v>男</v>
      </c>
      <c r="F45" s="13"/>
    </row>
    <row r="46" s="1" customFormat="1" ht="30" customHeight="1" spans="1:6">
      <c r="A46" s="11">
        <v>44</v>
      </c>
      <c r="B46" s="16"/>
      <c r="C46" s="13" t="str">
        <f>"034"</f>
        <v>034</v>
      </c>
      <c r="D46" s="13" t="str">
        <f>"刘捷"</f>
        <v>刘捷</v>
      </c>
      <c r="E46" s="12" t="str">
        <f t="shared" si="9"/>
        <v>男</v>
      </c>
      <c r="F46" s="13"/>
    </row>
    <row r="47" s="1" customFormat="1" ht="30" customHeight="1" spans="1:6">
      <c r="A47" s="11">
        <v>45</v>
      </c>
      <c r="B47" s="14" t="s">
        <v>33</v>
      </c>
      <c r="C47" s="13" t="str">
        <f>"035"</f>
        <v>035</v>
      </c>
      <c r="D47" s="13" t="str">
        <f>"李忆莲"</f>
        <v>李忆莲</v>
      </c>
      <c r="E47" s="12" t="str">
        <f t="shared" si="8"/>
        <v>女</v>
      </c>
      <c r="F47" s="12"/>
    </row>
    <row r="48" s="1" customFormat="1" ht="30" customHeight="1" spans="1:6">
      <c r="A48" s="11">
        <v>46</v>
      </c>
      <c r="B48" s="18"/>
      <c r="C48" s="13" t="str">
        <f>"036"</f>
        <v>036</v>
      </c>
      <c r="D48" s="13" t="str">
        <f>"吴昭民"</f>
        <v>吴昭民</v>
      </c>
      <c r="E48" s="12" t="str">
        <f>"男"</f>
        <v>男</v>
      </c>
      <c r="F48" s="13"/>
    </row>
    <row r="49" s="1" customFormat="1" ht="30" customHeight="1" spans="1:6">
      <c r="A49" s="11">
        <v>47</v>
      </c>
      <c r="B49" s="16"/>
      <c r="C49" s="13" t="str">
        <f>"037"</f>
        <v>037</v>
      </c>
      <c r="D49" s="13" t="str">
        <f>"吴春锦"</f>
        <v>吴春锦</v>
      </c>
      <c r="E49" s="12" t="str">
        <f t="shared" ref="E49:E52" si="10">"女"</f>
        <v>女</v>
      </c>
      <c r="F49" s="13"/>
    </row>
    <row r="50" s="1" customFormat="1" ht="30" customHeight="1" spans="1:6">
      <c r="A50" s="11">
        <v>48</v>
      </c>
      <c r="B50" s="14" t="s">
        <v>34</v>
      </c>
      <c r="C50" s="15" t="str">
        <f>"038"</f>
        <v>038</v>
      </c>
      <c r="D50" s="13" t="str">
        <f>"王绮文"</f>
        <v>王绮文</v>
      </c>
      <c r="E50" s="12" t="str">
        <f t="shared" si="10"/>
        <v>女</v>
      </c>
      <c r="F50" s="13"/>
    </row>
    <row r="51" s="1" customFormat="1" ht="30" customHeight="1" spans="1:6">
      <c r="A51" s="11">
        <v>49</v>
      </c>
      <c r="B51" s="18"/>
      <c r="C51" s="19"/>
      <c r="D51" s="13" t="str">
        <f>"孙安琪"</f>
        <v>孙安琪</v>
      </c>
      <c r="E51" s="12" t="str">
        <f t="shared" si="10"/>
        <v>女</v>
      </c>
      <c r="F51" s="13"/>
    </row>
    <row r="52" s="1" customFormat="1" ht="30" customHeight="1" spans="1:6">
      <c r="A52" s="11">
        <v>50</v>
      </c>
      <c r="B52" s="18"/>
      <c r="C52" s="19"/>
      <c r="D52" s="13" t="str">
        <f>"陈佳妮"</f>
        <v>陈佳妮</v>
      </c>
      <c r="E52" s="12" t="str">
        <f t="shared" si="10"/>
        <v>女</v>
      </c>
      <c r="F52" s="13"/>
    </row>
    <row r="53" s="1" customFormat="1" ht="30" customHeight="1" spans="1:6">
      <c r="A53" s="11">
        <v>51</v>
      </c>
      <c r="B53" s="18"/>
      <c r="C53" s="19"/>
      <c r="D53" s="13" t="str">
        <f>"陈前坚"</f>
        <v>陈前坚</v>
      </c>
      <c r="E53" s="12" t="str">
        <f>"男"</f>
        <v>男</v>
      </c>
      <c r="F53" s="13"/>
    </row>
    <row r="54" s="1" customFormat="1" ht="30" customHeight="1" spans="1:6">
      <c r="A54" s="11">
        <v>52</v>
      </c>
      <c r="B54" s="18"/>
      <c r="C54" s="19"/>
      <c r="D54" s="13" t="str">
        <f>"吕伊文"</f>
        <v>吕伊文</v>
      </c>
      <c r="E54" s="12" t="str">
        <f t="shared" ref="E54:E58" si="11">"女"</f>
        <v>女</v>
      </c>
      <c r="F54" s="13"/>
    </row>
    <row r="55" s="1" customFormat="1" ht="30" customHeight="1" spans="1:6">
      <c r="A55" s="11">
        <v>53</v>
      </c>
      <c r="B55" s="18"/>
      <c r="C55" s="17"/>
      <c r="D55" s="13" t="str">
        <f>"刘筱奕"</f>
        <v>刘筱奕</v>
      </c>
      <c r="E55" s="12" t="str">
        <f t="shared" si="11"/>
        <v>女</v>
      </c>
      <c r="F55" s="13"/>
    </row>
    <row r="56" s="1" customFormat="1" ht="30" customHeight="1" spans="1:6">
      <c r="A56" s="11">
        <v>54</v>
      </c>
      <c r="B56" s="18"/>
      <c r="C56" s="15" t="str">
        <f>"039"</f>
        <v>039</v>
      </c>
      <c r="D56" s="13" t="str">
        <f>"雷淦"</f>
        <v>雷淦</v>
      </c>
      <c r="E56" s="12" t="str">
        <f t="shared" ref="E56:E60" si="12">"男"</f>
        <v>男</v>
      </c>
      <c r="F56" s="13"/>
    </row>
    <row r="57" s="1" customFormat="1" ht="30" customHeight="1" spans="1:6">
      <c r="A57" s="11">
        <v>55</v>
      </c>
      <c r="B57" s="18"/>
      <c r="C57" s="19"/>
      <c r="D57" s="13" t="str">
        <f>"黄海荣"</f>
        <v>黄海荣</v>
      </c>
      <c r="E57" s="12" t="str">
        <f t="shared" si="11"/>
        <v>女</v>
      </c>
      <c r="F57" s="13"/>
    </row>
    <row r="58" s="1" customFormat="1" ht="30" customHeight="1" spans="1:6">
      <c r="A58" s="11">
        <v>56</v>
      </c>
      <c r="B58" s="18"/>
      <c r="C58" s="19"/>
      <c r="D58" s="13" t="str">
        <f>"陈澜"</f>
        <v>陈澜</v>
      </c>
      <c r="E58" s="12" t="str">
        <f t="shared" si="11"/>
        <v>女</v>
      </c>
      <c r="F58" s="13"/>
    </row>
    <row r="59" s="1" customFormat="1" ht="30" customHeight="1" spans="1:6">
      <c r="A59" s="11">
        <v>57</v>
      </c>
      <c r="B59" s="18"/>
      <c r="C59" s="19"/>
      <c r="D59" s="13" t="str">
        <f>"陈才咏"</f>
        <v>陈才咏</v>
      </c>
      <c r="E59" s="12" t="str">
        <f t="shared" si="12"/>
        <v>男</v>
      </c>
      <c r="F59" s="13"/>
    </row>
    <row r="60" s="1" customFormat="1" ht="30" customHeight="1" spans="1:6">
      <c r="A60" s="11">
        <v>58</v>
      </c>
      <c r="B60" s="18"/>
      <c r="C60" s="17"/>
      <c r="D60" s="13" t="str">
        <f>"何俊辉"</f>
        <v>何俊辉</v>
      </c>
      <c r="E60" s="12" t="str">
        <f t="shared" si="12"/>
        <v>男</v>
      </c>
      <c r="F60" s="13"/>
    </row>
    <row r="61" s="1" customFormat="1" ht="30" customHeight="1" spans="1:6">
      <c r="A61" s="11">
        <v>59</v>
      </c>
      <c r="B61" s="18"/>
      <c r="C61" s="15" t="str">
        <f>"040"</f>
        <v>040</v>
      </c>
      <c r="D61" s="13" t="str">
        <f>"周奕"</f>
        <v>周奕</v>
      </c>
      <c r="E61" s="12" t="str">
        <f t="shared" ref="E61:E65" si="13">"女"</f>
        <v>女</v>
      </c>
      <c r="F61" s="13"/>
    </row>
    <row r="62" s="1" customFormat="1" ht="30" customHeight="1" spans="1:6">
      <c r="A62" s="11">
        <v>60</v>
      </c>
      <c r="B62" s="18"/>
      <c r="C62" s="17"/>
      <c r="D62" s="13" t="str">
        <f>"刘婵娟"</f>
        <v>刘婵娟</v>
      </c>
      <c r="E62" s="13" t="str">
        <f t="shared" si="13"/>
        <v>女</v>
      </c>
      <c r="F62" s="13"/>
    </row>
    <row r="63" s="1" customFormat="1" ht="30" customHeight="1" spans="1:6">
      <c r="A63" s="11">
        <v>61</v>
      </c>
      <c r="B63" s="18"/>
      <c r="C63" s="13" t="str">
        <f>"041"</f>
        <v>041</v>
      </c>
      <c r="D63" s="13" t="str">
        <f>"潘喆"</f>
        <v>潘喆</v>
      </c>
      <c r="E63" s="13" t="str">
        <f>"男"</f>
        <v>男</v>
      </c>
      <c r="F63" s="13"/>
    </row>
    <row r="64" s="1" customFormat="1" ht="30" customHeight="1" spans="1:6">
      <c r="A64" s="11">
        <v>62</v>
      </c>
      <c r="B64" s="16"/>
      <c r="C64" s="13" t="str">
        <f>"042"</f>
        <v>042</v>
      </c>
      <c r="D64" s="13" t="str">
        <f>"李雯欣"</f>
        <v>李雯欣</v>
      </c>
      <c r="E64" s="13" t="str">
        <f t="shared" si="13"/>
        <v>女</v>
      </c>
      <c r="F64" s="13"/>
    </row>
    <row r="65" s="1" customFormat="1" ht="30" customHeight="1" spans="1:6">
      <c r="A65" s="11">
        <v>63</v>
      </c>
      <c r="B65" s="14" t="s">
        <v>35</v>
      </c>
      <c r="C65" s="15" t="str">
        <f>"043"</f>
        <v>043</v>
      </c>
      <c r="D65" s="13" t="str">
        <f>"彭岐"</f>
        <v>彭岐</v>
      </c>
      <c r="E65" s="12" t="str">
        <f t="shared" si="13"/>
        <v>女</v>
      </c>
      <c r="F65" s="13"/>
    </row>
    <row r="66" s="1" customFormat="1" ht="30" customHeight="1" spans="1:6">
      <c r="A66" s="11">
        <v>64</v>
      </c>
      <c r="B66" s="16"/>
      <c r="C66" s="17"/>
      <c r="D66" s="13" t="str">
        <f>"李雄辉"</f>
        <v>李雄辉</v>
      </c>
      <c r="E66" s="12" t="str">
        <f>"男"</f>
        <v>男</v>
      </c>
      <c r="F66" s="13"/>
    </row>
    <row r="67" s="1" customFormat="1" ht="30" customHeight="1" spans="1:6">
      <c r="A67" s="11">
        <v>65</v>
      </c>
      <c r="B67" s="14" t="s">
        <v>36</v>
      </c>
      <c r="C67" s="13" t="str">
        <f>"044"</f>
        <v>044</v>
      </c>
      <c r="D67" s="13" t="s">
        <v>37</v>
      </c>
      <c r="E67" s="13" t="str">
        <f>"女"</f>
        <v>女</v>
      </c>
      <c r="F67" s="13"/>
    </row>
    <row r="68" s="1" customFormat="1" ht="30" customHeight="1" spans="1:6">
      <c r="A68" s="11">
        <v>66</v>
      </c>
      <c r="B68" s="16"/>
      <c r="C68" s="13" t="str">
        <f>"045"</f>
        <v>045</v>
      </c>
      <c r="D68" s="13" t="str">
        <f>"王雨帘"</f>
        <v>王雨帘</v>
      </c>
      <c r="E68" s="12" t="str">
        <f>"女"</f>
        <v>女</v>
      </c>
      <c r="F68" s="13"/>
    </row>
    <row r="69" s="1" customFormat="1" ht="30" customHeight="1" spans="1:6">
      <c r="A69" s="11">
        <v>67</v>
      </c>
      <c r="B69" s="16" t="s">
        <v>38</v>
      </c>
      <c r="C69" s="13" t="str">
        <f>"047"</f>
        <v>047</v>
      </c>
      <c r="D69" s="13" t="str">
        <f>"邹文哲"</f>
        <v>邹文哲</v>
      </c>
      <c r="E69" s="12" t="str">
        <f>"男"</f>
        <v>男</v>
      </c>
      <c r="F69" s="13"/>
    </row>
    <row r="70" s="1" customFormat="1" ht="30" customHeight="1" spans="1:6">
      <c r="A70" s="11">
        <v>68</v>
      </c>
      <c r="B70" s="12" t="s">
        <v>39</v>
      </c>
      <c r="C70" s="13" t="str">
        <f>"048"</f>
        <v>048</v>
      </c>
      <c r="D70" s="13" t="str">
        <f>"邹娟"</f>
        <v>邹娟</v>
      </c>
      <c r="E70" s="13" t="str">
        <f>"女"</f>
        <v>女</v>
      </c>
      <c r="F70" s="13"/>
    </row>
    <row r="71" s="1" customFormat="1" ht="30" customHeight="1" spans="1:6">
      <c r="A71" s="11">
        <v>69</v>
      </c>
      <c r="B71" s="14" t="s">
        <v>40</v>
      </c>
      <c r="C71" s="15" t="str">
        <f>"049"</f>
        <v>049</v>
      </c>
      <c r="D71" s="13" t="str">
        <f>"张修远"</f>
        <v>张修远</v>
      </c>
      <c r="E71" s="12" t="str">
        <f t="shared" ref="E71:E74" si="14">"男"</f>
        <v>男</v>
      </c>
      <c r="F71" s="13"/>
    </row>
    <row r="72" s="1" customFormat="1" ht="30" customHeight="1" spans="1:6">
      <c r="A72" s="11">
        <v>70</v>
      </c>
      <c r="B72" s="18"/>
      <c r="C72" s="19"/>
      <c r="D72" s="13" t="str">
        <f>"廖亮"</f>
        <v>廖亮</v>
      </c>
      <c r="E72" s="12" t="str">
        <f t="shared" si="14"/>
        <v>男</v>
      </c>
      <c r="F72" s="13"/>
    </row>
    <row r="73" s="1" customFormat="1" ht="30" customHeight="1" spans="1:6">
      <c r="A73" s="11">
        <v>71</v>
      </c>
      <c r="B73" s="18"/>
      <c r="C73" s="17"/>
      <c r="D73" s="20" t="str">
        <f>"吴丽"</f>
        <v>吴丽</v>
      </c>
      <c r="E73" s="21" t="str">
        <f t="shared" ref="E73:E79" si="15">"女"</f>
        <v>女</v>
      </c>
      <c r="F73" s="21"/>
    </row>
    <row r="74" s="1" customFormat="1" ht="30" customHeight="1" spans="1:6">
      <c r="A74" s="11">
        <v>72</v>
      </c>
      <c r="B74" s="18"/>
      <c r="C74" s="15" t="str">
        <f>"050"</f>
        <v>050</v>
      </c>
      <c r="D74" s="13" t="str">
        <f>"李超"</f>
        <v>李超</v>
      </c>
      <c r="E74" s="12" t="str">
        <f t="shared" si="14"/>
        <v>男</v>
      </c>
      <c r="F74" s="13"/>
    </row>
    <row r="75" s="1" customFormat="1" ht="30" customHeight="1" spans="1:6">
      <c r="A75" s="11">
        <v>73</v>
      </c>
      <c r="B75" s="16"/>
      <c r="C75" s="17"/>
      <c r="D75" s="13" t="str">
        <f>"马琳钰"</f>
        <v>马琳钰</v>
      </c>
      <c r="E75" s="12" t="str">
        <f t="shared" si="15"/>
        <v>女</v>
      </c>
      <c r="F75" s="20"/>
    </row>
    <row r="76" s="1" customFormat="1" ht="30" customHeight="1" spans="1:6">
      <c r="A76" s="11">
        <v>74</v>
      </c>
      <c r="B76" s="14" t="s">
        <v>41</v>
      </c>
      <c r="C76" s="15" t="str">
        <f>"051"</f>
        <v>051</v>
      </c>
      <c r="D76" s="13" t="str">
        <f>"周文凯"</f>
        <v>周文凯</v>
      </c>
      <c r="E76" s="12" t="str">
        <f>"男"</f>
        <v>男</v>
      </c>
      <c r="F76" s="13"/>
    </row>
    <row r="77" s="1" customFormat="1" ht="30" customHeight="1" spans="1:6">
      <c r="A77" s="11">
        <v>75</v>
      </c>
      <c r="B77" s="18"/>
      <c r="C77" s="17"/>
      <c r="D77" s="13" t="str">
        <f>"尧丽"</f>
        <v>尧丽</v>
      </c>
      <c r="E77" s="12" t="str">
        <f t="shared" si="15"/>
        <v>女</v>
      </c>
      <c r="F77" s="13"/>
    </row>
    <row r="78" s="1" customFormat="1" ht="30" customHeight="1" spans="1:6">
      <c r="A78" s="11">
        <v>76</v>
      </c>
      <c r="B78" s="18"/>
      <c r="C78" s="15" t="str">
        <f>"052"</f>
        <v>052</v>
      </c>
      <c r="D78" s="13" t="str">
        <f>"熊易"</f>
        <v>熊易</v>
      </c>
      <c r="E78" s="12" t="str">
        <f t="shared" si="15"/>
        <v>女</v>
      </c>
      <c r="F78" s="13"/>
    </row>
    <row r="79" s="1" customFormat="1" ht="30" customHeight="1" spans="1:6">
      <c r="A79" s="11">
        <v>77</v>
      </c>
      <c r="B79" s="18"/>
      <c r="C79" s="17"/>
      <c r="D79" s="13" t="str">
        <f>"汪姣"</f>
        <v>汪姣</v>
      </c>
      <c r="E79" s="12" t="str">
        <f t="shared" si="15"/>
        <v>女</v>
      </c>
      <c r="F79" s="13"/>
    </row>
    <row r="80" s="1" customFormat="1" ht="30" customHeight="1" spans="1:6">
      <c r="A80" s="11">
        <v>78</v>
      </c>
      <c r="B80" s="16"/>
      <c r="C80" s="13" t="str">
        <f>"053"</f>
        <v>053</v>
      </c>
      <c r="D80" s="13" t="str">
        <f>"李梓枫"</f>
        <v>李梓枫</v>
      </c>
      <c r="E80" s="12" t="str">
        <f t="shared" ref="E80:E85" si="16">"男"</f>
        <v>男</v>
      </c>
      <c r="F80" s="13"/>
    </row>
    <row r="81" s="1" customFormat="1" ht="30" customHeight="1" spans="1:6">
      <c r="A81" s="11">
        <v>79</v>
      </c>
      <c r="B81" s="14" t="s">
        <v>42</v>
      </c>
      <c r="C81" s="15" t="str">
        <f>"054"</f>
        <v>054</v>
      </c>
      <c r="D81" s="13" t="str">
        <f>"李璇"</f>
        <v>李璇</v>
      </c>
      <c r="E81" s="12" t="str">
        <f t="shared" ref="E81:E84" si="17">"女"</f>
        <v>女</v>
      </c>
      <c r="F81" s="13"/>
    </row>
    <row r="82" s="1" customFormat="1" ht="30" customHeight="1" spans="1:6">
      <c r="A82" s="11">
        <v>80</v>
      </c>
      <c r="B82" s="16"/>
      <c r="C82" s="17"/>
      <c r="D82" s="13" t="str">
        <f>"胡渊"</f>
        <v>胡渊</v>
      </c>
      <c r="E82" s="12" t="str">
        <f t="shared" si="16"/>
        <v>男</v>
      </c>
      <c r="F82" s="13"/>
    </row>
    <row r="83" s="1" customFormat="1" ht="30" customHeight="1" spans="1:6">
      <c r="A83" s="11">
        <v>81</v>
      </c>
      <c r="B83" s="14" t="s">
        <v>43</v>
      </c>
      <c r="C83" s="15" t="str">
        <f>"055"</f>
        <v>055</v>
      </c>
      <c r="D83" s="13" t="str">
        <f>"李文洁"</f>
        <v>李文洁</v>
      </c>
      <c r="E83" s="12" t="str">
        <f t="shared" si="17"/>
        <v>女</v>
      </c>
      <c r="F83" s="13"/>
    </row>
    <row r="84" s="1" customFormat="1" ht="30" customHeight="1" spans="1:6">
      <c r="A84" s="11">
        <v>82</v>
      </c>
      <c r="B84" s="16"/>
      <c r="C84" s="17"/>
      <c r="D84" s="13" t="str">
        <f>"郑欢"</f>
        <v>郑欢</v>
      </c>
      <c r="E84" s="12" t="str">
        <f t="shared" si="17"/>
        <v>女</v>
      </c>
      <c r="F84" s="13"/>
    </row>
    <row r="85" s="1" customFormat="1" ht="30" customHeight="1" spans="1:6">
      <c r="A85" s="11">
        <v>83</v>
      </c>
      <c r="B85" s="14" t="s">
        <v>44</v>
      </c>
      <c r="C85" s="13" t="str">
        <f>"056"</f>
        <v>056</v>
      </c>
      <c r="D85" s="13" t="str">
        <f>"熊嘉文"</f>
        <v>熊嘉文</v>
      </c>
      <c r="E85" s="12" t="str">
        <f t="shared" si="16"/>
        <v>男</v>
      </c>
      <c r="F85" s="13"/>
    </row>
    <row r="86" s="1" customFormat="1" ht="30" customHeight="1" spans="1:6">
      <c r="A86" s="11">
        <v>84</v>
      </c>
      <c r="B86" s="16"/>
      <c r="C86" s="13" t="str">
        <f>"057"</f>
        <v>057</v>
      </c>
      <c r="D86" s="13" t="str">
        <f>"宋秀青"</f>
        <v>宋秀青</v>
      </c>
      <c r="E86" s="12" t="str">
        <f>"女"</f>
        <v>女</v>
      </c>
      <c r="F86" s="13"/>
    </row>
    <row r="87" s="1" customFormat="1" ht="30" customHeight="1" spans="1:6">
      <c r="A87" s="11">
        <v>85</v>
      </c>
      <c r="B87" s="14" t="s">
        <v>45</v>
      </c>
      <c r="C87" s="14" t="s">
        <v>46</v>
      </c>
      <c r="D87" s="13" t="s">
        <v>47</v>
      </c>
      <c r="E87" s="13" t="s">
        <v>48</v>
      </c>
      <c r="F87" s="11"/>
    </row>
    <row r="88" s="1" customFormat="1" ht="30" customHeight="1" spans="1:6">
      <c r="A88" s="11">
        <v>86</v>
      </c>
      <c r="B88" s="18"/>
      <c r="C88" s="16"/>
      <c r="D88" s="13" t="s">
        <v>49</v>
      </c>
      <c r="E88" s="13" t="s">
        <v>50</v>
      </c>
      <c r="F88" s="13"/>
    </row>
    <row r="89" s="1" customFormat="1" ht="30" customHeight="1" spans="1:6">
      <c r="A89" s="11">
        <v>87</v>
      </c>
      <c r="B89" s="18"/>
      <c r="C89" s="14" t="s">
        <v>51</v>
      </c>
      <c r="D89" s="13" t="s">
        <v>52</v>
      </c>
      <c r="E89" s="13" t="s">
        <v>50</v>
      </c>
      <c r="F89" s="11"/>
    </row>
    <row r="90" s="1" customFormat="1" ht="30" customHeight="1" spans="1:6">
      <c r="A90" s="11">
        <v>88</v>
      </c>
      <c r="B90" s="16"/>
      <c r="C90" s="16"/>
      <c r="D90" s="13" t="str">
        <f>"李聪"</f>
        <v>李聪</v>
      </c>
      <c r="E90" s="13" t="str">
        <f>"女"</f>
        <v>女</v>
      </c>
      <c r="F90" s="13"/>
    </row>
    <row r="91" s="1" customFormat="1" ht="30" customHeight="1" spans="1:6">
      <c r="A91" s="11">
        <v>89</v>
      </c>
      <c r="B91" s="14" t="s">
        <v>53</v>
      </c>
      <c r="C91" s="12" t="s">
        <v>54</v>
      </c>
      <c r="D91" s="13" t="s">
        <v>55</v>
      </c>
      <c r="E91" s="13" t="s">
        <v>50</v>
      </c>
      <c r="F91" s="11"/>
    </row>
    <row r="92" s="1" customFormat="1" ht="30" customHeight="1" spans="1:6">
      <c r="A92" s="11">
        <v>90</v>
      </c>
      <c r="B92" s="14" t="s">
        <v>56</v>
      </c>
      <c r="C92" s="12" t="s">
        <v>57</v>
      </c>
      <c r="D92" s="13" t="s">
        <v>58</v>
      </c>
      <c r="E92" s="13" t="s">
        <v>50</v>
      </c>
      <c r="F92" s="11"/>
    </row>
    <row r="93" s="1" customFormat="1" ht="30" customHeight="1" spans="1:6">
      <c r="A93" s="11">
        <v>91</v>
      </c>
      <c r="B93" s="18"/>
      <c r="C93" s="14" t="s">
        <v>59</v>
      </c>
      <c r="D93" s="13" t="s">
        <v>60</v>
      </c>
      <c r="E93" s="13" t="s">
        <v>50</v>
      </c>
      <c r="F93" s="11"/>
    </row>
    <row r="94" s="1" customFormat="1" ht="30" customHeight="1" spans="1:6">
      <c r="A94" s="11">
        <v>92</v>
      </c>
      <c r="B94" s="16"/>
      <c r="C94" s="16"/>
      <c r="D94" s="13" t="s">
        <v>61</v>
      </c>
      <c r="E94" s="13" t="s">
        <v>50</v>
      </c>
      <c r="F94" s="11"/>
    </row>
    <row r="95" s="1" customFormat="1" ht="30" customHeight="1" spans="1:6">
      <c r="A95" s="11">
        <v>93</v>
      </c>
      <c r="B95" s="12" t="s">
        <v>62</v>
      </c>
      <c r="C95" s="12" t="s">
        <v>63</v>
      </c>
      <c r="D95" s="13" t="str">
        <f>"宋玲莉"</f>
        <v>宋玲莉</v>
      </c>
      <c r="E95" s="13" t="str">
        <f>"女"</f>
        <v>女</v>
      </c>
      <c r="F95" s="13"/>
    </row>
    <row r="96" s="1" customFormat="1" ht="30" customHeight="1" spans="1:6">
      <c r="A96" s="11">
        <v>94</v>
      </c>
      <c r="B96" s="12" t="s">
        <v>64</v>
      </c>
      <c r="C96" s="12" t="s">
        <v>65</v>
      </c>
      <c r="D96" s="13" t="s">
        <v>66</v>
      </c>
      <c r="E96" s="13" t="s">
        <v>50</v>
      </c>
      <c r="F96" s="11"/>
    </row>
    <row r="97" s="1" customFormat="1" ht="30" customHeight="1" spans="1:6">
      <c r="A97" s="11">
        <v>95</v>
      </c>
      <c r="B97" s="14" t="s">
        <v>67</v>
      </c>
      <c r="C97" s="12" t="s">
        <v>68</v>
      </c>
      <c r="D97" s="13" t="s">
        <v>69</v>
      </c>
      <c r="E97" s="13" t="s">
        <v>50</v>
      </c>
      <c r="F97" s="11"/>
    </row>
    <row r="98" s="1" customFormat="1" ht="30" customHeight="1" spans="1:6">
      <c r="A98" s="11">
        <v>96</v>
      </c>
      <c r="B98" s="16"/>
      <c r="C98" s="12" t="s">
        <v>70</v>
      </c>
      <c r="D98" s="13" t="s">
        <v>71</v>
      </c>
      <c r="E98" s="13" t="s">
        <v>48</v>
      </c>
      <c r="F98" s="11"/>
    </row>
    <row r="99" s="1" customFormat="1" ht="30" customHeight="1" spans="1:6">
      <c r="A99" s="11">
        <v>97</v>
      </c>
      <c r="B99" s="14" t="s">
        <v>72</v>
      </c>
      <c r="C99" s="13" t="str">
        <f>"076"</f>
        <v>076</v>
      </c>
      <c r="D99" s="13" t="str">
        <f>"刘庆"</f>
        <v>刘庆</v>
      </c>
      <c r="E99" s="13" t="str">
        <f t="shared" ref="E99:E104" si="18">"女"</f>
        <v>女</v>
      </c>
      <c r="F99" s="13"/>
    </row>
    <row r="100" s="1" customFormat="1" ht="30" customHeight="1" spans="1:6">
      <c r="A100" s="11">
        <v>98</v>
      </c>
      <c r="B100" s="16"/>
      <c r="C100" s="13" t="str">
        <f>"077"</f>
        <v>077</v>
      </c>
      <c r="D100" s="13" t="str">
        <f>"陈红丽"</f>
        <v>陈红丽</v>
      </c>
      <c r="E100" s="13" t="str">
        <f t="shared" si="18"/>
        <v>女</v>
      </c>
      <c r="F100" s="13"/>
    </row>
    <row r="101" s="1" customFormat="1" ht="30" customHeight="1" spans="1:6">
      <c r="A101" s="11">
        <v>99</v>
      </c>
      <c r="B101" s="14" t="s">
        <v>73</v>
      </c>
      <c r="C101" s="13" t="str">
        <f>"078"</f>
        <v>078</v>
      </c>
      <c r="D101" s="13" t="str">
        <f>"周杰"</f>
        <v>周杰</v>
      </c>
      <c r="E101" s="13" t="str">
        <f t="shared" ref="E101:E106" si="19">"男"</f>
        <v>男</v>
      </c>
      <c r="F101" s="13"/>
    </row>
    <row r="102" s="1" customFormat="1" ht="30" customHeight="1" spans="1:6">
      <c r="A102" s="11">
        <v>100</v>
      </c>
      <c r="B102" s="16"/>
      <c r="C102" s="13" t="str">
        <f>"079"</f>
        <v>079</v>
      </c>
      <c r="D102" s="13" t="str">
        <f>"曾小凤"</f>
        <v>曾小凤</v>
      </c>
      <c r="E102" s="13" t="str">
        <f t="shared" si="18"/>
        <v>女</v>
      </c>
      <c r="F102" s="13"/>
    </row>
    <row r="103" s="1" customFormat="1" ht="30" customHeight="1" spans="1:6">
      <c r="A103" s="11">
        <v>101</v>
      </c>
      <c r="B103" s="14" t="s">
        <v>74</v>
      </c>
      <c r="C103" s="13" t="str">
        <f>"082"</f>
        <v>082</v>
      </c>
      <c r="D103" s="13" t="str">
        <f>"李梦君"</f>
        <v>李梦君</v>
      </c>
      <c r="E103" s="13" t="str">
        <f t="shared" si="18"/>
        <v>女</v>
      </c>
      <c r="F103" s="13"/>
    </row>
    <row r="104" s="1" customFormat="1" ht="30" customHeight="1" spans="1:6">
      <c r="A104" s="11">
        <v>102</v>
      </c>
      <c r="B104" s="16"/>
      <c r="C104" s="13" t="str">
        <f>"083"</f>
        <v>083</v>
      </c>
      <c r="D104" s="13" t="str">
        <f>"陈帆"</f>
        <v>陈帆</v>
      </c>
      <c r="E104" s="13" t="str">
        <f t="shared" si="18"/>
        <v>女</v>
      </c>
      <c r="F104" s="13"/>
    </row>
    <row r="105" s="1" customFormat="1" ht="30" customHeight="1" spans="1:6">
      <c r="A105" s="11">
        <v>103</v>
      </c>
      <c r="B105" s="12" t="s">
        <v>75</v>
      </c>
      <c r="C105" s="13" t="str">
        <f>"085"</f>
        <v>085</v>
      </c>
      <c r="D105" s="13" t="str">
        <f>"余小康"</f>
        <v>余小康</v>
      </c>
      <c r="E105" s="13" t="str">
        <f t="shared" si="19"/>
        <v>男</v>
      </c>
      <c r="F105" s="13"/>
    </row>
    <row r="106" s="1" customFormat="1" ht="30" customHeight="1" spans="1:6">
      <c r="A106" s="11">
        <v>104</v>
      </c>
      <c r="B106" s="14" t="s">
        <v>76</v>
      </c>
      <c r="C106" s="15" t="str">
        <f>"088"</f>
        <v>088</v>
      </c>
      <c r="D106" s="13" t="str">
        <f>"汪舟"</f>
        <v>汪舟</v>
      </c>
      <c r="E106" s="13" t="str">
        <f t="shared" si="19"/>
        <v>男</v>
      </c>
      <c r="F106" s="13"/>
    </row>
    <row r="107" s="1" customFormat="1" ht="30" customHeight="1" spans="1:6">
      <c r="A107" s="11">
        <v>105</v>
      </c>
      <c r="B107" s="18"/>
      <c r="C107" s="17"/>
      <c r="D107" s="13" t="str">
        <f>"谭艳红"</f>
        <v>谭艳红</v>
      </c>
      <c r="E107" s="13" t="str">
        <f>"女"</f>
        <v>女</v>
      </c>
      <c r="F107" s="13"/>
    </row>
    <row r="108" s="1" customFormat="1" ht="30" customHeight="1" spans="1:6">
      <c r="A108" s="11">
        <v>106</v>
      </c>
      <c r="B108" s="18"/>
      <c r="C108" s="15" t="str">
        <f>"089"</f>
        <v>089</v>
      </c>
      <c r="D108" s="13" t="str">
        <f>"罗琨"</f>
        <v>罗琨</v>
      </c>
      <c r="E108" s="13" t="str">
        <f t="shared" ref="E108:E111" si="20">"男"</f>
        <v>男</v>
      </c>
      <c r="F108" s="13"/>
    </row>
    <row r="109" s="1" customFormat="1" ht="30" customHeight="1" spans="1:6">
      <c r="A109" s="11">
        <v>107</v>
      </c>
      <c r="B109" s="18"/>
      <c r="C109" s="17"/>
      <c r="D109" s="13" t="str">
        <f>"龚博才"</f>
        <v>龚博才</v>
      </c>
      <c r="E109" s="13" t="str">
        <f t="shared" si="20"/>
        <v>男</v>
      </c>
      <c r="F109" s="13"/>
    </row>
    <row r="110" s="1" customFormat="1" ht="30" customHeight="1" spans="1:6">
      <c r="A110" s="11">
        <v>108</v>
      </c>
      <c r="B110" s="18"/>
      <c r="C110" s="15" t="str">
        <f>"090"</f>
        <v>090</v>
      </c>
      <c r="D110" s="13" t="str">
        <f>"黄强强"</f>
        <v>黄强强</v>
      </c>
      <c r="E110" s="13" t="str">
        <f t="shared" si="20"/>
        <v>男</v>
      </c>
      <c r="F110" s="13"/>
    </row>
    <row r="111" s="1" customFormat="1" ht="30" customHeight="1" spans="1:6">
      <c r="A111" s="11">
        <v>109</v>
      </c>
      <c r="B111" s="16"/>
      <c r="C111" s="17"/>
      <c r="D111" s="13" t="str">
        <f>"陈小胜"</f>
        <v>陈小胜</v>
      </c>
      <c r="E111" s="13" t="str">
        <f t="shared" si="20"/>
        <v>男</v>
      </c>
      <c r="F111" s="13"/>
    </row>
  </sheetData>
  <mergeCells count="48">
    <mergeCell ref="A1:F1"/>
    <mergeCell ref="B4:B5"/>
    <mergeCell ref="B12:B13"/>
    <mergeCell ref="B14:B16"/>
    <mergeCell ref="B18:B20"/>
    <mergeCell ref="B24:B28"/>
    <mergeCell ref="B29:B33"/>
    <mergeCell ref="B34:B36"/>
    <mergeCell ref="B42:B44"/>
    <mergeCell ref="B45:B46"/>
    <mergeCell ref="B47:B49"/>
    <mergeCell ref="B50:B64"/>
    <mergeCell ref="B65:B66"/>
    <mergeCell ref="B67:B68"/>
    <mergeCell ref="B71:B75"/>
    <mergeCell ref="B76:B80"/>
    <mergeCell ref="B81:B82"/>
    <mergeCell ref="B83:B84"/>
    <mergeCell ref="B85:B86"/>
    <mergeCell ref="B87:B90"/>
    <mergeCell ref="B92:B94"/>
    <mergeCell ref="B97:B98"/>
    <mergeCell ref="B99:B100"/>
    <mergeCell ref="B101:B102"/>
    <mergeCell ref="B103:B104"/>
    <mergeCell ref="B106:B111"/>
    <mergeCell ref="C4:C5"/>
    <mergeCell ref="C18:C19"/>
    <mergeCell ref="C24:C26"/>
    <mergeCell ref="C27:C28"/>
    <mergeCell ref="C29:C33"/>
    <mergeCell ref="C34:C35"/>
    <mergeCell ref="C50:C55"/>
    <mergeCell ref="C56:C60"/>
    <mergeCell ref="C61:C62"/>
    <mergeCell ref="C65:C66"/>
    <mergeCell ref="C71:C73"/>
    <mergeCell ref="C74:C75"/>
    <mergeCell ref="C76:C77"/>
    <mergeCell ref="C78:C79"/>
    <mergeCell ref="C81:C82"/>
    <mergeCell ref="C83:C84"/>
    <mergeCell ref="C87:C88"/>
    <mergeCell ref="C89:C90"/>
    <mergeCell ref="C93:C94"/>
    <mergeCell ref="C106:C107"/>
    <mergeCell ref="C108:C109"/>
    <mergeCell ref="C110:C1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sgq</cp:lastModifiedBy>
  <dcterms:created xsi:type="dcterms:W3CDTF">2023-08-18T02:18:00Z</dcterms:created>
  <dcterms:modified xsi:type="dcterms:W3CDTF">2023-09-04T02:17:27Z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427D9DFB76F6442388F9C0E64B31A9AA_12</vt:lpwstr>
  </property>
  <property fmtid="{D5CDD505-2E9C-101B-9397-08002B2CF9AE}" pid="3" name="KSOProductBuildVer">
    <vt:lpwstr>2052-11.1.0.14309</vt:lpwstr>
  </property>
</Properties>
</file>