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<sst xmlns="http://schemas.openxmlformats.org/spreadsheetml/2006/main" count="292" uniqueCount="158">
  <si>
    <t>附件：白沙黎族自治县医疗集团2023年考核招聘卫生专业技术人才通过资格复审进入面试人员名单</t>
  </si>
  <si>
    <t>序号</t>
  </si>
  <si>
    <t>报考号</t>
  </si>
  <si>
    <t>报考岗位</t>
  </si>
  <si>
    <t>姓名</t>
  </si>
  <si>
    <t>性别</t>
  </si>
  <si>
    <t>1</t>
  </si>
  <si>
    <t>0101_中医师</t>
  </si>
  <si>
    <t>2</t>
  </si>
  <si>
    <t>3</t>
  </si>
  <si>
    <t>4</t>
  </si>
  <si>
    <t>5</t>
  </si>
  <si>
    <t>0102_医学影像技师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</si>
  <si>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</si>
  <si>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</si>
  <si>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</si>
  <si>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</si>
  <si>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</si>
  <si>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</si>
  <si>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</si>
  <si>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</si>
  <si>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</si>
  <si>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</si>
  <si>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0201_临床医师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</si>
  <si>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</si>
  <si>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</si>
  <si>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</si>
  <si>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</si>
  <si>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</si>
  <si>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</si>
  <si>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</si>
  <si>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</si>
  <si>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</si>
  <si>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</si>
  <si>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</si>
  <si>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</si>
  <si>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</si>
  <si>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</si>
  <si>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</si>
  <si>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</si>
  <si>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</si>
  <si>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</si>
  <si>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</si>
  <si>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</si>
  <si>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</si>
  <si>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</si>
  <si>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</si>
  <si>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</si>
  <si>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</si>
  <si>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</si>
  <si>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</si>
  <si>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</si>
  <si>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0203_药师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</si>
  <si>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</si>
  <si>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</si>
  <si>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</si>
  <si>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</si>
  <si>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</si>
  <si>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</si>
  <si>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</si>
  <si>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</si>
  <si>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</si>
  <si>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</si>
  <si>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</si>
  <si>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</si>
  <si>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</si>
  <si>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</si>
  <si>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</si>
  <si>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</si>
  <si>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</si>
  <si>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</si>
  <si>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</si>
  <si>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</si>
  <si>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</si>
  <si>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</si>
  <si>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</si>
  <si>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</si>
  <si>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</si>
  <si>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</si>
  <si>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</si>
  <si>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</si>
  <si>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</si>
  <si>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</si>
  <si>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</si>
  <si>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</si>
  <si>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</si>
  <si>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</si>
  <si>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</si>
  <si>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</si>
  <si>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</si>
  <si>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</si>
  <si>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</si>
  <si>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</si>
  <si>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</si>
  <si>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</si>
  <si>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</si>
  <si>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</si>
  <si>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</si>
  <si>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</si>
  <si>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</si>
  <si>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</si>
  <si>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</si>
  <si>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</si>
  <si>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</si>
  <si>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</si>
  <si>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</si>
  <si>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</si>
  <si>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</si>
  <si>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</si>
  <si>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</si>
  <si>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</si>
  <si>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</si>
  <si>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</si>
  <si>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</si>
  <si>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0204_护士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</si>
  <si>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</si>
  <si>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</si>
  <si>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</si>
  <si>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</si>
  <si>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</si>
  <si>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</si>
  <si>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</si>
  <si>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</si>
  <si>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</si>
  <si>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</si>
  <si>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</si>
  <si>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</si>
  <si>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</si>
  <si>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</si>
  <si>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</si>
  <si>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</si>
  <si>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</si>
  <si>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</si>
  <si>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0301_呼吸内科医师</t>
  </si>
  <si>
    <t>123</t>
  </si>
  <si>
    <t>0302_内科医师</t>
  </si>
  <si>
    <t>124</t>
  </si>
  <si>
    <t>125</t>
  </si>
  <si>
    <t>126</t>
  </si>
  <si>
    <t>0305_临床医师</t>
  </si>
  <si>
    <t>127</t>
  </si>
  <si>
    <t>128</t>
  </si>
  <si>
    <t>129</t>
  </si>
  <si>
    <t>130</t>
  </si>
  <si>
    <t>131</t>
  </si>
  <si>
    <t>0307_中医师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</si>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</sst>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">
      <selection activeCell="G9" sqref="G9"/>
    </sheetView>
  </sheetViews>
  <sheetFormatPr defaultColWidth="9.00390625" defaultRowHeight="30" customHeight="1"/>
  <cols>
    <col min="1" max="1" width="7.00390625" style="1" customWidth="1"/>
    <col min="2" max="2" width="29.140625" style="1" customWidth="1"/>
    <col min="3" max="3" width="21.00390625" style="1" customWidth="1"/>
    <col min="4" max="4" width="11.7109375" style="1" customWidth="1"/>
    <col min="5" max="16384" width="9.00390625" style="1" customWidth="1"/>
  </cols>
  <sheetData>
    <row r="1" spans="1:5" ht="75" customHeight="1">
      <c r="A1" s="2" t="s">
        <v>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4" t="s">
        <v>6</v>
      </c>
      <c r="B3" s="3" t="str">
        <f>"561620230810205403167465"</f>
        <v>561620230810205403167465</v>
      </c>
      <c r="C3" s="3" t="s">
        <v>7</v>
      </c>
      <c r="D3" s="3" t="str">
        <f>"张孟凯"</f>
        <v>张孟凯</v>
      </c>
      <c r="E3" s="3" t="str">
        <f>"男"</f>
        <v>男</v>
      </c>
    </row>
    <row r="4" spans="1:5" ht="30" customHeight="1">
      <c r="A4" s="4" t="s">
        <v>8</v>
      </c>
      <c r="B4" s="3" t="str">
        <f>"561620230811105329168744"</f>
        <v>561620230811105329168744</v>
      </c>
      <c r="C4" s="3" t="s">
        <v>7</v>
      </c>
      <c r="D4" s="3" t="str">
        <f>"吴铁珠"</f>
        <v>吴铁珠</v>
      </c>
      <c r="E4" s="3" t="str">
        <f>"女"</f>
        <v>女</v>
      </c>
    </row>
    <row r="5" spans="1:5" ht="30" customHeight="1">
      <c r="A5" s="4" t="s">
        <v>9</v>
      </c>
      <c r="B5" s="3" t="str">
        <f>"561620230811115049168970"</f>
        <v>561620230811115049168970</v>
      </c>
      <c r="C5" s="3" t="s">
        <v>7</v>
      </c>
      <c r="D5" s="3" t="str">
        <f>"申泳俭"</f>
        <v>申泳俭</v>
      </c>
      <c r="E5" s="3" t="str">
        <f>"男"</f>
        <v>男</v>
      </c>
    </row>
    <row r="6" spans="1:5" ht="30" customHeight="1">
      <c r="A6" s="4" t="s">
        <v>10</v>
      </c>
      <c r="B6" s="3" t="str">
        <f>"561620230811205439170667"</f>
        <v>561620230811205439170667</v>
      </c>
      <c r="C6" s="3" t="s">
        <v>7</v>
      </c>
      <c r="D6" s="3" t="str">
        <f>"陈南燕"</f>
        <v>陈南燕</v>
      </c>
      <c r="E6" s="3" t="str">
        <f>"女"</f>
        <v>女</v>
      </c>
    </row>
    <row r="7" spans="1:5" ht="30" customHeight="1">
      <c r="A7" s="4" t="s">
        <v>11</v>
      </c>
      <c r="B7" s="3" t="str">
        <f>"561620230810094832165233"</f>
        <v>561620230810094832165233</v>
      </c>
      <c r="C7" s="3" t="s">
        <v>12</v>
      </c>
      <c r="D7" s="3" t="str">
        <f>"吴月彩"</f>
        <v>吴月彩</v>
      </c>
      <c r="E7" s="3" t="str">
        <f>"女"</f>
        <v>女</v>
      </c>
    </row>
    <row r="8" spans="1:5" ht="30" customHeight="1">
      <c r="A8" s="4" t="s">
        <v>13</v>
      </c>
      <c r="B8" s="3" t="str">
        <f>"561620230810165945166868"</f>
        <v>561620230810165945166868</v>
      </c>
      <c r="C8" s="3" t="s">
        <v>12</v>
      </c>
      <c r="D8" s="3" t="str">
        <f>"陈博堂"</f>
        <v>陈博堂</v>
      </c>
      <c r="E8" s="3" t="str">
        <f>"男"</f>
        <v>男</v>
      </c>
    </row>
    <row r="9" spans="1:5" ht="30" customHeight="1">
      <c r="A9" s="4" t="s">
        <v>14</v>
      </c>
      <c r="B9" s="3" t="str">
        <f>"561620230810170431166885"</f>
        <v>561620230810170431166885</v>
      </c>
      <c r="C9" s="3" t="s">
        <v>12</v>
      </c>
      <c r="D9" s="3" t="str">
        <f>"林立冲"</f>
        <v>林立冲</v>
      </c>
      <c r="E9" s="3" t="str">
        <f>"男"</f>
        <v>男</v>
      </c>
    </row>
    <row r="10" spans="1:5" ht="30" customHeight="1">
      <c r="A10" s="4" t="s">
        <v>15</v>
      </c>
      <c r="B10" s="3" t="str">
        <f>"561620230812115032171890"</f>
        <v>561620230812115032171890</v>
      </c>
      <c r="C10" s="3" t="s">
        <v>12</v>
      </c>
      <c r="D10" s="3" t="str">
        <f>"周唐凯"</f>
        <v>周唐凯</v>
      </c>
      <c r="E10" s="3" t="str">
        <f>"男"</f>
        <v>男</v>
      </c>
    </row>
    <row r="11" spans="1:5" ht="30" customHeight="1">
      <c r="A11" s="4" t="s">
        <v>16</v>
      </c>
      <c r="B11" s="3" t="str">
        <f>"561620230810181509167105"</f>
        <v>561620230810181509167105</v>
      </c>
      <c r="C11" s="3" t="s">
        <v>12</v>
      </c>
      <c r="D11" s="3" t="str">
        <f>"朱媛媛"</f>
        <v>朱媛媛</v>
      </c>
      <c r="E11" s="3" t="str">
        <f>"女"</f>
        <v>女</v>
      </c>
    </row>
    <row r="12" spans="1:5" ht="30" customHeight="1">
      <c r="A12" s="4" t="s">
        <v>17</v>
      </c>
      <c r="B12" s="3" t="str">
        <f>"561620230814181046180736"</f>
        <v>561620230814181046180736</v>
      </c>
      <c r="C12" s="3" t="s">
        <v>12</v>
      </c>
      <c r="D12" s="3" t="str">
        <f>"韩纹秀"</f>
        <v>韩纹秀</v>
      </c>
      <c r="E12" s="3" t="str">
        <f>"女"</f>
        <v>女</v>
      </c>
    </row>
    <row r="13" spans="1:5" ht="30" customHeight="1">
      <c r="A13" s="4" t="s">
        <v>18</v>
      </c>
      <c r="B13" s="3" t="str">
        <f>"561620230814182113180747"</f>
        <v>561620230814182113180747</v>
      </c>
      <c r="C13" s="3" t="s">
        <v>12</v>
      </c>
      <c r="D13" s="3" t="str">
        <f>"龙昱臻"</f>
        <v>龙昱臻</v>
      </c>
      <c r="E13" s="3" t="str">
        <f>"男"</f>
        <v>男</v>
      </c>
    </row>
    <row r="14" spans="1:5" ht="30" customHeight="1">
      <c r="A14" s="4" t="s">
        <v>19</v>
      </c>
      <c r="B14" s="3" t="str">
        <f>"561620230815010043180904"</f>
        <v>561620230815010043180904</v>
      </c>
      <c r="C14" s="3" t="s">
        <v>12</v>
      </c>
      <c r="D14" s="3" t="str">
        <f>"杨丽君"</f>
        <v>杨丽君</v>
      </c>
      <c r="E14" s="3" t="str">
        <f>"女"</f>
        <v>女</v>
      </c>
    </row>
    <row r="15" spans="1:5" ht="30" customHeight="1">
      <c r="A15" s="4" t="s">
        <v>20</v>
      </c>
      <c r="B15" s="3" t="str">
        <f>"561620230815203544181277"</f>
        <v>561620230815203544181277</v>
      </c>
      <c r="C15" s="3" t="s">
        <v>12</v>
      </c>
      <c r="D15" s="3" t="str">
        <f>"钟尊姿"</f>
        <v>钟尊姿</v>
      </c>
      <c r="E15" s="3" t="str">
        <f>"女"</f>
        <v>女</v>
      </c>
    </row>
    <row r="16" spans="1:5" ht="30" customHeight="1">
      <c r="A16" s="4" t="s">
        <v>21</v>
      </c>
      <c r="B16" s="3" t="str">
        <f>"561620230816085257181420"</f>
        <v>561620230816085257181420</v>
      </c>
      <c r="C16" s="3" t="s">
        <v>12</v>
      </c>
      <c r="D16" s="3" t="str">
        <f>"王元秀"</f>
        <v>王元秀</v>
      </c>
      <c r="E16" s="3" t="str">
        <f>"女"</f>
        <v>女</v>
      </c>
    </row>
    <row r="17" spans="1:5" ht="30" customHeight="1">
      <c r="A17" s="4" t="s">
        <v>22</v>
      </c>
      <c r="B17" s="3" t="str">
        <f>"561620230810092332165083"</f>
        <v>561620230810092332165083</v>
      </c>
      <c r="C17" s="3" t="s">
        <v>23</v>
      </c>
      <c r="D17" s="3" t="str">
        <f>"羊翠秋"</f>
        <v>羊翠秋</v>
      </c>
      <c r="E17" s="3" t="str">
        <f>"女"</f>
        <v>女</v>
      </c>
    </row>
    <row r="18" spans="1:5" ht="30" customHeight="1">
      <c r="A18" s="4" t="s">
        <v>24</v>
      </c>
      <c r="B18" s="3" t="str">
        <f>"561620230810094457165213"</f>
        <v>561620230810094457165213</v>
      </c>
      <c r="C18" s="3" t="s">
        <v>23</v>
      </c>
      <c r="D18" s="3" t="str">
        <f>"羊忠泽"</f>
        <v>羊忠泽</v>
      </c>
      <c r="E18" s="3" t="str">
        <f>"男"</f>
        <v>男</v>
      </c>
    </row>
    <row r="19" spans="1:5" ht="30" customHeight="1">
      <c r="A19" s="4" t="s">
        <v>25</v>
      </c>
      <c r="B19" s="3" t="str">
        <f>"561620230810113828165800"</f>
        <v>561620230810113828165800</v>
      </c>
      <c r="C19" s="3" t="s">
        <v>23</v>
      </c>
      <c r="D19" s="3" t="str">
        <f>"吴婵"</f>
        <v>吴婵</v>
      </c>
      <c r="E19" s="3" t="str">
        <f>"女"</f>
        <v>女</v>
      </c>
    </row>
    <row r="20" spans="1:5" ht="30" customHeight="1">
      <c r="A20" s="4" t="s">
        <v>26</v>
      </c>
      <c r="B20" s="3" t="str">
        <f>"561620230810093423165151"</f>
        <v>561620230810093423165151</v>
      </c>
      <c r="C20" s="3" t="s">
        <v>23</v>
      </c>
      <c r="D20" s="3" t="str">
        <f>"梁海龙"</f>
        <v>梁海龙</v>
      </c>
      <c r="E20" s="3" t="str">
        <f>"男"</f>
        <v>男</v>
      </c>
    </row>
    <row r="21" spans="1:5" ht="30" customHeight="1">
      <c r="A21" s="4" t="s">
        <v>27</v>
      </c>
      <c r="B21" s="3" t="str">
        <f>"561620230810122613165933"</f>
        <v>561620230810122613165933</v>
      </c>
      <c r="C21" s="3" t="s">
        <v>23</v>
      </c>
      <c r="D21" s="3" t="str">
        <f>"吴生侬"</f>
        <v>吴生侬</v>
      </c>
      <c r="E21" s="3" t="str">
        <f>"男"</f>
        <v>男</v>
      </c>
    </row>
    <row r="22" spans="1:5" ht="30" customHeight="1">
      <c r="A22" s="4" t="s">
        <v>28</v>
      </c>
      <c r="B22" s="3" t="str">
        <f>"561620230810150630166393"</f>
        <v>561620230810150630166393</v>
      </c>
      <c r="C22" s="3" t="s">
        <v>23</v>
      </c>
      <c r="D22" s="3" t="str">
        <f>"李丽倩"</f>
        <v>李丽倩</v>
      </c>
      <c r="E22" s="3" t="str">
        <f>"女"</f>
        <v>女</v>
      </c>
    </row>
    <row r="23" spans="1:5" ht="30" customHeight="1">
      <c r="A23" s="4" t="s">
        <v>29</v>
      </c>
      <c r="B23" s="3" t="str">
        <f>"561620230810182244167125"</f>
        <v>561620230810182244167125</v>
      </c>
      <c r="C23" s="3" t="s">
        <v>23</v>
      </c>
      <c r="D23" s="3" t="str">
        <f>"张王平"</f>
        <v>张王平</v>
      </c>
      <c r="E23" s="3" t="str">
        <f>"男"</f>
        <v>男</v>
      </c>
    </row>
    <row r="24" spans="1:5" ht="30" customHeight="1">
      <c r="A24" s="4" t="s">
        <v>30</v>
      </c>
      <c r="B24" s="3" t="str">
        <f>"561620230811012624167990"</f>
        <v>561620230811012624167990</v>
      </c>
      <c r="C24" s="3" t="s">
        <v>23</v>
      </c>
      <c r="D24" s="3" t="str">
        <f>"王颖"</f>
        <v>王颖</v>
      </c>
      <c r="E24" s="3" t="str">
        <f>"女"</f>
        <v>女</v>
      </c>
    </row>
    <row r="25" spans="1:5" ht="30" customHeight="1">
      <c r="A25" s="4" t="s">
        <v>31</v>
      </c>
      <c r="B25" s="3" t="str">
        <f>"561620230810201721167375"</f>
        <v>561620230810201721167375</v>
      </c>
      <c r="C25" s="3" t="s">
        <v>23</v>
      </c>
      <c r="D25" s="3" t="str">
        <f>"侯识志"</f>
        <v>侯识志</v>
      </c>
      <c r="E25" s="3" t="str">
        <f>"男"</f>
        <v>男</v>
      </c>
    </row>
    <row r="26" spans="1:5" ht="30" customHeight="1">
      <c r="A26" s="4" t="s">
        <v>32</v>
      </c>
      <c r="B26" s="3" t="str">
        <f>"561620230811194655170483"</f>
        <v>561620230811194655170483</v>
      </c>
      <c r="C26" s="3" t="s">
        <v>23</v>
      </c>
      <c r="D26" s="3" t="str">
        <f>"金映楼"</f>
        <v>金映楼</v>
      </c>
      <c r="E26" s="3" t="str">
        <f>"女"</f>
        <v>女</v>
      </c>
    </row>
    <row r="27" spans="1:5" ht="30" customHeight="1">
      <c r="A27" s="4" t="s">
        <v>33</v>
      </c>
      <c r="B27" s="3" t="str">
        <f>"561620230810202711167394"</f>
        <v>561620230810202711167394</v>
      </c>
      <c r="C27" s="3" t="s">
        <v>23</v>
      </c>
      <c r="D27" s="3" t="str">
        <f>"吴柳兰"</f>
        <v>吴柳兰</v>
      </c>
      <c r="E27" s="3" t="str">
        <f>"女"</f>
        <v>女</v>
      </c>
    </row>
    <row r="28" spans="1:5" ht="30" customHeight="1">
      <c r="A28" s="4" t="s">
        <v>34</v>
      </c>
      <c r="B28" s="3" t="str">
        <f>"561620230812164742172816"</f>
        <v>561620230812164742172816</v>
      </c>
      <c r="C28" s="3" t="s">
        <v>23</v>
      </c>
      <c r="D28" s="3" t="str">
        <f>"李彩妹"</f>
        <v>李彩妹</v>
      </c>
      <c r="E28" s="3" t="str">
        <f>"女"</f>
        <v>女</v>
      </c>
    </row>
    <row r="29" spans="1:5" ht="30" customHeight="1">
      <c r="A29" s="4" t="s">
        <v>35</v>
      </c>
      <c r="B29" s="3" t="str">
        <f>"561620230810153501166517"</f>
        <v>561620230810153501166517</v>
      </c>
      <c r="C29" s="3" t="s">
        <v>23</v>
      </c>
      <c r="D29" s="3" t="str">
        <f>"何仙辉"</f>
        <v>何仙辉</v>
      </c>
      <c r="E29" s="3" t="str">
        <f>"男"</f>
        <v>男</v>
      </c>
    </row>
    <row r="30" spans="1:5" ht="30" customHeight="1">
      <c r="A30" s="4" t="s">
        <v>36</v>
      </c>
      <c r="B30" s="3" t="str">
        <f>"561620230813231937178667"</f>
        <v>561620230813231937178667</v>
      </c>
      <c r="C30" s="3" t="s">
        <v>23</v>
      </c>
      <c r="D30" s="3" t="str">
        <f>"赵永镖"</f>
        <v>赵永镖</v>
      </c>
      <c r="E30" s="3" t="str">
        <f>"男"</f>
        <v>男</v>
      </c>
    </row>
    <row r="31" spans="1:5" ht="30" customHeight="1">
      <c r="A31" s="4" t="s">
        <v>37</v>
      </c>
      <c r="B31" s="3" t="str">
        <f>"561620230813172031178124"</f>
        <v>561620230813172031178124</v>
      </c>
      <c r="C31" s="3" t="s">
        <v>23</v>
      </c>
      <c r="D31" s="3" t="str">
        <f>"钟慧珍"</f>
        <v>钟慧珍</v>
      </c>
      <c r="E31" s="3" t="str">
        <f>"女"</f>
        <v>女</v>
      </c>
    </row>
    <row r="32" spans="1:5" ht="30" customHeight="1">
      <c r="A32" s="4" t="s">
        <v>38</v>
      </c>
      <c r="B32" s="3" t="str">
        <f>"561620230810140754166193"</f>
        <v>561620230810140754166193</v>
      </c>
      <c r="C32" s="3" t="s">
        <v>23</v>
      </c>
      <c r="D32" s="3" t="str">
        <f>"黎贵敏"</f>
        <v>黎贵敏</v>
      </c>
      <c r="E32" s="3" t="str">
        <f>"男"</f>
        <v>男</v>
      </c>
    </row>
    <row r="33" spans="1:5" ht="30" customHeight="1">
      <c r="A33" s="4" t="s">
        <v>39</v>
      </c>
      <c r="B33" s="3" t="str">
        <f>"561620230813202155178366"</f>
        <v>561620230813202155178366</v>
      </c>
      <c r="C33" s="3" t="s">
        <v>23</v>
      </c>
      <c r="D33" s="3" t="str">
        <f>"王所雅"</f>
        <v>王所雅</v>
      </c>
      <c r="E33" s="3" t="str">
        <f>"男"</f>
        <v>男</v>
      </c>
    </row>
    <row r="34" spans="1:5" ht="30" customHeight="1">
      <c r="A34" s="4" t="s">
        <v>40</v>
      </c>
      <c r="B34" s="3" t="str">
        <f>"561620230814121836179728"</f>
        <v>561620230814121836179728</v>
      </c>
      <c r="C34" s="3" t="s">
        <v>23</v>
      </c>
      <c r="D34" s="3" t="str">
        <f>"陈学帼"</f>
        <v>陈学帼</v>
      </c>
      <c r="E34" s="3" t="str">
        <f>"女"</f>
        <v>女</v>
      </c>
    </row>
    <row r="35" spans="1:5" ht="30" customHeight="1">
      <c r="A35" s="4" t="s">
        <v>41</v>
      </c>
      <c r="B35" s="3" t="str">
        <f>"561620230814161835180542"</f>
        <v>561620230814161835180542</v>
      </c>
      <c r="C35" s="3" t="s">
        <v>23</v>
      </c>
      <c r="D35" s="3" t="str">
        <f>"李学仕"</f>
        <v>李学仕</v>
      </c>
      <c r="E35" s="3" t="str">
        <f>"男"</f>
        <v>男</v>
      </c>
    </row>
    <row r="36" spans="1:5" ht="30" customHeight="1">
      <c r="A36" s="4" t="s">
        <v>42</v>
      </c>
      <c r="B36" s="3" t="str">
        <f>"561620230814170340180700"</f>
        <v>561620230814170340180700</v>
      </c>
      <c r="C36" s="3" t="s">
        <v>23</v>
      </c>
      <c r="D36" s="3" t="str">
        <f>"牛玉花"</f>
        <v>牛玉花</v>
      </c>
      <c r="E36" s="3" t="str">
        <f>"女"</f>
        <v>女</v>
      </c>
    </row>
    <row r="37" spans="1:5" ht="30" customHeight="1">
      <c r="A37" s="4" t="s">
        <v>43</v>
      </c>
      <c r="B37" s="3" t="str">
        <f>"561620230810090152164981"</f>
        <v>561620230810090152164981</v>
      </c>
      <c r="C37" s="3" t="s">
        <v>23</v>
      </c>
      <c r="D37" s="3" t="str">
        <f>"陈自力"</f>
        <v>陈自力</v>
      </c>
      <c r="E37" s="3" t="str">
        <f>"男"</f>
        <v>男</v>
      </c>
    </row>
    <row r="38" spans="1:5" ht="30" customHeight="1">
      <c r="A38" s="4" t="s">
        <v>44</v>
      </c>
      <c r="B38" s="3" t="str">
        <f>"561620230814190843180768"</f>
        <v>561620230814190843180768</v>
      </c>
      <c r="C38" s="3" t="s">
        <v>23</v>
      </c>
      <c r="D38" s="3" t="str">
        <f>"占子超"</f>
        <v>占子超</v>
      </c>
      <c r="E38" s="3" t="str">
        <f>"男"</f>
        <v>男</v>
      </c>
    </row>
    <row r="39" spans="1:5" ht="30" customHeight="1">
      <c r="A39" s="4" t="s">
        <v>45</v>
      </c>
      <c r="B39" s="3" t="str">
        <f>"561620230810105306165588"</f>
        <v>561620230810105306165588</v>
      </c>
      <c r="C39" s="3" t="s">
        <v>23</v>
      </c>
      <c r="D39" s="3" t="str">
        <f>"吉波姑"</f>
        <v>吉波姑</v>
      </c>
      <c r="E39" s="3" t="str">
        <f>"女"</f>
        <v>女</v>
      </c>
    </row>
    <row r="40" spans="1:5" ht="30" customHeight="1">
      <c r="A40" s="4" t="s">
        <v>46</v>
      </c>
      <c r="B40" s="3" t="str">
        <f>"561620230814212224180839"</f>
        <v>561620230814212224180839</v>
      </c>
      <c r="C40" s="3" t="s">
        <v>23</v>
      </c>
      <c r="D40" s="3" t="str">
        <f>"孙水霞"</f>
        <v>孙水霞</v>
      </c>
      <c r="E40" s="3" t="str">
        <f>"女"</f>
        <v>女</v>
      </c>
    </row>
    <row r="41" spans="1:5" ht="30" customHeight="1">
      <c r="A41" s="4" t="s">
        <v>47</v>
      </c>
      <c r="B41" s="3" t="str">
        <f>"561620230815182752181236"</f>
        <v>561620230815182752181236</v>
      </c>
      <c r="C41" s="3" t="s">
        <v>23</v>
      </c>
      <c r="D41" s="3" t="str">
        <f>"苻美玲"</f>
        <v>苻美玲</v>
      </c>
      <c r="E41" s="3" t="str">
        <f>"女"</f>
        <v>女</v>
      </c>
    </row>
    <row r="42" spans="1:5" ht="30" customHeight="1">
      <c r="A42" s="4" t="s">
        <v>48</v>
      </c>
      <c r="B42" s="3" t="str">
        <f>"561620230812100715171529"</f>
        <v>561620230812100715171529</v>
      </c>
      <c r="C42" s="3" t="s">
        <v>23</v>
      </c>
      <c r="D42" s="3" t="str">
        <f>"林明"</f>
        <v>林明</v>
      </c>
      <c r="E42" s="3" t="str">
        <f>"男"</f>
        <v>男</v>
      </c>
    </row>
    <row r="43" spans="1:5" ht="30" customHeight="1">
      <c r="A43" s="4" t="s">
        <v>49</v>
      </c>
      <c r="B43" s="3" t="str">
        <f>"561620230815201602181269"</f>
        <v>561620230815201602181269</v>
      </c>
      <c r="C43" s="3" t="s">
        <v>23</v>
      </c>
      <c r="D43" s="3" t="str">
        <f>"符运杰"</f>
        <v>符运杰</v>
      </c>
      <c r="E43" s="3" t="str">
        <f>"男"</f>
        <v>男</v>
      </c>
    </row>
    <row r="44" spans="1:5" ht="30" customHeight="1">
      <c r="A44" s="4" t="s">
        <v>50</v>
      </c>
      <c r="B44" s="3" t="str">
        <f>"561620230815121557181053"</f>
        <v>561620230815121557181053</v>
      </c>
      <c r="C44" s="3" t="s">
        <v>23</v>
      </c>
      <c r="D44" s="3" t="str">
        <f>"吴浩"</f>
        <v>吴浩</v>
      </c>
      <c r="E44" s="3" t="str">
        <f>"男"</f>
        <v>男</v>
      </c>
    </row>
    <row r="45" spans="1:5" ht="30" customHeight="1">
      <c r="A45" s="4" t="s">
        <v>51</v>
      </c>
      <c r="B45" s="3" t="str">
        <f>"561620230810092644165101"</f>
        <v>561620230810092644165101</v>
      </c>
      <c r="C45" s="3" t="s">
        <v>52</v>
      </c>
      <c r="D45" s="3" t="str">
        <f>"薛姑女"</f>
        <v>薛姑女</v>
      </c>
      <c r="E45" s="3" t="str">
        <f>"女"</f>
        <v>女</v>
      </c>
    </row>
    <row r="46" spans="1:5" ht="30" customHeight="1">
      <c r="A46" s="4" t="s">
        <v>53</v>
      </c>
      <c r="B46" s="3" t="str">
        <f>"561620230810095817165287"</f>
        <v>561620230810095817165287</v>
      </c>
      <c r="C46" s="3" t="s">
        <v>52</v>
      </c>
      <c r="D46" s="3" t="str">
        <f>"黎学文"</f>
        <v>黎学文</v>
      </c>
      <c r="E46" s="3" t="str">
        <f>"男"</f>
        <v>男</v>
      </c>
    </row>
    <row r="47" spans="1:5" ht="30" customHeight="1">
      <c r="A47" s="4" t="s">
        <v>54</v>
      </c>
      <c r="B47" s="3" t="str">
        <f>"561620230810102008165406"</f>
        <v>561620230810102008165406</v>
      </c>
      <c r="C47" s="3" t="s">
        <v>52</v>
      </c>
      <c r="D47" s="3" t="str">
        <f>"王丹蕾"</f>
        <v>王丹蕾</v>
      </c>
      <c r="E47" s="3" t="str">
        <f aca="true" t="shared" si="0" ref="E47:E53">"女"</f>
        <v>女</v>
      </c>
    </row>
    <row r="48" spans="1:5" ht="30" customHeight="1">
      <c r="A48" s="4" t="s">
        <v>55</v>
      </c>
      <c r="B48" s="3" t="str">
        <f>"561620230810093031165130"</f>
        <v>561620230810093031165130</v>
      </c>
      <c r="C48" s="3" t="s">
        <v>52</v>
      </c>
      <c r="D48" s="3" t="str">
        <f>"吴尾女"</f>
        <v>吴尾女</v>
      </c>
      <c r="E48" s="3" t="str">
        <f t="shared" si="0"/>
        <v>女</v>
      </c>
    </row>
    <row r="49" spans="1:5" ht="30" customHeight="1">
      <c r="A49" s="4" t="s">
        <v>56</v>
      </c>
      <c r="B49" s="3" t="str">
        <f>"561620230810093046165132"</f>
        <v>561620230810093046165132</v>
      </c>
      <c r="C49" s="3" t="s">
        <v>52</v>
      </c>
      <c r="D49" s="3" t="str">
        <f>"何慧娜"</f>
        <v>何慧娜</v>
      </c>
      <c r="E49" s="3" t="str">
        <f t="shared" si="0"/>
        <v>女</v>
      </c>
    </row>
    <row r="50" spans="1:5" ht="30" customHeight="1">
      <c r="A50" s="4" t="s">
        <v>57</v>
      </c>
      <c r="B50" s="3" t="str">
        <f>"561620230810093425165153"</f>
        <v>561620230810093425165153</v>
      </c>
      <c r="C50" s="3" t="s">
        <v>52</v>
      </c>
      <c r="D50" s="3" t="str">
        <f>"唐玉婷"</f>
        <v>唐玉婷</v>
      </c>
      <c r="E50" s="3" t="str">
        <f t="shared" si="0"/>
        <v>女</v>
      </c>
    </row>
    <row r="51" spans="1:5" ht="30" customHeight="1">
      <c r="A51" s="4" t="s">
        <v>58</v>
      </c>
      <c r="B51" s="3" t="str">
        <f>"561620230810113141165775"</f>
        <v>561620230810113141165775</v>
      </c>
      <c r="C51" s="3" t="s">
        <v>52</v>
      </c>
      <c r="D51" s="3" t="str">
        <f>"林少玲"</f>
        <v>林少玲</v>
      </c>
      <c r="E51" s="3" t="str">
        <f t="shared" si="0"/>
        <v>女</v>
      </c>
    </row>
    <row r="52" spans="1:5" ht="30" customHeight="1">
      <c r="A52" s="4" t="s">
        <v>59</v>
      </c>
      <c r="B52" s="3" t="str">
        <f>"561620230810121306165900"</f>
        <v>561620230810121306165900</v>
      </c>
      <c r="C52" s="3" t="s">
        <v>52</v>
      </c>
      <c r="D52" s="3" t="str">
        <f>"邢誉英"</f>
        <v>邢誉英</v>
      </c>
      <c r="E52" s="3" t="str">
        <f t="shared" si="0"/>
        <v>女</v>
      </c>
    </row>
    <row r="53" spans="1:5" ht="30" customHeight="1">
      <c r="A53" s="4" t="s">
        <v>60</v>
      </c>
      <c r="B53" s="3" t="str">
        <f>"561620230810155900166616"</f>
        <v>561620230810155900166616</v>
      </c>
      <c r="C53" s="3" t="s">
        <v>52</v>
      </c>
      <c r="D53" s="3" t="str">
        <f>"李叶统"</f>
        <v>李叶统</v>
      </c>
      <c r="E53" s="3" t="str">
        <f t="shared" si="0"/>
        <v>女</v>
      </c>
    </row>
    <row r="54" spans="1:5" ht="30" customHeight="1">
      <c r="A54" s="4" t="s">
        <v>61</v>
      </c>
      <c r="B54" s="3" t="str">
        <f>"561620230810164718166828"</f>
        <v>561620230810164718166828</v>
      </c>
      <c r="C54" s="3" t="s">
        <v>52</v>
      </c>
      <c r="D54" s="3" t="str">
        <f>"李启信"</f>
        <v>李启信</v>
      </c>
      <c r="E54" s="3" t="str">
        <f>"男"</f>
        <v>男</v>
      </c>
    </row>
    <row r="55" spans="1:5" ht="30" customHeight="1">
      <c r="A55" s="4" t="s">
        <v>62</v>
      </c>
      <c r="B55" s="3" t="str">
        <f>"561620230810154552166559"</f>
        <v>561620230810154552166559</v>
      </c>
      <c r="C55" s="3" t="s">
        <v>52</v>
      </c>
      <c r="D55" s="3" t="str">
        <f>"王月焕"</f>
        <v>王月焕</v>
      </c>
      <c r="E55" s="3" t="str">
        <f>"女"</f>
        <v>女</v>
      </c>
    </row>
    <row r="56" spans="1:5" ht="30" customHeight="1">
      <c r="A56" s="4" t="s">
        <v>63</v>
      </c>
      <c r="B56" s="3" t="str">
        <f>"561620230810174809167032"</f>
        <v>561620230810174809167032</v>
      </c>
      <c r="C56" s="3" t="s">
        <v>52</v>
      </c>
      <c r="D56" s="3" t="str">
        <f>"赵伟青"</f>
        <v>赵伟青</v>
      </c>
      <c r="E56" s="3" t="str">
        <f>"女"</f>
        <v>女</v>
      </c>
    </row>
    <row r="57" spans="1:5" ht="30" customHeight="1">
      <c r="A57" s="4" t="s">
        <v>64</v>
      </c>
      <c r="B57" s="3" t="str">
        <f>"561620230810181400167101"</f>
        <v>561620230810181400167101</v>
      </c>
      <c r="C57" s="3" t="s">
        <v>52</v>
      </c>
      <c r="D57" s="3" t="str">
        <f>"覃荣毅"</f>
        <v>覃荣毅</v>
      </c>
      <c r="E57" s="3" t="str">
        <f>"男"</f>
        <v>男</v>
      </c>
    </row>
    <row r="58" spans="1:5" ht="30" customHeight="1">
      <c r="A58" s="4" t="s">
        <v>65</v>
      </c>
      <c r="B58" s="3" t="str">
        <f>"561620230810100933165344"</f>
        <v>561620230810100933165344</v>
      </c>
      <c r="C58" s="3" t="s">
        <v>52</v>
      </c>
      <c r="D58" s="3" t="str">
        <f>"罗月爱"</f>
        <v>罗月爱</v>
      </c>
      <c r="E58" s="3" t="str">
        <f>"女"</f>
        <v>女</v>
      </c>
    </row>
    <row r="59" spans="1:5" ht="30" customHeight="1">
      <c r="A59" s="4" t="s">
        <v>66</v>
      </c>
      <c r="B59" s="3" t="str">
        <f>"561620230810180856167088"</f>
        <v>561620230810180856167088</v>
      </c>
      <c r="C59" s="3" t="s">
        <v>52</v>
      </c>
      <c r="D59" s="3" t="str">
        <f>"赵冠科"</f>
        <v>赵冠科</v>
      </c>
      <c r="E59" s="3" t="str">
        <f>"男"</f>
        <v>男</v>
      </c>
    </row>
    <row r="60" spans="1:5" ht="30" customHeight="1">
      <c r="A60" s="4" t="s">
        <v>67</v>
      </c>
      <c r="B60" s="3" t="str">
        <f>"561620230810214636167628"</f>
        <v>561620230810214636167628</v>
      </c>
      <c r="C60" s="3" t="s">
        <v>52</v>
      </c>
      <c r="D60" s="3" t="str">
        <f>"李顺娟"</f>
        <v>李顺娟</v>
      </c>
      <c r="E60" s="3" t="str">
        <f aca="true" t="shared" si="1" ref="E60:E72">"女"</f>
        <v>女</v>
      </c>
    </row>
    <row r="61" spans="1:5" ht="30" customHeight="1">
      <c r="A61" s="4" t="s">
        <v>68</v>
      </c>
      <c r="B61" s="3" t="str">
        <f>"561620230810155838166614"</f>
        <v>561620230810155838166614</v>
      </c>
      <c r="C61" s="3" t="s">
        <v>52</v>
      </c>
      <c r="D61" s="3" t="str">
        <f>"陈丹丹"</f>
        <v>陈丹丹</v>
      </c>
      <c r="E61" s="3" t="str">
        <f t="shared" si="1"/>
        <v>女</v>
      </c>
    </row>
    <row r="62" spans="1:5" ht="30" customHeight="1">
      <c r="A62" s="4" t="s">
        <v>69</v>
      </c>
      <c r="B62" s="3" t="str">
        <f>"561620230810180251167072"</f>
        <v>561620230810180251167072</v>
      </c>
      <c r="C62" s="3" t="s">
        <v>52</v>
      </c>
      <c r="D62" s="3" t="str">
        <f>"林美容"</f>
        <v>林美容</v>
      </c>
      <c r="E62" s="3" t="str">
        <f t="shared" si="1"/>
        <v>女</v>
      </c>
    </row>
    <row r="63" spans="1:5" ht="30" customHeight="1">
      <c r="A63" s="4" t="s">
        <v>70</v>
      </c>
      <c r="B63" s="3" t="str">
        <f>"561620230810171904166946"</f>
        <v>561620230810171904166946</v>
      </c>
      <c r="C63" s="3" t="s">
        <v>52</v>
      </c>
      <c r="D63" s="3" t="str">
        <f>"王玲"</f>
        <v>王玲</v>
      </c>
      <c r="E63" s="3" t="str">
        <f t="shared" si="1"/>
        <v>女</v>
      </c>
    </row>
    <row r="64" spans="1:5" ht="30" customHeight="1">
      <c r="A64" s="4" t="s">
        <v>71</v>
      </c>
      <c r="B64" s="3" t="str">
        <f>"561620230811122400169049"</f>
        <v>561620230811122400169049</v>
      </c>
      <c r="C64" s="3" t="s">
        <v>52</v>
      </c>
      <c r="D64" s="3" t="str">
        <f>"徐春花"</f>
        <v>徐春花</v>
      </c>
      <c r="E64" s="3" t="str">
        <f t="shared" si="1"/>
        <v>女</v>
      </c>
    </row>
    <row r="65" spans="1:5" ht="30" customHeight="1">
      <c r="A65" s="4" t="s">
        <v>72</v>
      </c>
      <c r="B65" s="3" t="str">
        <f>"561620230810193541167271"</f>
        <v>561620230810193541167271</v>
      </c>
      <c r="C65" s="3" t="s">
        <v>52</v>
      </c>
      <c r="D65" s="3" t="str">
        <f>"李秋"</f>
        <v>李秋</v>
      </c>
      <c r="E65" s="3" t="str">
        <f t="shared" si="1"/>
        <v>女</v>
      </c>
    </row>
    <row r="66" spans="1:5" ht="30" customHeight="1">
      <c r="A66" s="4" t="s">
        <v>73</v>
      </c>
      <c r="B66" s="3" t="str">
        <f>"561620230811110246168788"</f>
        <v>561620230811110246168788</v>
      </c>
      <c r="C66" s="3" t="s">
        <v>52</v>
      </c>
      <c r="D66" s="3" t="str">
        <f>"兰金玲"</f>
        <v>兰金玲</v>
      </c>
      <c r="E66" s="3" t="str">
        <f t="shared" si="1"/>
        <v>女</v>
      </c>
    </row>
    <row r="67" spans="1:5" ht="30" customHeight="1">
      <c r="A67" s="4" t="s">
        <v>74</v>
      </c>
      <c r="B67" s="3" t="str">
        <f>"561620230810175004167033"</f>
        <v>561620230810175004167033</v>
      </c>
      <c r="C67" s="3" t="s">
        <v>52</v>
      </c>
      <c r="D67" s="3" t="str">
        <f>"李香侬"</f>
        <v>李香侬</v>
      </c>
      <c r="E67" s="3" t="str">
        <f t="shared" si="1"/>
        <v>女</v>
      </c>
    </row>
    <row r="68" spans="1:5" ht="30" customHeight="1">
      <c r="A68" s="4" t="s">
        <v>75</v>
      </c>
      <c r="B68" s="3" t="str">
        <f>"561620230811144227169414"</f>
        <v>561620230811144227169414</v>
      </c>
      <c r="C68" s="3" t="s">
        <v>52</v>
      </c>
      <c r="D68" s="3" t="str">
        <f>"羊春彩"</f>
        <v>羊春彩</v>
      </c>
      <c r="E68" s="3" t="str">
        <f t="shared" si="1"/>
        <v>女</v>
      </c>
    </row>
    <row r="69" spans="1:5" ht="30" customHeight="1">
      <c r="A69" s="4" t="s">
        <v>76</v>
      </c>
      <c r="B69" s="3" t="str">
        <f>"561620230811154914169732"</f>
        <v>561620230811154914169732</v>
      </c>
      <c r="C69" s="3" t="s">
        <v>52</v>
      </c>
      <c r="D69" s="3" t="str">
        <f>"陈丽花"</f>
        <v>陈丽花</v>
      </c>
      <c r="E69" s="3" t="str">
        <f t="shared" si="1"/>
        <v>女</v>
      </c>
    </row>
    <row r="70" spans="1:5" ht="30" customHeight="1">
      <c r="A70" s="4" t="s">
        <v>77</v>
      </c>
      <c r="B70" s="3" t="str">
        <f>"561620230811142137169339"</f>
        <v>561620230811142137169339</v>
      </c>
      <c r="C70" s="3" t="s">
        <v>52</v>
      </c>
      <c r="D70" s="3" t="str">
        <f>"李宽女"</f>
        <v>李宽女</v>
      </c>
      <c r="E70" s="3" t="str">
        <f t="shared" si="1"/>
        <v>女</v>
      </c>
    </row>
    <row r="71" spans="1:5" ht="30" customHeight="1">
      <c r="A71" s="4" t="s">
        <v>78</v>
      </c>
      <c r="B71" s="3" t="str">
        <f>"561620230810112544165751"</f>
        <v>561620230810112544165751</v>
      </c>
      <c r="C71" s="3" t="s">
        <v>52</v>
      </c>
      <c r="D71" s="3" t="str">
        <f>"符嫦嫦"</f>
        <v>符嫦嫦</v>
      </c>
      <c r="E71" s="3" t="str">
        <f t="shared" si="1"/>
        <v>女</v>
      </c>
    </row>
    <row r="72" spans="1:5" ht="30" customHeight="1">
      <c r="A72" s="4" t="s">
        <v>79</v>
      </c>
      <c r="B72" s="3" t="str">
        <f>"561620230810145103166318"</f>
        <v>561620230810145103166318</v>
      </c>
      <c r="C72" s="3" t="s">
        <v>52</v>
      </c>
      <c r="D72" s="3" t="str">
        <f>"符定姣"</f>
        <v>符定姣</v>
      </c>
      <c r="E72" s="3" t="str">
        <f t="shared" si="1"/>
        <v>女</v>
      </c>
    </row>
    <row r="73" spans="1:5" ht="30" customHeight="1">
      <c r="A73" s="4" t="s">
        <v>80</v>
      </c>
      <c r="B73" s="3" t="str">
        <f>"561620230811191105170403"</f>
        <v>561620230811191105170403</v>
      </c>
      <c r="C73" s="3" t="s">
        <v>52</v>
      </c>
      <c r="D73" s="3" t="str">
        <f>"张浩然"</f>
        <v>张浩然</v>
      </c>
      <c r="E73" s="3" t="str">
        <f>"男"</f>
        <v>男</v>
      </c>
    </row>
    <row r="74" spans="1:5" ht="30" customHeight="1">
      <c r="A74" s="4" t="s">
        <v>81</v>
      </c>
      <c r="B74" s="3" t="str">
        <f>"561620230811200704170530"</f>
        <v>561620230811200704170530</v>
      </c>
      <c r="C74" s="3" t="s">
        <v>52</v>
      </c>
      <c r="D74" s="3" t="str">
        <f>"黄金霞"</f>
        <v>黄金霞</v>
      </c>
      <c r="E74" s="3" t="str">
        <f aca="true" t="shared" si="2" ref="E74:E79">"女"</f>
        <v>女</v>
      </c>
    </row>
    <row r="75" spans="1:5" ht="30" customHeight="1">
      <c r="A75" s="4" t="s">
        <v>82</v>
      </c>
      <c r="B75" s="3" t="str">
        <f>"561620230812091754171378"</f>
        <v>561620230812091754171378</v>
      </c>
      <c r="C75" s="3" t="s">
        <v>52</v>
      </c>
      <c r="D75" s="3" t="str">
        <f>"吴二皎"</f>
        <v>吴二皎</v>
      </c>
      <c r="E75" s="3" t="str">
        <f t="shared" si="2"/>
        <v>女</v>
      </c>
    </row>
    <row r="76" spans="1:5" ht="30" customHeight="1">
      <c r="A76" s="4" t="s">
        <v>83</v>
      </c>
      <c r="B76" s="3" t="str">
        <f>"561620230811180104170239"</f>
        <v>561620230811180104170239</v>
      </c>
      <c r="C76" s="3" t="s">
        <v>52</v>
      </c>
      <c r="D76" s="3" t="str">
        <f>"郑玉梅"</f>
        <v>郑玉梅</v>
      </c>
      <c r="E76" s="3" t="str">
        <f t="shared" si="2"/>
        <v>女</v>
      </c>
    </row>
    <row r="77" spans="1:5" ht="30" customHeight="1">
      <c r="A77" s="4" t="s">
        <v>84</v>
      </c>
      <c r="B77" s="3" t="str">
        <f>"561620230812131751172127"</f>
        <v>561620230812131751172127</v>
      </c>
      <c r="C77" s="3" t="s">
        <v>52</v>
      </c>
      <c r="D77" s="3" t="str">
        <f>"丁启萍"</f>
        <v>丁启萍</v>
      </c>
      <c r="E77" s="3" t="str">
        <f t="shared" si="2"/>
        <v>女</v>
      </c>
    </row>
    <row r="78" spans="1:5" ht="30" customHeight="1">
      <c r="A78" s="4" t="s">
        <v>85</v>
      </c>
      <c r="B78" s="3" t="str">
        <f>"561620230812133921172172"</f>
        <v>561620230812133921172172</v>
      </c>
      <c r="C78" s="3" t="s">
        <v>52</v>
      </c>
      <c r="D78" s="3" t="str">
        <f>"谭丽飘"</f>
        <v>谭丽飘</v>
      </c>
      <c r="E78" s="3" t="str">
        <f t="shared" si="2"/>
        <v>女</v>
      </c>
    </row>
    <row r="79" spans="1:5" ht="30" customHeight="1">
      <c r="A79" s="4" t="s">
        <v>86</v>
      </c>
      <c r="B79" s="3" t="str">
        <f>"561620230812163813172776"</f>
        <v>561620230812163813172776</v>
      </c>
      <c r="C79" s="3" t="s">
        <v>52</v>
      </c>
      <c r="D79" s="3" t="str">
        <f>"李秋英"</f>
        <v>李秋英</v>
      </c>
      <c r="E79" s="3" t="str">
        <f t="shared" si="2"/>
        <v>女</v>
      </c>
    </row>
    <row r="80" spans="1:5" ht="30" customHeight="1">
      <c r="A80" s="4" t="s">
        <v>87</v>
      </c>
      <c r="B80" s="3" t="str">
        <f>"561620230812162415172730"</f>
        <v>561620230812162415172730</v>
      </c>
      <c r="C80" s="3" t="s">
        <v>52</v>
      </c>
      <c r="D80" s="3" t="str">
        <f>"曾祥龙"</f>
        <v>曾祥龙</v>
      </c>
      <c r="E80" s="3" t="str">
        <f>"男"</f>
        <v>男</v>
      </c>
    </row>
    <row r="81" spans="1:5" ht="30" customHeight="1">
      <c r="A81" s="4" t="s">
        <v>88</v>
      </c>
      <c r="B81" s="3" t="str">
        <f>"561620230812162153172720"</f>
        <v>561620230812162153172720</v>
      </c>
      <c r="C81" s="3" t="s">
        <v>52</v>
      </c>
      <c r="D81" s="3" t="str">
        <f>"李科波"</f>
        <v>李科波</v>
      </c>
      <c r="E81" s="3" t="str">
        <f>"男"</f>
        <v>男</v>
      </c>
    </row>
    <row r="82" spans="1:5" ht="30" customHeight="1">
      <c r="A82" s="4" t="s">
        <v>89</v>
      </c>
      <c r="B82" s="3" t="str">
        <f>"561620230812101703171559"</f>
        <v>561620230812101703171559</v>
      </c>
      <c r="C82" s="3" t="s">
        <v>52</v>
      </c>
      <c r="D82" s="3" t="str">
        <f>"陈娟"</f>
        <v>陈娟</v>
      </c>
      <c r="E82" s="3" t="str">
        <f>"女"</f>
        <v>女</v>
      </c>
    </row>
    <row r="83" spans="1:5" ht="30" customHeight="1">
      <c r="A83" s="4" t="s">
        <v>90</v>
      </c>
      <c r="B83" s="3" t="str">
        <f>"561620230811144429169421"</f>
        <v>561620230811144429169421</v>
      </c>
      <c r="C83" s="3" t="s">
        <v>52</v>
      </c>
      <c r="D83" s="3" t="str">
        <f>"王盈慧"</f>
        <v>王盈慧</v>
      </c>
      <c r="E83" s="3" t="str">
        <f>"女"</f>
        <v>女</v>
      </c>
    </row>
    <row r="84" spans="1:5" ht="30" customHeight="1">
      <c r="A84" s="4" t="s">
        <v>91</v>
      </c>
      <c r="B84" s="3" t="str">
        <f>"561620230813112050175686"</f>
        <v>561620230813112050175686</v>
      </c>
      <c r="C84" s="3" t="s">
        <v>52</v>
      </c>
      <c r="D84" s="3" t="str">
        <f>"陈志娇"</f>
        <v>陈志娇</v>
      </c>
      <c r="E84" s="3" t="str">
        <f>"女"</f>
        <v>女</v>
      </c>
    </row>
    <row r="85" spans="1:5" ht="30" customHeight="1">
      <c r="A85" s="4" t="s">
        <v>92</v>
      </c>
      <c r="B85" s="3" t="str">
        <f>"561620230813181920178206"</f>
        <v>561620230813181920178206</v>
      </c>
      <c r="C85" s="3" t="s">
        <v>52</v>
      </c>
      <c r="D85" s="3" t="str">
        <f>"符晓轩"</f>
        <v>符晓轩</v>
      </c>
      <c r="E85" s="3" t="str">
        <f>"女"</f>
        <v>女</v>
      </c>
    </row>
    <row r="86" spans="1:5" ht="30" customHeight="1">
      <c r="A86" s="4" t="s">
        <v>93</v>
      </c>
      <c r="B86" s="3" t="str">
        <f>"561620230810172004166949"</f>
        <v>561620230810172004166949</v>
      </c>
      <c r="C86" s="3" t="s">
        <v>52</v>
      </c>
      <c r="D86" s="3" t="str">
        <f>"陈智明"</f>
        <v>陈智明</v>
      </c>
      <c r="E86" s="3" t="str">
        <f>"男"</f>
        <v>男</v>
      </c>
    </row>
    <row r="87" spans="1:5" ht="30" customHeight="1">
      <c r="A87" s="4" t="s">
        <v>94</v>
      </c>
      <c r="B87" s="3" t="str">
        <f>"561620230813193620178298"</f>
        <v>561620230813193620178298</v>
      </c>
      <c r="C87" s="3" t="s">
        <v>52</v>
      </c>
      <c r="D87" s="3" t="str">
        <f>"许伯香"</f>
        <v>许伯香</v>
      </c>
      <c r="E87" s="3" t="str">
        <f aca="true" t="shared" si="3" ref="E87:E100">"女"</f>
        <v>女</v>
      </c>
    </row>
    <row r="88" spans="1:5" ht="30" customHeight="1">
      <c r="A88" s="4" t="s">
        <v>95</v>
      </c>
      <c r="B88" s="3" t="str">
        <f>"561620230810162316166721"</f>
        <v>561620230810162316166721</v>
      </c>
      <c r="C88" s="3" t="s">
        <v>52</v>
      </c>
      <c r="D88" s="3" t="str">
        <f>"符杨婷"</f>
        <v>符杨婷</v>
      </c>
      <c r="E88" s="3" t="str">
        <f t="shared" si="3"/>
        <v>女</v>
      </c>
    </row>
    <row r="89" spans="1:5" ht="30" customHeight="1">
      <c r="A89" s="4" t="s">
        <v>96</v>
      </c>
      <c r="B89" s="3" t="str">
        <f>"561620230814101957179313"</f>
        <v>561620230814101957179313</v>
      </c>
      <c r="C89" s="3" t="s">
        <v>52</v>
      </c>
      <c r="D89" s="3" t="str">
        <f>"王振灵"</f>
        <v>王振灵</v>
      </c>
      <c r="E89" s="3" t="str">
        <f t="shared" si="3"/>
        <v>女</v>
      </c>
    </row>
    <row r="90" spans="1:5" ht="30" customHeight="1">
      <c r="A90" s="4" t="s">
        <v>97</v>
      </c>
      <c r="B90" s="3" t="str">
        <f>"561620230814095701179214"</f>
        <v>561620230814095701179214</v>
      </c>
      <c r="C90" s="3" t="s">
        <v>52</v>
      </c>
      <c r="D90" s="3" t="str">
        <f>"许会换"</f>
        <v>许会换</v>
      </c>
      <c r="E90" s="3" t="str">
        <f t="shared" si="3"/>
        <v>女</v>
      </c>
    </row>
    <row r="91" spans="1:5" ht="30" customHeight="1">
      <c r="A91" s="4" t="s">
        <v>98</v>
      </c>
      <c r="B91" s="3" t="str">
        <f>"561620230814103820179396"</f>
        <v>561620230814103820179396</v>
      </c>
      <c r="C91" s="3" t="s">
        <v>52</v>
      </c>
      <c r="D91" s="3" t="str">
        <f>"钟庆玫"</f>
        <v>钟庆玫</v>
      </c>
      <c r="E91" s="3" t="str">
        <f t="shared" si="3"/>
        <v>女</v>
      </c>
    </row>
    <row r="92" spans="1:5" ht="30" customHeight="1">
      <c r="A92" s="4" t="s">
        <v>99</v>
      </c>
      <c r="B92" s="3" t="str">
        <f>"561620230810203435167411"</f>
        <v>561620230810203435167411</v>
      </c>
      <c r="C92" s="3" t="s">
        <v>52</v>
      </c>
      <c r="D92" s="3" t="str">
        <f>"吴萍"</f>
        <v>吴萍</v>
      </c>
      <c r="E92" s="3" t="str">
        <f t="shared" si="3"/>
        <v>女</v>
      </c>
    </row>
    <row r="93" spans="1:5" ht="30" customHeight="1">
      <c r="A93" s="4" t="s">
        <v>100</v>
      </c>
      <c r="B93" s="3" t="str">
        <f>"561620230813090418174806"</f>
        <v>561620230813090418174806</v>
      </c>
      <c r="C93" s="3" t="s">
        <v>52</v>
      </c>
      <c r="D93" s="3" t="str">
        <f>"胡其花"</f>
        <v>胡其花</v>
      </c>
      <c r="E93" s="3" t="str">
        <f t="shared" si="3"/>
        <v>女</v>
      </c>
    </row>
    <row r="94" spans="1:5" ht="30" customHeight="1">
      <c r="A94" s="4" t="s">
        <v>101</v>
      </c>
      <c r="B94" s="3" t="str">
        <f>"561620230814144316180139"</f>
        <v>561620230814144316180139</v>
      </c>
      <c r="C94" s="3" t="s">
        <v>52</v>
      </c>
      <c r="D94" s="3" t="str">
        <f>"王红蕖"</f>
        <v>王红蕖</v>
      </c>
      <c r="E94" s="3" t="str">
        <f t="shared" si="3"/>
        <v>女</v>
      </c>
    </row>
    <row r="95" spans="1:5" ht="30" customHeight="1">
      <c r="A95" s="4" t="s">
        <v>102</v>
      </c>
      <c r="B95" s="3" t="str">
        <f>"561620230814105939179481"</f>
        <v>561620230814105939179481</v>
      </c>
      <c r="C95" s="3" t="s">
        <v>52</v>
      </c>
      <c r="D95" s="3" t="str">
        <f>"王丽"</f>
        <v>王丽</v>
      </c>
      <c r="E95" s="3" t="str">
        <f t="shared" si="3"/>
        <v>女</v>
      </c>
    </row>
    <row r="96" spans="1:5" ht="30" customHeight="1">
      <c r="A96" s="4" t="s">
        <v>103</v>
      </c>
      <c r="B96" s="3" t="str">
        <f>"561620230811150728169523"</f>
        <v>561620230811150728169523</v>
      </c>
      <c r="C96" s="3" t="s">
        <v>52</v>
      </c>
      <c r="D96" s="3" t="str">
        <f>"赵国翠"</f>
        <v>赵国翠</v>
      </c>
      <c r="E96" s="3" t="str">
        <f t="shared" si="3"/>
        <v>女</v>
      </c>
    </row>
    <row r="97" spans="1:5" ht="30" customHeight="1">
      <c r="A97" s="4" t="s">
        <v>104</v>
      </c>
      <c r="B97" s="3" t="str">
        <f>"561620230814164409180649"</f>
        <v>561620230814164409180649</v>
      </c>
      <c r="C97" s="3" t="s">
        <v>52</v>
      </c>
      <c r="D97" s="3" t="str">
        <f>"符永鹏"</f>
        <v>符永鹏</v>
      </c>
      <c r="E97" s="3" t="str">
        <f>"男"</f>
        <v>男</v>
      </c>
    </row>
    <row r="98" spans="1:5" ht="30" customHeight="1">
      <c r="A98" s="4" t="s">
        <v>105</v>
      </c>
      <c r="B98" s="3" t="str">
        <f>"561620230811165933170051"</f>
        <v>561620230811165933170051</v>
      </c>
      <c r="C98" s="3" t="s">
        <v>52</v>
      </c>
      <c r="D98" s="3" t="str">
        <f>"吴多雄"</f>
        <v>吴多雄</v>
      </c>
      <c r="E98" s="3" t="str">
        <f>"男"</f>
        <v>男</v>
      </c>
    </row>
    <row r="99" spans="1:5" ht="30" customHeight="1">
      <c r="A99" s="4" t="s">
        <v>106</v>
      </c>
      <c r="B99" s="3" t="str">
        <f>"561620230814172837180712"</f>
        <v>561620230814172837180712</v>
      </c>
      <c r="C99" s="3" t="s">
        <v>52</v>
      </c>
      <c r="D99" s="3" t="str">
        <f>"王英"</f>
        <v>王英</v>
      </c>
      <c r="E99" s="3" t="str">
        <f aca="true" t="shared" si="4" ref="E99:E105">"女"</f>
        <v>女</v>
      </c>
    </row>
    <row r="100" spans="1:5" ht="30" customHeight="1">
      <c r="A100" s="4" t="s">
        <v>107</v>
      </c>
      <c r="B100" s="3" t="str">
        <f>"561620230810090451164988"</f>
        <v>561620230810090451164988</v>
      </c>
      <c r="C100" s="3" t="s">
        <v>52</v>
      </c>
      <c r="D100" s="3" t="str">
        <f>"王小霞"</f>
        <v>王小霞</v>
      </c>
      <c r="E100" s="3" t="str">
        <f t="shared" si="4"/>
        <v>女</v>
      </c>
    </row>
    <row r="101" spans="1:5" ht="30" customHeight="1">
      <c r="A101" s="4" t="s">
        <v>108</v>
      </c>
      <c r="B101" s="3" t="str">
        <f>"561620230815093833180969"</f>
        <v>561620230815093833180969</v>
      </c>
      <c r="C101" s="3" t="s">
        <v>52</v>
      </c>
      <c r="D101" s="3" t="str">
        <f>"王杏兰"</f>
        <v>王杏兰</v>
      </c>
      <c r="E101" s="3" t="str">
        <f t="shared" si="4"/>
        <v>女</v>
      </c>
    </row>
    <row r="102" spans="1:5" ht="30" customHeight="1">
      <c r="A102" s="4" t="s">
        <v>109</v>
      </c>
      <c r="B102" s="3" t="str">
        <f>"561620230815101057180991"</f>
        <v>561620230815101057180991</v>
      </c>
      <c r="C102" s="3" t="s">
        <v>52</v>
      </c>
      <c r="D102" s="3" t="str">
        <f>"林壮翠"</f>
        <v>林壮翠</v>
      </c>
      <c r="E102" s="3" t="str">
        <f t="shared" si="4"/>
        <v>女</v>
      </c>
    </row>
    <row r="103" spans="1:5" ht="30" customHeight="1">
      <c r="A103" s="4" t="s">
        <v>110</v>
      </c>
      <c r="B103" s="3" t="str">
        <f>"561620230815105906181015"</f>
        <v>561620230815105906181015</v>
      </c>
      <c r="C103" s="3" t="s">
        <v>52</v>
      </c>
      <c r="D103" s="3" t="str">
        <f>"林瑞玲"</f>
        <v>林瑞玲</v>
      </c>
      <c r="E103" s="3" t="str">
        <f t="shared" si="4"/>
        <v>女</v>
      </c>
    </row>
    <row r="104" spans="1:5" ht="30" customHeight="1">
      <c r="A104" s="4" t="s">
        <v>111</v>
      </c>
      <c r="B104" s="3" t="str">
        <f>"561620230815093245180958"</f>
        <v>561620230815093245180958</v>
      </c>
      <c r="C104" s="3" t="s">
        <v>52</v>
      </c>
      <c r="D104" s="3" t="str">
        <f>"符志尾"</f>
        <v>符志尾</v>
      </c>
      <c r="E104" s="3" t="str">
        <f t="shared" si="4"/>
        <v>女</v>
      </c>
    </row>
    <row r="105" spans="1:5" ht="30" customHeight="1">
      <c r="A105" s="4" t="s">
        <v>112</v>
      </c>
      <c r="B105" s="3" t="str">
        <f>"561620230815235343181377"</f>
        <v>561620230815235343181377</v>
      </c>
      <c r="C105" s="3" t="s">
        <v>52</v>
      </c>
      <c r="D105" s="3" t="str">
        <f>"周秋颖"</f>
        <v>周秋颖</v>
      </c>
      <c r="E105" s="3" t="str">
        <f t="shared" si="4"/>
        <v>女</v>
      </c>
    </row>
    <row r="106" spans="1:5" ht="30" customHeight="1">
      <c r="A106" s="4" t="s">
        <v>113</v>
      </c>
      <c r="B106" s="3" t="str">
        <f>"561620230810091052165024"</f>
        <v>561620230810091052165024</v>
      </c>
      <c r="C106" s="3" t="s">
        <v>114</v>
      </c>
      <c r="D106" s="3" t="str">
        <f>"符雪婷"</f>
        <v>符雪婷</v>
      </c>
      <c r="E106" s="3" t="str">
        <f aca="true" t="shared" si="5" ref="E106:E123">"女"</f>
        <v>女</v>
      </c>
    </row>
    <row r="107" spans="1:5" ht="30" customHeight="1">
      <c r="A107" s="4" t="s">
        <v>115</v>
      </c>
      <c r="B107" s="3" t="str">
        <f>"561620230810161506166685"</f>
        <v>561620230810161506166685</v>
      </c>
      <c r="C107" s="3" t="s">
        <v>114</v>
      </c>
      <c r="D107" s="3" t="str">
        <f>"郑彩娇"</f>
        <v>郑彩娇</v>
      </c>
      <c r="E107" s="3" t="str">
        <f t="shared" si="5"/>
        <v>女</v>
      </c>
    </row>
    <row r="108" spans="1:5" ht="30" customHeight="1">
      <c r="A108" s="4" t="s">
        <v>116</v>
      </c>
      <c r="B108" s="3" t="str">
        <f>"561620230810091300165033"</f>
        <v>561620230810091300165033</v>
      </c>
      <c r="C108" s="3" t="s">
        <v>114</v>
      </c>
      <c r="D108" s="3" t="str">
        <f>"王儒静"</f>
        <v>王儒静</v>
      </c>
      <c r="E108" s="3" t="str">
        <f t="shared" si="5"/>
        <v>女</v>
      </c>
    </row>
    <row r="109" spans="1:5" ht="30" customHeight="1">
      <c r="A109" s="4" t="s">
        <v>117</v>
      </c>
      <c r="B109" s="3" t="str">
        <f>"561620230811093915168396"</f>
        <v>561620230811093915168396</v>
      </c>
      <c r="C109" s="3" t="s">
        <v>114</v>
      </c>
      <c r="D109" s="3" t="str">
        <f>"林冰冰"</f>
        <v>林冰冰</v>
      </c>
      <c r="E109" s="3" t="str">
        <f t="shared" si="5"/>
        <v>女</v>
      </c>
    </row>
    <row r="110" spans="1:5" ht="30" customHeight="1">
      <c r="A110" s="4" t="s">
        <v>118</v>
      </c>
      <c r="B110" s="3" t="str">
        <f>"561620230810173456167004"</f>
        <v>561620230810173456167004</v>
      </c>
      <c r="C110" s="3" t="s">
        <v>114</v>
      </c>
      <c r="D110" s="3" t="str">
        <f>"张伟云"</f>
        <v>张伟云</v>
      </c>
      <c r="E110" s="3" t="str">
        <f t="shared" si="5"/>
        <v>女</v>
      </c>
    </row>
    <row r="111" spans="1:5" ht="30" customHeight="1">
      <c r="A111" s="4" t="s">
        <v>119</v>
      </c>
      <c r="B111" s="3" t="str">
        <f>"561620230811180757170248"</f>
        <v>561620230811180757170248</v>
      </c>
      <c r="C111" s="3" t="s">
        <v>114</v>
      </c>
      <c r="D111" s="3" t="str">
        <f>"符泽苹"</f>
        <v>符泽苹</v>
      </c>
      <c r="E111" s="3" t="str">
        <f t="shared" si="5"/>
        <v>女</v>
      </c>
    </row>
    <row r="112" spans="1:5" ht="30" customHeight="1">
      <c r="A112" s="4" t="s">
        <v>120</v>
      </c>
      <c r="B112" s="3" t="str">
        <f>"561620230811195458170500"</f>
        <v>561620230811195458170500</v>
      </c>
      <c r="C112" s="3" t="s">
        <v>114</v>
      </c>
      <c r="D112" s="3" t="str">
        <f>"羊美萍"</f>
        <v>羊美萍</v>
      </c>
      <c r="E112" s="3" t="str">
        <f t="shared" si="5"/>
        <v>女</v>
      </c>
    </row>
    <row r="113" spans="1:5" ht="30" customHeight="1">
      <c r="A113" s="4" t="s">
        <v>121</v>
      </c>
      <c r="B113" s="3" t="str">
        <f>"561620230811214249170798"</f>
        <v>561620230811214249170798</v>
      </c>
      <c r="C113" s="3" t="s">
        <v>114</v>
      </c>
      <c r="D113" s="3" t="str">
        <f>"麦珊"</f>
        <v>麦珊</v>
      </c>
      <c r="E113" s="3" t="str">
        <f t="shared" si="5"/>
        <v>女</v>
      </c>
    </row>
    <row r="114" spans="1:5" ht="30" customHeight="1">
      <c r="A114" s="4" t="s">
        <v>122</v>
      </c>
      <c r="B114" s="3" t="str">
        <f>"561620230811163310169947"</f>
        <v>561620230811163310169947</v>
      </c>
      <c r="C114" s="3" t="s">
        <v>114</v>
      </c>
      <c r="D114" s="3" t="str">
        <f>"符文杰"</f>
        <v>符文杰</v>
      </c>
      <c r="E114" s="3" t="str">
        <f t="shared" si="5"/>
        <v>女</v>
      </c>
    </row>
    <row r="115" spans="1:5" ht="30" customHeight="1">
      <c r="A115" s="4" t="s">
        <v>123</v>
      </c>
      <c r="B115" s="3" t="str">
        <f>"561620230812183340173148"</f>
        <v>561620230812183340173148</v>
      </c>
      <c r="C115" s="3" t="s">
        <v>114</v>
      </c>
      <c r="D115" s="3" t="str">
        <f>"李玫"</f>
        <v>李玫</v>
      </c>
      <c r="E115" s="3" t="str">
        <f t="shared" si="5"/>
        <v>女</v>
      </c>
    </row>
    <row r="116" spans="1:5" ht="30" customHeight="1">
      <c r="A116" s="4" t="s">
        <v>124</v>
      </c>
      <c r="B116" s="3" t="str">
        <f>"561620230812155408172621"</f>
        <v>561620230812155408172621</v>
      </c>
      <c r="C116" s="3" t="s">
        <v>114</v>
      </c>
      <c r="D116" s="3" t="str">
        <f>"何开玉"</f>
        <v>何开玉</v>
      </c>
      <c r="E116" s="3" t="str">
        <f t="shared" si="5"/>
        <v>女</v>
      </c>
    </row>
    <row r="117" spans="1:5" ht="30" customHeight="1">
      <c r="A117" s="4" t="s">
        <v>125</v>
      </c>
      <c r="B117" s="3" t="str">
        <f>"561620230810110005165619"</f>
        <v>561620230810110005165619</v>
      </c>
      <c r="C117" s="3" t="s">
        <v>114</v>
      </c>
      <c r="D117" s="3" t="str">
        <f>"羊玉熊"</f>
        <v>羊玉熊</v>
      </c>
      <c r="E117" s="3" t="str">
        <f t="shared" si="5"/>
        <v>女</v>
      </c>
    </row>
    <row r="118" spans="1:5" ht="30" customHeight="1">
      <c r="A118" s="4" t="s">
        <v>126</v>
      </c>
      <c r="B118" s="3" t="str">
        <f>"561620230812215505173896"</f>
        <v>561620230812215505173896</v>
      </c>
      <c r="C118" s="3" t="s">
        <v>114</v>
      </c>
      <c r="D118" s="3" t="str">
        <f>"王海迪"</f>
        <v>王海迪</v>
      </c>
      <c r="E118" s="3" t="str">
        <f t="shared" si="5"/>
        <v>女</v>
      </c>
    </row>
    <row r="119" spans="1:5" ht="30" customHeight="1">
      <c r="A119" s="4" t="s">
        <v>127</v>
      </c>
      <c r="B119" s="3" t="str">
        <f>"561620230812171515172914"</f>
        <v>561620230812171515172914</v>
      </c>
      <c r="C119" s="3" t="s">
        <v>114</v>
      </c>
      <c r="D119" s="3" t="str">
        <f>"黄海玲"</f>
        <v>黄海玲</v>
      </c>
      <c r="E119" s="3" t="str">
        <f t="shared" si="5"/>
        <v>女</v>
      </c>
    </row>
    <row r="120" spans="1:5" ht="30" customHeight="1">
      <c r="A120" s="4" t="s">
        <v>128</v>
      </c>
      <c r="B120" s="3" t="str">
        <f>"561620230814195015180784"</f>
        <v>561620230814195015180784</v>
      </c>
      <c r="C120" s="3" t="s">
        <v>114</v>
      </c>
      <c r="D120" s="3" t="str">
        <f>"吴梦琴"</f>
        <v>吴梦琴</v>
      </c>
      <c r="E120" s="3" t="str">
        <f t="shared" si="5"/>
        <v>女</v>
      </c>
    </row>
    <row r="121" spans="1:5" ht="30" customHeight="1">
      <c r="A121" s="4" t="s">
        <v>129</v>
      </c>
      <c r="B121" s="3" t="str">
        <f>"561620230814220827180859"</f>
        <v>561620230814220827180859</v>
      </c>
      <c r="C121" s="3" t="s">
        <v>114</v>
      </c>
      <c r="D121" s="3" t="str">
        <f>"吉如活"</f>
        <v>吉如活</v>
      </c>
      <c r="E121" s="3" t="str">
        <f t="shared" si="5"/>
        <v>女</v>
      </c>
    </row>
    <row r="122" spans="1:5" ht="30" customHeight="1">
      <c r="A122" s="4" t="s">
        <v>130</v>
      </c>
      <c r="B122" s="3" t="str">
        <f>"561620230812122303171978"</f>
        <v>561620230812122303171978</v>
      </c>
      <c r="C122" s="3" t="s">
        <v>114</v>
      </c>
      <c r="D122" s="3" t="str">
        <f>"王诗梦"</f>
        <v>王诗梦</v>
      </c>
      <c r="E122" s="3" t="str">
        <f t="shared" si="5"/>
        <v>女</v>
      </c>
    </row>
    <row r="123" spans="1:5" ht="30" customHeight="1">
      <c r="A123" s="4" t="s">
        <v>131</v>
      </c>
      <c r="B123" s="3" t="str">
        <f>"561620230815095057180978"</f>
        <v>561620230815095057180978</v>
      </c>
      <c r="C123" s="3" t="s">
        <v>114</v>
      </c>
      <c r="D123" s="3" t="str">
        <f>"符哲婧"</f>
        <v>符哲婧</v>
      </c>
      <c r="E123" s="3" t="str">
        <f t="shared" si="5"/>
        <v>女</v>
      </c>
    </row>
    <row r="124" spans="1:5" ht="30" customHeight="1">
      <c r="A124" s="4" t="s">
        <v>132</v>
      </c>
      <c r="B124" s="3" t="str">
        <f>"561620230810160456166638"</f>
        <v>561620230810160456166638</v>
      </c>
      <c r="C124" s="3" t="s">
        <v>133</v>
      </c>
      <c r="D124" s="3" t="str">
        <f>"杨祚明"</f>
        <v>杨祚明</v>
      </c>
      <c r="E124" s="3" t="str">
        <f>"男"</f>
        <v>男</v>
      </c>
    </row>
    <row r="125" spans="1:5" ht="30" customHeight="1">
      <c r="A125" s="4" t="s">
        <v>134</v>
      </c>
      <c r="B125" s="3" t="str">
        <f>"561620230810102139165416"</f>
        <v>561620230810102139165416</v>
      </c>
      <c r="C125" s="3" t="s">
        <v>135</v>
      </c>
      <c r="D125" s="3" t="str">
        <f>"许昊"</f>
        <v>许昊</v>
      </c>
      <c r="E125" s="3" t="str">
        <f>"男"</f>
        <v>男</v>
      </c>
    </row>
    <row r="126" spans="1:5" ht="30" customHeight="1">
      <c r="A126" s="4" t="s">
        <v>136</v>
      </c>
      <c r="B126" s="3" t="str">
        <f>"561620230810102047165409"</f>
        <v>561620230810102047165409</v>
      </c>
      <c r="C126" s="3" t="s">
        <v>135</v>
      </c>
      <c r="D126" s="3" t="str">
        <f>"胡川楠"</f>
        <v>胡川楠</v>
      </c>
      <c r="E126" s="3" t="str">
        <f>"女"</f>
        <v>女</v>
      </c>
    </row>
    <row r="127" spans="1:5" ht="30" customHeight="1">
      <c r="A127" s="4" t="s">
        <v>137</v>
      </c>
      <c r="B127" s="3" t="str">
        <f>"561620230811115458168979"</f>
        <v>561620230811115458168979</v>
      </c>
      <c r="C127" s="3" t="s">
        <v>135</v>
      </c>
      <c r="D127" s="3" t="str">
        <f>"李文静"</f>
        <v>李文静</v>
      </c>
      <c r="E127" s="3" t="str">
        <f>"女"</f>
        <v>女</v>
      </c>
    </row>
    <row r="128" spans="1:5" ht="30" customHeight="1">
      <c r="A128" s="4" t="s">
        <v>138</v>
      </c>
      <c r="B128" s="3" t="str">
        <f>"561620230810114757165830"</f>
        <v>561620230810114757165830</v>
      </c>
      <c r="C128" s="3" t="s">
        <v>139</v>
      </c>
      <c r="D128" s="3" t="str">
        <f>"闫付通"</f>
        <v>闫付通</v>
      </c>
      <c r="E128" s="3" t="str">
        <f>"男"</f>
        <v>男</v>
      </c>
    </row>
    <row r="129" spans="1:5" ht="30" customHeight="1">
      <c r="A129" s="4" t="s">
        <v>140</v>
      </c>
      <c r="B129" s="3" t="str">
        <f>"561620230811210227170686"</f>
        <v>561620230811210227170686</v>
      </c>
      <c r="C129" s="3" t="s">
        <v>139</v>
      </c>
      <c r="D129" s="3" t="str">
        <f>"练庆锋"</f>
        <v>练庆锋</v>
      </c>
      <c r="E129" s="3" t="str">
        <f>"男"</f>
        <v>男</v>
      </c>
    </row>
    <row r="130" spans="1:5" ht="30" customHeight="1">
      <c r="A130" s="4" t="s">
        <v>141</v>
      </c>
      <c r="B130" s="3" t="str">
        <f>"561620230814103032179358"</f>
        <v>561620230814103032179358</v>
      </c>
      <c r="C130" s="3" t="s">
        <v>139</v>
      </c>
      <c r="D130" s="3" t="str">
        <f>"吴天"</f>
        <v>吴天</v>
      </c>
      <c r="E130" s="3" t="str">
        <f>"女"</f>
        <v>女</v>
      </c>
    </row>
    <row r="131" spans="1:5" ht="30" customHeight="1">
      <c r="A131" s="4" t="s">
        <v>142</v>
      </c>
      <c r="B131" s="3" t="str">
        <f>"561620230815211451181292"</f>
        <v>561620230815211451181292</v>
      </c>
      <c r="C131" s="3" t="s">
        <v>139</v>
      </c>
      <c r="D131" s="3" t="str">
        <f>"简福爱"</f>
        <v>简福爱</v>
      </c>
      <c r="E131" s="3" t="str">
        <f>"女"</f>
        <v>女</v>
      </c>
    </row>
    <row r="132" spans="1:5" ht="30" customHeight="1">
      <c r="A132" s="4" t="s">
        <v>143</v>
      </c>
      <c r="B132" s="3" t="str">
        <f>"561620230816103653181473"</f>
        <v>561620230816103653181473</v>
      </c>
      <c r="C132" s="3" t="s">
        <v>139</v>
      </c>
      <c r="D132" s="3" t="str">
        <f>"符春慧"</f>
        <v>符春慧</v>
      </c>
      <c r="E132" s="3" t="str">
        <f>"女"</f>
        <v>女</v>
      </c>
    </row>
    <row r="133" spans="1:5" ht="30" customHeight="1">
      <c r="A133" s="4" t="s">
        <v>144</v>
      </c>
      <c r="B133" s="3" t="str">
        <f>"561620230810133913166118"</f>
        <v>561620230810133913166118</v>
      </c>
      <c r="C133" s="3" t="s">
        <v>145</v>
      </c>
      <c r="D133" s="3" t="str">
        <f>"吕国英"</f>
        <v>吕国英</v>
      </c>
      <c r="E133" s="3" t="str">
        <f>"女"</f>
        <v>女</v>
      </c>
    </row>
    <row r="134" spans="1:5" ht="30" customHeight="1">
      <c r="A134" s="4" t="s">
        <v>146</v>
      </c>
      <c r="B134" s="3" t="str">
        <f>"561620230810153153166505"</f>
        <v>561620230810153153166505</v>
      </c>
      <c r="C134" s="3" t="s">
        <v>145</v>
      </c>
      <c r="D134" s="3" t="str">
        <f>"全德华"</f>
        <v>全德华</v>
      </c>
      <c r="E134" s="3" t="str">
        <f>"男"</f>
        <v>男</v>
      </c>
    </row>
    <row r="135" spans="1:5" ht="30" customHeight="1">
      <c r="A135" s="4" t="s">
        <v>147</v>
      </c>
      <c r="B135" s="3" t="str">
        <f>"561620230811113709168924"</f>
        <v>561620230811113709168924</v>
      </c>
      <c r="C135" s="3" t="s">
        <v>145</v>
      </c>
      <c r="D135" s="3" t="str">
        <f>"符月梅"</f>
        <v>符月梅</v>
      </c>
      <c r="E135" s="3" t="str">
        <f>"女"</f>
        <v>女</v>
      </c>
    </row>
    <row r="136" spans="1:5" ht="30" customHeight="1">
      <c r="A136" s="4" t="s">
        <v>148</v>
      </c>
      <c r="B136" s="3" t="str">
        <f>"561620230811115438168977"</f>
        <v>561620230811115438168977</v>
      </c>
      <c r="C136" s="3" t="s">
        <v>145</v>
      </c>
      <c r="D136" s="3" t="str">
        <f>"符士颖"</f>
        <v>符士颖</v>
      </c>
      <c r="E136" s="3" t="str">
        <f>"男"</f>
        <v>男</v>
      </c>
    </row>
    <row r="137" spans="1:5" ht="30" customHeight="1">
      <c r="A137" s="4" t="s">
        <v>149</v>
      </c>
      <c r="B137" s="3" t="str">
        <f>"561620230811212355170750"</f>
        <v>561620230811212355170750</v>
      </c>
      <c r="C137" s="3" t="s">
        <v>145</v>
      </c>
      <c r="D137" s="3" t="str">
        <f>"严扬鑫"</f>
        <v>严扬鑫</v>
      </c>
      <c r="E137" s="3" t="str">
        <f>"男"</f>
        <v>男</v>
      </c>
    </row>
    <row r="138" spans="1:5" ht="30" customHeight="1">
      <c r="A138" s="4" t="s">
        <v>150</v>
      </c>
      <c r="B138" s="3" t="str">
        <f>"561620230810092319165081"</f>
        <v>561620230810092319165081</v>
      </c>
      <c r="C138" s="3" t="s">
        <v>145</v>
      </c>
      <c r="D138" s="3" t="str">
        <f>"李小荟"</f>
        <v>李小荟</v>
      </c>
      <c r="E138" s="3" t="str">
        <f>"女"</f>
        <v>女</v>
      </c>
    </row>
    <row r="139" spans="1:5" ht="30" customHeight="1">
      <c r="A139" s="4" t="s">
        <v>151</v>
      </c>
      <c r="B139" s="3" t="str">
        <f>"561620230812195802173377"</f>
        <v>561620230812195802173377</v>
      </c>
      <c r="C139" s="3" t="s">
        <v>145</v>
      </c>
      <c r="D139" s="3" t="str">
        <f>"李春翠"</f>
        <v>李春翠</v>
      </c>
      <c r="E139" s="3" t="str">
        <f>"女"</f>
        <v>女</v>
      </c>
    </row>
    <row r="140" spans="1:5" ht="30" customHeight="1">
      <c r="A140" s="4" t="s">
        <v>152</v>
      </c>
      <c r="B140" s="3" t="str">
        <f>"561620230814091351179028"</f>
        <v>561620230814091351179028</v>
      </c>
      <c r="C140" s="3" t="s">
        <v>145</v>
      </c>
      <c r="D140" s="3" t="str">
        <f>"王乃强"</f>
        <v>王乃强</v>
      </c>
      <c r="E140" s="3" t="str">
        <f>"男"</f>
        <v>男</v>
      </c>
    </row>
    <row r="141" spans="1:5" ht="30" customHeight="1">
      <c r="A141" s="4" t="s">
        <v>153</v>
      </c>
      <c r="B141" s="3" t="str">
        <f>"561620230814190616180766"</f>
        <v>561620230814190616180766</v>
      </c>
      <c r="C141" s="3" t="s">
        <v>145</v>
      </c>
      <c r="D141" s="3" t="str">
        <f>"林小柔"</f>
        <v>林小柔</v>
      </c>
      <c r="E141" s="3" t="str">
        <f>"女"</f>
        <v>女</v>
      </c>
    </row>
    <row r="142" spans="1:5" ht="30" customHeight="1">
      <c r="A142" s="4" t="s">
        <v>154</v>
      </c>
      <c r="B142" s="3" t="str">
        <f>"561620230814194250180777"</f>
        <v>561620230814194250180777</v>
      </c>
      <c r="C142" s="3" t="s">
        <v>145</v>
      </c>
      <c r="D142" s="3" t="str">
        <f>"杨洛贤"</f>
        <v>杨洛贤</v>
      </c>
      <c r="E142" s="3" t="str">
        <f>"女"</f>
        <v>女</v>
      </c>
    </row>
    <row r="143" spans="1:5" ht="30" customHeight="1">
      <c r="A143" s="4" t="s">
        <v>155</v>
      </c>
      <c r="B143" s="3" t="str">
        <f>"561620230815223732181340"</f>
        <v>561620230815223732181340</v>
      </c>
      <c r="C143" s="3" t="s">
        <v>145</v>
      </c>
      <c r="D143" s="3" t="str">
        <f>"苏显家"</f>
        <v>苏显家</v>
      </c>
      <c r="E143" s="3" t="str">
        <f>"男"</f>
        <v>男</v>
      </c>
    </row>
    <row r="144" spans="1:5" ht="30" customHeight="1">
      <c r="A144" s="4" t="s">
        <v>156</v>
      </c>
      <c r="B144" s="3" t="str">
        <f>"561620230815231022181360"</f>
        <v>561620230815231022181360</v>
      </c>
      <c r="C144" s="3" t="s">
        <v>145</v>
      </c>
      <c r="D144" s="3" t="str">
        <f>"林燕飞"</f>
        <v>林燕飞</v>
      </c>
      <c r="E144" s="3" t="str">
        <f>"女"</f>
        <v>女</v>
      </c>
    </row>
    <row r="145" spans="1:5" ht="30" customHeight="1">
      <c r="A145" s="4" t="s">
        <v>157</v>
      </c>
      <c r="B145" s="3" t="str">
        <f>"561620230816110057181493"</f>
        <v>561620230816110057181493</v>
      </c>
      <c r="C145" s="3" t="s">
        <v>145</v>
      </c>
      <c r="D145" s="3" t="str">
        <f>"黄美丹"</f>
        <v>黄美丹</v>
      </c>
      <c r="E145" s="3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2023-08-16T09:24:17Z</dcterms:created>
  <dcterms:modified xsi:type="dcterms:W3CDTF">2023-08-28T06:19:01Z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2B82626B0CF94DFF87B423D1924A0EA9_13</vt:lpwstr>
  </property>
  <property fmtid="{D5CDD505-2E9C-101B-9397-08002B2CF9AE}" pid="4" name="KSOProductBuildV">
    <vt:lpwstr>2052-12.1.0.15120</vt:lpwstr>
  </property>
</Properties>
</file>