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合格" sheetId="1" r:id="rId1"/>
  </sheets>
  <definedNames>
    <definedName name="_xlnm._FilterDatabase" localSheetId="0" hidden="1">'合格'!$A$2:$E$1466</definedName>
  </definedNames>
  <calcPr fullCalcOnLoad="1"/>
</workbook>
</file>

<file path=xl/sharedStrings.xml><?xml version="1.0" encoding="utf-8"?>
<sst xmlns="http://schemas.openxmlformats.org/spreadsheetml/2006/main" count="2934" uniqueCount="1351">
  <si>
    <t>保亭县2023年高中及幼儿园教师招聘资格审查合格            人员名单</t>
  </si>
  <si>
    <t>序号</t>
  </si>
  <si>
    <t>岗位名称</t>
  </si>
  <si>
    <t>姓名</t>
  </si>
  <si>
    <t>身份证号码隐藏</t>
  </si>
  <si>
    <t>备注</t>
  </si>
  <si>
    <t>高中语文教师</t>
  </si>
  <si>
    <t>460030********5443</t>
  </si>
  <si>
    <t>460102********2729</t>
  </si>
  <si>
    <t>469029********2525</t>
  </si>
  <si>
    <t>460006********1627</t>
  </si>
  <si>
    <t>230921********0423</t>
  </si>
  <si>
    <t>460200********3362</t>
  </si>
  <si>
    <t>460034********152X</t>
  </si>
  <si>
    <t>460025********0966</t>
  </si>
  <si>
    <t>460036********7222</t>
  </si>
  <si>
    <t>469029********3029</t>
  </si>
  <si>
    <t>460027********0023</t>
  </si>
  <si>
    <t>460006********5265</t>
  </si>
  <si>
    <t>469028********0442</t>
  </si>
  <si>
    <t>431322********006X</t>
  </si>
  <si>
    <t>460007********7242</t>
  </si>
  <si>
    <t>460004********3041</t>
  </si>
  <si>
    <t>460102********0021</t>
  </si>
  <si>
    <t>460004********4627</t>
  </si>
  <si>
    <t>460035********1520</t>
  </si>
  <si>
    <t>460006********1628</t>
  </si>
  <si>
    <t>511681********0065</t>
  </si>
  <si>
    <t>469027********6881</t>
  </si>
  <si>
    <t>460002********1524</t>
  </si>
  <si>
    <t>469003********5625</t>
  </si>
  <si>
    <t>460033********4783</t>
  </si>
  <si>
    <t>460003********2860</t>
  </si>
  <si>
    <t>460003********7629</t>
  </si>
  <si>
    <t>460006********7213</t>
  </si>
  <si>
    <t>460027********2946</t>
  </si>
  <si>
    <t>460004********0025</t>
  </si>
  <si>
    <t>460027********3421</t>
  </si>
  <si>
    <t>460004********0623</t>
  </si>
  <si>
    <t>460028********6820</t>
  </si>
  <si>
    <t>460003********3020</t>
  </si>
  <si>
    <t>460006********2723</t>
  </si>
  <si>
    <t>460007********0027</t>
  </si>
  <si>
    <t>460033********3586</t>
  </si>
  <si>
    <t>460003********2422</t>
  </si>
  <si>
    <t>460035********2329</t>
  </si>
  <si>
    <t>460001********0748</t>
  </si>
  <si>
    <t>高中数学教师</t>
  </si>
  <si>
    <t>460033********4834</t>
  </si>
  <si>
    <t>460025********4235</t>
  </si>
  <si>
    <t>460200********3142</t>
  </si>
  <si>
    <t>460026********0946</t>
  </si>
  <si>
    <t>460031********0017</t>
  </si>
  <si>
    <t>469024********0428</t>
  </si>
  <si>
    <t>460007********7628</t>
  </si>
  <si>
    <t>469023********1319</t>
  </si>
  <si>
    <t>高中英语教师</t>
  </si>
  <si>
    <t>411328********6791</t>
  </si>
  <si>
    <t>469028********1528</t>
  </si>
  <si>
    <t>511124********2427</t>
  </si>
  <si>
    <t>460002********6224</t>
  </si>
  <si>
    <t>230302********5023</t>
  </si>
  <si>
    <t>440881********2422</t>
  </si>
  <si>
    <t>460003********0623</t>
  </si>
  <si>
    <t>450324********4945</t>
  </si>
  <si>
    <t>232326********1541</t>
  </si>
  <si>
    <t>460030********332X</t>
  </si>
  <si>
    <t>152325********1028</t>
  </si>
  <si>
    <t>460026********1525</t>
  </si>
  <si>
    <t>460035********1723</t>
  </si>
  <si>
    <t>460028********602X</t>
  </si>
  <si>
    <t>460034********272X</t>
  </si>
  <si>
    <t>460006********2727</t>
  </si>
  <si>
    <t>460028********0020</t>
  </si>
  <si>
    <t>511002********7026</t>
  </si>
  <si>
    <t>460103********1241</t>
  </si>
  <si>
    <t>460006********2924</t>
  </si>
  <si>
    <t>460033********3883</t>
  </si>
  <si>
    <t>460033********4840</t>
  </si>
  <si>
    <t>460028********5225</t>
  </si>
  <si>
    <t>450802********3189</t>
  </si>
  <si>
    <t>460027********2321</t>
  </si>
  <si>
    <t>469021********4528</t>
  </si>
  <si>
    <t>460022********4527</t>
  </si>
  <si>
    <t>460027********7925</t>
  </si>
  <si>
    <t>460006********2369</t>
  </si>
  <si>
    <t>232303********4827</t>
  </si>
  <si>
    <t>460028********0028</t>
  </si>
  <si>
    <t>高中地理教师</t>
  </si>
  <si>
    <t>460003********1424</t>
  </si>
  <si>
    <t>469003********7010</t>
  </si>
  <si>
    <t>469007********4977</t>
  </si>
  <si>
    <t>460006********4824</t>
  </si>
  <si>
    <t>460001********0318</t>
  </si>
  <si>
    <t>469026********4027</t>
  </si>
  <si>
    <t>460034********3625</t>
  </si>
  <si>
    <t>460031********0868</t>
  </si>
  <si>
    <t>469027********7486</t>
  </si>
  <si>
    <t>460007********4408</t>
  </si>
  <si>
    <t>460004********5225</t>
  </si>
  <si>
    <t>460003********2142</t>
  </si>
  <si>
    <t>460034********2724</t>
  </si>
  <si>
    <t>460027********2969</t>
  </si>
  <si>
    <t>469024********6025</t>
  </si>
  <si>
    <t>460027********0020</t>
  </si>
  <si>
    <t>460033********3587</t>
  </si>
  <si>
    <t>460005********2714</t>
  </si>
  <si>
    <t>460034********2424</t>
  </si>
  <si>
    <t>460034********1223</t>
  </si>
  <si>
    <t>469030********6525</t>
  </si>
  <si>
    <t>460003********5422</t>
  </si>
  <si>
    <t>460030********4828</t>
  </si>
  <si>
    <t>幼儿园教师</t>
  </si>
  <si>
    <t>460025********1822</t>
  </si>
  <si>
    <t>460028********3215</t>
  </si>
  <si>
    <t>460028********1249</t>
  </si>
  <si>
    <t>469003********7023</t>
  </si>
  <si>
    <t>469005********3528</t>
  </si>
  <si>
    <t>469002********2520</t>
  </si>
  <si>
    <t>460034********0049</t>
  </si>
  <si>
    <t>460003********3820</t>
  </si>
  <si>
    <t>460007********498X</t>
  </si>
  <si>
    <t>460036********7521</t>
  </si>
  <si>
    <t>460003********6229</t>
  </si>
  <si>
    <t>460004********5220</t>
  </si>
  <si>
    <t>460002********0565</t>
  </si>
  <si>
    <t>460007********5384</t>
  </si>
  <si>
    <t>460002********4644</t>
  </si>
  <si>
    <t>460004********5415</t>
  </si>
  <si>
    <t>460028********0024</t>
  </si>
  <si>
    <t>460006********1645</t>
  </si>
  <si>
    <t>460004********0621</t>
  </si>
  <si>
    <t>460004********4626</t>
  </si>
  <si>
    <t>460028********0449</t>
  </si>
  <si>
    <t>460034********1527</t>
  </si>
  <si>
    <t>460004********602X</t>
  </si>
  <si>
    <t>460027********2324</t>
  </si>
  <si>
    <t>460026********2428</t>
  </si>
  <si>
    <t>460022********1225</t>
  </si>
  <si>
    <t>460005********2728</t>
  </si>
  <si>
    <t>440923********0347</t>
  </si>
  <si>
    <t>460025********3628</t>
  </si>
  <si>
    <t>460004********5229</t>
  </si>
  <si>
    <t>460027********2326</t>
  </si>
  <si>
    <t>460007********0020</t>
  </si>
  <si>
    <t>152103********0026</t>
  </si>
  <si>
    <t>460003********2841</t>
  </si>
  <si>
    <t>460004********2627</t>
  </si>
  <si>
    <t>460033********3889</t>
  </si>
  <si>
    <t>460003********6628</t>
  </si>
  <si>
    <t>460006********7827</t>
  </si>
  <si>
    <t>460006********8123</t>
  </si>
  <si>
    <t>460035********3222</t>
  </si>
  <si>
    <t>460026********4226</t>
  </si>
  <si>
    <t>460031********0027</t>
  </si>
  <si>
    <t>460003********7620</t>
  </si>
  <si>
    <t>460002********2223</t>
  </si>
  <si>
    <t>469003********5322</t>
  </si>
  <si>
    <t>460006********2025</t>
  </si>
  <si>
    <t>460031********642X</t>
  </si>
  <si>
    <t>460003********2223</t>
  </si>
  <si>
    <t>460003********2665</t>
  </si>
  <si>
    <t>460103********0923</t>
  </si>
  <si>
    <t>460007********762X</t>
  </si>
  <si>
    <t>460104********122X</t>
  </si>
  <si>
    <t>460028********5220</t>
  </si>
  <si>
    <t>460025********4526</t>
  </si>
  <si>
    <t>460003********4020</t>
  </si>
  <si>
    <t>450922********2340</t>
  </si>
  <si>
    <t>460032********4364</t>
  </si>
  <si>
    <t>460007********0825</t>
  </si>
  <si>
    <t>469005********2129</t>
  </si>
  <si>
    <t>460003********4227</t>
  </si>
  <si>
    <t>460033********4825</t>
  </si>
  <si>
    <t>460025********2125</t>
  </si>
  <si>
    <t>460003********7768</t>
  </si>
  <si>
    <t>460028********6423</t>
  </si>
  <si>
    <t>460105********4225</t>
  </si>
  <si>
    <t>469007********5785</t>
  </si>
  <si>
    <t>460003********3226</t>
  </si>
  <si>
    <t>469024********3222</t>
  </si>
  <si>
    <t>511902********1024</t>
  </si>
  <si>
    <t>460031********5222</t>
  </si>
  <si>
    <t>460003********5628</t>
  </si>
  <si>
    <t>460004********4080</t>
  </si>
  <si>
    <t>460003********7421</t>
  </si>
  <si>
    <t>460031********7242</t>
  </si>
  <si>
    <t>460003********2428</t>
  </si>
  <si>
    <t>469003********6422</t>
  </si>
  <si>
    <t>460006********044X</t>
  </si>
  <si>
    <t>460002********0823</t>
  </si>
  <si>
    <t>460001********0722</t>
  </si>
  <si>
    <t>460003********2224</t>
  </si>
  <si>
    <t>460107********2628</t>
  </si>
  <si>
    <t>460034********0440</t>
  </si>
  <si>
    <t>445224********3106</t>
  </si>
  <si>
    <t>460034********5527</t>
  </si>
  <si>
    <t>469003********6425</t>
  </si>
  <si>
    <t>460027********5925</t>
  </si>
  <si>
    <t>460004********2068</t>
  </si>
  <si>
    <t>460027********3760</t>
  </si>
  <si>
    <t>460028********0022</t>
  </si>
  <si>
    <t>460027********4422</t>
  </si>
  <si>
    <t>469003********5047</t>
  </si>
  <si>
    <t>460028********0021</t>
  </si>
  <si>
    <t>469007********6167</t>
  </si>
  <si>
    <t>460033********450X</t>
  </si>
  <si>
    <t>460026********2143</t>
  </si>
  <si>
    <t>460026********2721</t>
  </si>
  <si>
    <t>460006********1709</t>
  </si>
  <si>
    <t>460004********1423</t>
  </si>
  <si>
    <t>460003********2825</t>
  </si>
  <si>
    <t>460006********4022</t>
  </si>
  <si>
    <t>469003********5020</t>
  </si>
  <si>
    <t>460028********7226</t>
  </si>
  <si>
    <t>460028********002X</t>
  </si>
  <si>
    <t>460033********4929</t>
  </si>
  <si>
    <t>460034********0446</t>
  </si>
  <si>
    <t>469003********3729</t>
  </si>
  <si>
    <t>460002********4948</t>
  </si>
  <si>
    <t>460033********4484</t>
  </si>
  <si>
    <t>460027********7929</t>
  </si>
  <si>
    <t>460003********3280</t>
  </si>
  <si>
    <t>460035********1121</t>
  </si>
  <si>
    <t>460028********562X</t>
  </si>
  <si>
    <t>460003********3026</t>
  </si>
  <si>
    <t>460026********0028</t>
  </si>
  <si>
    <t>460035********0225</t>
  </si>
  <si>
    <t>460031********0825</t>
  </si>
  <si>
    <t>460200********4465</t>
  </si>
  <si>
    <t>370303********7620</t>
  </si>
  <si>
    <t>360734********8222</t>
  </si>
  <si>
    <t>460005********622X</t>
  </si>
  <si>
    <t>460033********326X</t>
  </si>
  <si>
    <t>460027********2021</t>
  </si>
  <si>
    <t>460033********3909</t>
  </si>
  <si>
    <t>460002********052X</t>
  </si>
  <si>
    <t>431121********5547</t>
  </si>
  <si>
    <t>469023********5929</t>
  </si>
  <si>
    <t>460028********282X</t>
  </si>
  <si>
    <t>460002********1523</t>
  </si>
  <si>
    <t>460002********492X</t>
  </si>
  <si>
    <t>460003********4427</t>
  </si>
  <si>
    <t>460007********7620</t>
  </si>
  <si>
    <t>460006********3423</t>
  </si>
  <si>
    <t>460005********3724</t>
  </si>
  <si>
    <t>460003********1629</t>
  </si>
  <si>
    <t>460027********1325</t>
  </si>
  <si>
    <t>460004********5247</t>
  </si>
  <si>
    <t>460035********0924</t>
  </si>
  <si>
    <t>460002********002X</t>
  </si>
  <si>
    <t>469003********7328</t>
  </si>
  <si>
    <t>460003********2645</t>
  </si>
  <si>
    <t>460006********7826</t>
  </si>
  <si>
    <t>460003********2626</t>
  </si>
  <si>
    <t>469027********4844</t>
  </si>
  <si>
    <t>469022********0326</t>
  </si>
  <si>
    <t>460006********0624</t>
  </si>
  <si>
    <t>460003********2248</t>
  </si>
  <si>
    <t>460033********4482</t>
  </si>
  <si>
    <t>460028********7626</t>
  </si>
  <si>
    <t>460103********3624</t>
  </si>
  <si>
    <t>460007********7220</t>
  </si>
  <si>
    <t>460003********3263</t>
  </si>
  <si>
    <t>460003********6665</t>
  </si>
  <si>
    <t>460004********1427</t>
  </si>
  <si>
    <t>460027********3742</t>
  </si>
  <si>
    <t>460035********0929</t>
  </si>
  <si>
    <t>469024********5628</t>
  </si>
  <si>
    <t>522101********7623</t>
  </si>
  <si>
    <t>460006********2329</t>
  </si>
  <si>
    <t>469003********4824</t>
  </si>
  <si>
    <t>420116********4142</t>
  </si>
  <si>
    <t>460005********3927</t>
  </si>
  <si>
    <t>460003********2669</t>
  </si>
  <si>
    <t>460003********2822</t>
  </si>
  <si>
    <t>460105********7541</t>
  </si>
  <si>
    <t>460105********682X</t>
  </si>
  <si>
    <t>460003********3021</t>
  </si>
  <si>
    <t>460006********2029</t>
  </si>
  <si>
    <t>460026********2422</t>
  </si>
  <si>
    <t>460003********4284</t>
  </si>
  <si>
    <t>460033********3885</t>
  </si>
  <si>
    <t>469024********602X</t>
  </si>
  <si>
    <t>230704********0225</t>
  </si>
  <si>
    <t>460200********1429</t>
  </si>
  <si>
    <t>460004********1829</t>
  </si>
  <si>
    <t>460006********7821</t>
  </si>
  <si>
    <t>460007********0442</t>
  </si>
  <si>
    <t>469003********8920</t>
  </si>
  <si>
    <t>460003********0263</t>
  </si>
  <si>
    <t>460007********5842</t>
  </si>
  <si>
    <t>460002********6027</t>
  </si>
  <si>
    <t>460028********5620</t>
  </si>
  <si>
    <t>460004********1821</t>
  </si>
  <si>
    <t>460003********2824</t>
  </si>
  <si>
    <t>460003********0027</t>
  </si>
  <si>
    <t>220724********6028</t>
  </si>
  <si>
    <t>460007********5843</t>
  </si>
  <si>
    <t>460002********382X</t>
  </si>
  <si>
    <t>460006********8727</t>
  </si>
  <si>
    <t>460027********8543</t>
  </si>
  <si>
    <t>460004********402X</t>
  </si>
  <si>
    <t>469024********7225</t>
  </si>
  <si>
    <t>460007********0022</t>
  </si>
  <si>
    <t>460025********0041</t>
  </si>
  <si>
    <t>460027********4122</t>
  </si>
  <si>
    <t>460103********3629</t>
  </si>
  <si>
    <t>460007********7225</t>
  </si>
  <si>
    <t>460005********4321</t>
  </si>
  <si>
    <t>460026********0928</t>
  </si>
  <si>
    <t>460003********4621</t>
  </si>
  <si>
    <t>460003********7687</t>
  </si>
  <si>
    <t>460006********232X</t>
  </si>
  <si>
    <t>460004********6448</t>
  </si>
  <si>
    <t>460106********4424</t>
  </si>
  <si>
    <t>460103********3623</t>
  </si>
  <si>
    <t>460107********2624</t>
  </si>
  <si>
    <t>460027********0621</t>
  </si>
  <si>
    <t>460006********2324</t>
  </si>
  <si>
    <t>460034********5544</t>
  </si>
  <si>
    <t>460027********6222</t>
  </si>
  <si>
    <t>460300********0027</t>
  </si>
  <si>
    <t>460003********282X</t>
  </si>
  <si>
    <t>460026********0960</t>
  </si>
  <si>
    <t>460006********2385</t>
  </si>
  <si>
    <t>460027********0041</t>
  </si>
  <si>
    <t>460025********0345</t>
  </si>
  <si>
    <t>460102********0623</t>
  </si>
  <si>
    <t>460003********0423</t>
  </si>
  <si>
    <t>460003********6684</t>
  </si>
  <si>
    <t>460007********5022</t>
  </si>
  <si>
    <t>460003********2086</t>
  </si>
  <si>
    <t>460033********4524</t>
  </si>
  <si>
    <t>460026********0648</t>
  </si>
  <si>
    <t>460027********5921</t>
  </si>
  <si>
    <t>469027********3225</t>
  </si>
  <si>
    <t>460006********4628</t>
  </si>
  <si>
    <t>469002********2521</t>
  </si>
  <si>
    <t>469003********1229</t>
  </si>
  <si>
    <t>620522********3587</t>
  </si>
  <si>
    <t>460003********3826</t>
  </si>
  <si>
    <t>460033********4522</t>
  </si>
  <si>
    <t>469023********8221</t>
  </si>
  <si>
    <t>460031********0820</t>
  </si>
  <si>
    <t>460026********0925</t>
  </si>
  <si>
    <t>460025********3344</t>
  </si>
  <si>
    <t>460007********6165</t>
  </si>
  <si>
    <t>460033********3249</t>
  </si>
  <si>
    <t>460032********6209</t>
  </si>
  <si>
    <t>460035********1329</t>
  </si>
  <si>
    <t>460006********2763</t>
  </si>
  <si>
    <t>460033********5103</t>
  </si>
  <si>
    <t>460025********0044</t>
  </si>
  <si>
    <t>460025********0928</t>
  </si>
  <si>
    <t>460025********0028</t>
  </si>
  <si>
    <t>460025********2421</t>
  </si>
  <si>
    <t>460006********7522</t>
  </si>
  <si>
    <t>460007********4669</t>
  </si>
  <si>
    <t>469024********5626</t>
  </si>
  <si>
    <t>469003********242X</t>
  </si>
  <si>
    <t>460034********1820</t>
  </si>
  <si>
    <t>469003********5027</t>
  </si>
  <si>
    <t>460028********2461</t>
  </si>
  <si>
    <t>460003********4249</t>
  </si>
  <si>
    <t>460007********0028</t>
  </si>
  <si>
    <t>460033********4628</t>
  </si>
  <si>
    <t>469023********0028</t>
  </si>
  <si>
    <t>460004********324X</t>
  </si>
  <si>
    <t>460003********2249</t>
  </si>
  <si>
    <t>469007********5769</t>
  </si>
  <si>
    <t>460036********0027</t>
  </si>
  <si>
    <t>460003********4220</t>
  </si>
  <si>
    <t>469003********3720</t>
  </si>
  <si>
    <t>460034********0526</t>
  </si>
  <si>
    <t>469007********7628</t>
  </si>
  <si>
    <t>460036********4823</t>
  </si>
  <si>
    <t>460033********5985</t>
  </si>
  <si>
    <t>460032********0828</t>
  </si>
  <si>
    <t>460026********2446</t>
  </si>
  <si>
    <t>460028********6825</t>
  </si>
  <si>
    <t>460003********2424</t>
  </si>
  <si>
    <t>460003********0627</t>
  </si>
  <si>
    <t>460036********7029</t>
  </si>
  <si>
    <t>460026********0048</t>
  </si>
  <si>
    <t>232126********0569</t>
  </si>
  <si>
    <t>460007********5822</t>
  </si>
  <si>
    <t>460007********5360</t>
  </si>
  <si>
    <t>460005********4525</t>
  </si>
  <si>
    <t>460027********2985</t>
  </si>
  <si>
    <t>460003********0447</t>
  </si>
  <si>
    <t>460027********5121</t>
  </si>
  <si>
    <t>460003********242X</t>
  </si>
  <si>
    <t>460026********3327</t>
  </si>
  <si>
    <t>460004********4628</t>
  </si>
  <si>
    <t>460003********2043</t>
  </si>
  <si>
    <t>469022********0908</t>
  </si>
  <si>
    <t>460003********2226</t>
  </si>
  <si>
    <t>460004********2226</t>
  </si>
  <si>
    <t>460026********0027</t>
  </si>
  <si>
    <t>460006********272X</t>
  </si>
  <si>
    <t>460034********042X</t>
  </si>
  <si>
    <t>460028********5228</t>
  </si>
  <si>
    <t>460003********2243</t>
  </si>
  <si>
    <t>469023********6225</t>
  </si>
  <si>
    <t>460033********3247</t>
  </si>
  <si>
    <t>469027********3243</t>
  </si>
  <si>
    <t>469003********2748</t>
  </si>
  <si>
    <t>440825********032X</t>
  </si>
  <si>
    <t>460007********7263</t>
  </si>
  <si>
    <t>469021********0029</t>
  </si>
  <si>
    <t>460028********6849</t>
  </si>
  <si>
    <t>460025********1221</t>
  </si>
  <si>
    <t>460200********3342</t>
  </si>
  <si>
    <t>460022********4829</t>
  </si>
  <si>
    <t>460022********5847</t>
  </si>
  <si>
    <t>460004********5240</t>
  </si>
  <si>
    <t>130731********0623</t>
  </si>
  <si>
    <t>460003********3223</t>
  </si>
  <si>
    <t>460003********5822</t>
  </si>
  <si>
    <t>460003********0421</t>
  </si>
  <si>
    <t>460025********2723</t>
  </si>
  <si>
    <t>469023********0024</t>
  </si>
  <si>
    <t>469024********1627</t>
  </si>
  <si>
    <t>460003********0023</t>
  </si>
  <si>
    <t>460034********5821</t>
  </si>
  <si>
    <t>469007********7306</t>
  </si>
  <si>
    <t>460034********4724</t>
  </si>
  <si>
    <t>469003********2421</t>
  </si>
  <si>
    <t>460033********4920</t>
  </si>
  <si>
    <t>460033********4562</t>
  </si>
  <si>
    <t>460002********5421</t>
  </si>
  <si>
    <t>460004********1222</t>
  </si>
  <si>
    <t>460028********3225</t>
  </si>
  <si>
    <t>460004********0826</t>
  </si>
  <si>
    <t>460003********7680</t>
  </si>
  <si>
    <t>460200********4904</t>
  </si>
  <si>
    <t>460027********2625</t>
  </si>
  <si>
    <t>460028********2428</t>
  </si>
  <si>
    <t>460004********526X</t>
  </si>
  <si>
    <t>469024********0424</t>
  </si>
  <si>
    <t>469024********682X</t>
  </si>
  <si>
    <t>460028********4421</t>
  </si>
  <si>
    <t>460004********2028</t>
  </si>
  <si>
    <t>460027********0661</t>
  </si>
  <si>
    <t>460028********5224</t>
  </si>
  <si>
    <t>460028********6404</t>
  </si>
  <si>
    <t>460200********4927</t>
  </si>
  <si>
    <t>460102********2720</t>
  </si>
  <si>
    <t>460006********062X</t>
  </si>
  <si>
    <t>460002********3829</t>
  </si>
  <si>
    <t>469005********3223</t>
  </si>
  <si>
    <t>460003********2425</t>
  </si>
  <si>
    <t>460003********3827</t>
  </si>
  <si>
    <t>460003********1421</t>
  </si>
  <si>
    <t>460007********6161</t>
  </si>
  <si>
    <t>460003********2028</t>
  </si>
  <si>
    <t>460028********5222</t>
  </si>
  <si>
    <t>460003********1427</t>
  </si>
  <si>
    <t>340827********4360</t>
  </si>
  <si>
    <t>440923********4863</t>
  </si>
  <si>
    <t>460005********2522</t>
  </si>
  <si>
    <t>469007********7623</t>
  </si>
  <si>
    <t>460028********2417</t>
  </si>
  <si>
    <t>460028********724X</t>
  </si>
  <si>
    <t>460028********0823</t>
  </si>
  <si>
    <t>460033********510X</t>
  </si>
  <si>
    <t>460003********3102</t>
  </si>
  <si>
    <t>460027********7326</t>
  </si>
  <si>
    <t>460104********1825</t>
  </si>
  <si>
    <t>460035********0045</t>
  </si>
  <si>
    <t>460006********1621</t>
  </si>
  <si>
    <t>460034********5029</t>
  </si>
  <si>
    <t>460033********3583</t>
  </si>
  <si>
    <t>460003********6829</t>
  </si>
  <si>
    <t>460007********7625</t>
  </si>
  <si>
    <t>460006********7529</t>
  </si>
  <si>
    <t>460034********0044</t>
  </si>
  <si>
    <t>460026********0025</t>
  </si>
  <si>
    <t>460003********2442</t>
  </si>
  <si>
    <t>460004********5287</t>
  </si>
  <si>
    <t>460003********322X</t>
  </si>
  <si>
    <t>460005********4523</t>
  </si>
  <si>
    <t>500235********0504</t>
  </si>
  <si>
    <t>460003********4424</t>
  </si>
  <si>
    <t>460004********4040</t>
  </si>
  <si>
    <t>460027********0626</t>
  </si>
  <si>
    <t>460003********4623</t>
  </si>
  <si>
    <t>460028********7628</t>
  </si>
  <si>
    <t>460003********2020</t>
  </si>
  <si>
    <t>460004********2622</t>
  </si>
  <si>
    <t>460006********4840</t>
  </si>
  <si>
    <t>460007********6188</t>
  </si>
  <si>
    <t>350427********402X</t>
  </si>
  <si>
    <t>460034********5028</t>
  </si>
  <si>
    <t>150105********7328</t>
  </si>
  <si>
    <t>220581********0367</t>
  </si>
  <si>
    <t>460006********2321</t>
  </si>
  <si>
    <t>460003********7660</t>
  </si>
  <si>
    <t>460026********0942</t>
  </si>
  <si>
    <t>460003********3264</t>
  </si>
  <si>
    <t>460027********5125</t>
  </si>
  <si>
    <t>460033********3265</t>
  </si>
  <si>
    <t>460006********2726</t>
  </si>
  <si>
    <t>460027********3423</t>
  </si>
  <si>
    <t>460031********1220</t>
  </si>
  <si>
    <t>460004********2029</t>
  </si>
  <si>
    <t>469024********6428</t>
  </si>
  <si>
    <t>460033********3245</t>
  </si>
  <si>
    <t>460003********302X</t>
  </si>
  <si>
    <t>460004********222X</t>
  </si>
  <si>
    <t>460026********002X</t>
  </si>
  <si>
    <t>460025********3323</t>
  </si>
  <si>
    <t>460003********2042</t>
  </si>
  <si>
    <t>460003********2849</t>
  </si>
  <si>
    <t>460003********4446</t>
  </si>
  <si>
    <t>460007********0429</t>
  </si>
  <si>
    <t>460006********722X</t>
  </si>
  <si>
    <t>460003********2027</t>
  </si>
  <si>
    <t>460006********2020</t>
  </si>
  <si>
    <t>522427********1690</t>
  </si>
  <si>
    <t>231085********0221</t>
  </si>
  <si>
    <t>460022********0725</t>
  </si>
  <si>
    <t>460033********3228</t>
  </si>
  <si>
    <t>460026********0020</t>
  </si>
  <si>
    <t>460007********5025</t>
  </si>
  <si>
    <t>460006********0229</t>
  </si>
  <si>
    <t>460033********3244</t>
  </si>
  <si>
    <t>460003********2429</t>
  </si>
  <si>
    <t>460003********4028</t>
  </si>
  <si>
    <t>460006********5229</t>
  </si>
  <si>
    <t>460006********3122</t>
  </si>
  <si>
    <t>460027********568X</t>
  </si>
  <si>
    <t>469023********0400</t>
  </si>
  <si>
    <t>460002********2524</t>
  </si>
  <si>
    <t>460003********2817</t>
  </si>
  <si>
    <t>460027********1404</t>
  </si>
  <si>
    <t>460007********0427</t>
  </si>
  <si>
    <t>460003********3246</t>
  </si>
  <si>
    <t>469003********7021</t>
  </si>
  <si>
    <t>460028********0027</t>
  </si>
  <si>
    <t>460007********4124</t>
  </si>
  <si>
    <t>460002********4128</t>
  </si>
  <si>
    <t>460007********5366</t>
  </si>
  <si>
    <t>469022********0327</t>
  </si>
  <si>
    <t>460025********1520</t>
  </si>
  <si>
    <t>460006********0628</t>
  </si>
  <si>
    <t>460004********1229</t>
  </si>
  <si>
    <t>460007********0465</t>
  </si>
  <si>
    <t>460003********6621</t>
  </si>
  <si>
    <t>460028********0463</t>
  </si>
  <si>
    <t>460027********4747</t>
  </si>
  <si>
    <t>460027********132X</t>
  </si>
  <si>
    <t>430426********136X</t>
  </si>
  <si>
    <t>460007********5849</t>
  </si>
  <si>
    <t>469023********3725</t>
  </si>
  <si>
    <t>460003********1825</t>
  </si>
  <si>
    <t>460006********8747</t>
  </si>
  <si>
    <t>460006********4825</t>
  </si>
  <si>
    <t>460200********2301</t>
  </si>
  <si>
    <t>469007********7622</t>
  </si>
  <si>
    <t>469021********1223</t>
  </si>
  <si>
    <t>469021********124X</t>
  </si>
  <si>
    <t>469003********2781</t>
  </si>
  <si>
    <t>460007********8027</t>
  </si>
  <si>
    <t>460034********2124</t>
  </si>
  <si>
    <t>460006********4623</t>
  </si>
  <si>
    <t>460034********1825</t>
  </si>
  <si>
    <t>460030********6929</t>
  </si>
  <si>
    <t>460003********3443</t>
  </si>
  <si>
    <t>460022********4326</t>
  </si>
  <si>
    <t>460001********302X</t>
  </si>
  <si>
    <t>460033********0024</t>
  </si>
  <si>
    <t>450924********2227</t>
  </si>
  <si>
    <t>460005********232X</t>
  </si>
  <si>
    <t>460002********3622</t>
  </si>
  <si>
    <t>460103********2725</t>
  </si>
  <si>
    <t>460007********0029</t>
  </si>
  <si>
    <t>460033********3888</t>
  </si>
  <si>
    <t>469023********1320</t>
  </si>
  <si>
    <t>469003********6424</t>
  </si>
  <si>
    <t>469002********3246</t>
  </si>
  <si>
    <t>469006********1624</t>
  </si>
  <si>
    <t>460003********284X</t>
  </si>
  <si>
    <t>460007********4968</t>
  </si>
  <si>
    <t>460033********5081</t>
  </si>
  <si>
    <t>460003********4221</t>
  </si>
  <si>
    <t>460006********7227</t>
  </si>
  <si>
    <t>460003********466X</t>
  </si>
  <si>
    <t>460006********316X</t>
  </si>
  <si>
    <t>460006********2322</t>
  </si>
  <si>
    <t>340221********2143</t>
  </si>
  <si>
    <t>460025********032X</t>
  </si>
  <si>
    <t>460003********3222</t>
  </si>
  <si>
    <t>460034********3089</t>
  </si>
  <si>
    <t>460003********2823</t>
  </si>
  <si>
    <t>469003********1224</t>
  </si>
  <si>
    <t>460028********6026</t>
  </si>
  <si>
    <t>469022********3622</t>
  </si>
  <si>
    <t>460027********1322</t>
  </si>
  <si>
    <t>460026********2720</t>
  </si>
  <si>
    <t>460034********0923</t>
  </si>
  <si>
    <t>460034********0025</t>
  </si>
  <si>
    <t>460107********2025</t>
  </si>
  <si>
    <t>460002********4422</t>
  </si>
  <si>
    <t>469002********6226</t>
  </si>
  <si>
    <t>469007********0029</t>
  </si>
  <si>
    <t>460006********4421</t>
  </si>
  <si>
    <t>460003********522X</t>
  </si>
  <si>
    <t>460026********2126</t>
  </si>
  <si>
    <t>460033********3243</t>
  </si>
  <si>
    <t>460031********5629</t>
  </si>
  <si>
    <t>460003********224X</t>
  </si>
  <si>
    <t>469003********892X</t>
  </si>
  <si>
    <t>460022********5824</t>
  </si>
  <si>
    <t>460002********3425</t>
  </si>
  <si>
    <t>460004********5226</t>
  </si>
  <si>
    <t>469003********6729</t>
  </si>
  <si>
    <t>460003********2449</t>
  </si>
  <si>
    <t>460003********2624</t>
  </si>
  <si>
    <t>460004********5285</t>
  </si>
  <si>
    <t>460004********4455</t>
  </si>
  <si>
    <t>469026********6426</t>
  </si>
  <si>
    <t>460028********1627</t>
  </si>
  <si>
    <t>460003********2688</t>
  </si>
  <si>
    <t>460104********0045</t>
  </si>
  <si>
    <t>460031********644X</t>
  </si>
  <si>
    <t>460003********2047</t>
  </si>
  <si>
    <t>460003********266X</t>
  </si>
  <si>
    <t>469024********6824</t>
  </si>
  <si>
    <t>460001********1044</t>
  </si>
  <si>
    <t>469003********5687</t>
  </si>
  <si>
    <t>460028********1229</t>
  </si>
  <si>
    <t>460034********184X</t>
  </si>
  <si>
    <t>460028********7222</t>
  </si>
  <si>
    <t>460030********1829</t>
  </si>
  <si>
    <t>460004********5828</t>
  </si>
  <si>
    <t>460033********8345</t>
  </si>
  <si>
    <t>460033********3303</t>
  </si>
  <si>
    <t>460007********5827</t>
  </si>
  <si>
    <t>460003********2246</t>
  </si>
  <si>
    <t>460200********3844</t>
  </si>
  <si>
    <t>460025********3388</t>
  </si>
  <si>
    <t>460003********5224</t>
  </si>
  <si>
    <t>460022********1229</t>
  </si>
  <si>
    <t>460002********4120</t>
  </si>
  <si>
    <t>460006********402X</t>
  </si>
  <si>
    <t>460006********0024</t>
  </si>
  <si>
    <t>460006********8128</t>
  </si>
  <si>
    <t>460003********2643</t>
  </si>
  <si>
    <t>460027********2044</t>
  </si>
  <si>
    <t>460028********242X</t>
  </si>
  <si>
    <t>460032********764X</t>
  </si>
  <si>
    <t>469023********0404</t>
  </si>
  <si>
    <t>460006********1646</t>
  </si>
  <si>
    <t>460027********342X</t>
  </si>
  <si>
    <t>231102********0017</t>
  </si>
  <si>
    <t>460033********4923</t>
  </si>
  <si>
    <t>460003********7624</t>
  </si>
  <si>
    <t>460027********0049</t>
  </si>
  <si>
    <t>460105********7521</t>
  </si>
  <si>
    <t>460027********7928</t>
  </si>
  <si>
    <t>460004********0620</t>
  </si>
  <si>
    <t>460004********5821</t>
  </si>
  <si>
    <t>460003********0821</t>
  </si>
  <si>
    <t>460022********5123</t>
  </si>
  <si>
    <t>460004********3424</t>
  </si>
  <si>
    <t>460033********4928</t>
  </si>
  <si>
    <t>460035********3020</t>
  </si>
  <si>
    <t>460102********2424</t>
  </si>
  <si>
    <t>460004********1824</t>
  </si>
  <si>
    <t>460003********5823</t>
  </si>
  <si>
    <t>460027********0025</t>
  </si>
  <si>
    <t>460006********8720</t>
  </si>
  <si>
    <t>460005********431X</t>
  </si>
  <si>
    <t>460002********0346</t>
  </si>
  <si>
    <t>460007********0045</t>
  </si>
  <si>
    <t>460003********5624</t>
  </si>
  <si>
    <t>460025********2420</t>
  </si>
  <si>
    <t>469022********242X</t>
  </si>
  <si>
    <t>469003********702X</t>
  </si>
  <si>
    <t>520111********0016</t>
  </si>
  <si>
    <t>460002********5823</t>
  </si>
  <si>
    <t>460007********5800</t>
  </si>
  <si>
    <t>460005********4848</t>
  </si>
  <si>
    <t>452127********0046</t>
  </si>
  <si>
    <t>460106********3423</t>
  </si>
  <si>
    <t>460107********2320</t>
  </si>
  <si>
    <t>460006********8723</t>
  </si>
  <si>
    <t>460031********6427</t>
  </si>
  <si>
    <t>460003********2644</t>
  </si>
  <si>
    <t>460028********3624</t>
  </si>
  <si>
    <t>460033********3221</t>
  </si>
  <si>
    <t>460003********2022</t>
  </si>
  <si>
    <t>460028********3220</t>
  </si>
  <si>
    <t>460102********4225</t>
  </si>
  <si>
    <t>460033********3223</t>
  </si>
  <si>
    <t>460004********3228</t>
  </si>
  <si>
    <t>460003********304X</t>
  </si>
  <si>
    <t>460034********1523</t>
  </si>
  <si>
    <t>469003********5624</t>
  </si>
  <si>
    <t>460003********6647</t>
  </si>
  <si>
    <t>460200********4706</t>
  </si>
  <si>
    <t>460005********0722</t>
  </si>
  <si>
    <t>460003********0025</t>
  </si>
  <si>
    <t>460026********2429</t>
  </si>
  <si>
    <t>460003********0427</t>
  </si>
  <si>
    <t>460027********062X</t>
  </si>
  <si>
    <t>460006********3126</t>
  </si>
  <si>
    <t>130105********3023</t>
  </si>
  <si>
    <t>469006********0020</t>
  </si>
  <si>
    <t>131025********3627</t>
  </si>
  <si>
    <t>460034********1220</t>
  </si>
  <si>
    <t>460028********3261</t>
  </si>
  <si>
    <t>460004********3024</t>
  </si>
  <si>
    <t>460022********1721</t>
  </si>
  <si>
    <t>460002********254X</t>
  </si>
  <si>
    <t>460034********3049</t>
  </si>
  <si>
    <t>460003********0249</t>
  </si>
  <si>
    <t>350521********7527</t>
  </si>
  <si>
    <t>460200********0526</t>
  </si>
  <si>
    <t>460026********004X</t>
  </si>
  <si>
    <t>460022********4324</t>
  </si>
  <si>
    <t>460027********8528</t>
  </si>
  <si>
    <t>460003********4229</t>
  </si>
  <si>
    <t>460003********422X</t>
  </si>
  <si>
    <t>469024********0022</t>
  </si>
  <si>
    <t>460004********0624</t>
  </si>
  <si>
    <t>460004********5223</t>
  </si>
  <si>
    <t>460003********4624</t>
  </si>
  <si>
    <t>460003********7022</t>
  </si>
  <si>
    <t>469024********8021</t>
  </si>
  <si>
    <t>522227********6825</t>
  </si>
  <si>
    <t>500235********0022</t>
  </si>
  <si>
    <t>460034********1844</t>
  </si>
  <si>
    <t>460104********1226</t>
  </si>
  <si>
    <t>469003********0626</t>
  </si>
  <si>
    <t>460026********0967</t>
  </si>
  <si>
    <t>460026********2723</t>
  </si>
  <si>
    <t>460102********3324</t>
  </si>
  <si>
    <t>460003********2506</t>
  </si>
  <si>
    <t>460006********4629</t>
  </si>
  <si>
    <t>460028********3228</t>
  </si>
  <si>
    <t>460105********6823</t>
  </si>
  <si>
    <t>460006********1626</t>
  </si>
  <si>
    <t>460002********2544</t>
  </si>
  <si>
    <t>460028********0846</t>
  </si>
  <si>
    <t>460036********2728</t>
  </si>
  <si>
    <t>460028********6846</t>
  </si>
  <si>
    <t>460003********2021</t>
  </si>
  <si>
    <t>460032********4369</t>
  </si>
  <si>
    <t>460034********0040</t>
  </si>
  <si>
    <t>460003********0628</t>
  </si>
  <si>
    <t>513423********4993</t>
  </si>
  <si>
    <t>152106********2826</t>
  </si>
  <si>
    <t>460004********0626</t>
  </si>
  <si>
    <t>460003********762X</t>
  </si>
  <si>
    <t>460003********2281</t>
  </si>
  <si>
    <t>469002********4124</t>
  </si>
  <si>
    <t>460003********7229</t>
  </si>
  <si>
    <t>460003********3421</t>
  </si>
  <si>
    <t>460007********082X</t>
  </si>
  <si>
    <t>460007********4964</t>
  </si>
  <si>
    <t>460003********2628</t>
  </si>
  <si>
    <t>469023********1325</t>
  </si>
  <si>
    <t>460026********2728</t>
  </si>
  <si>
    <t>460027********3431</t>
  </si>
  <si>
    <t>460033********480X</t>
  </si>
  <si>
    <t>460007********0827</t>
  </si>
  <si>
    <t>460004********6221</t>
  </si>
  <si>
    <t>469028********0421</t>
  </si>
  <si>
    <t>469023********3728</t>
  </si>
  <si>
    <t>460003********3063</t>
  </si>
  <si>
    <t>522426********3624</t>
  </si>
  <si>
    <t>469007********7212</t>
  </si>
  <si>
    <t>460003********0648</t>
  </si>
  <si>
    <t>460200********2749</t>
  </si>
  <si>
    <t>460028********2421</t>
  </si>
  <si>
    <t>460004********5227</t>
  </si>
  <si>
    <t>460003********6644</t>
  </si>
  <si>
    <t>469003********6121</t>
  </si>
  <si>
    <t>421126********4448</t>
  </si>
  <si>
    <t>460102********2721</t>
  </si>
  <si>
    <t>460003********4443</t>
  </si>
  <si>
    <t>460103********1225</t>
  </si>
  <si>
    <t>460032********6205</t>
  </si>
  <si>
    <t>460036********2126</t>
  </si>
  <si>
    <t>460034********0027</t>
  </si>
  <si>
    <t>460003********2489</t>
  </si>
  <si>
    <t>469023********4420</t>
  </si>
  <si>
    <t>460026********4224</t>
  </si>
  <si>
    <t>460022********1245</t>
  </si>
  <si>
    <t>469024********2824</t>
  </si>
  <si>
    <t>460006********022X</t>
  </si>
  <si>
    <t>460007********5760</t>
  </si>
  <si>
    <t>460002********3424</t>
  </si>
  <si>
    <t>460003********1620</t>
  </si>
  <si>
    <t>460002********0021</t>
  </si>
  <si>
    <t>460026********3061</t>
  </si>
  <si>
    <t>460027********0029</t>
  </si>
  <si>
    <t>460003********4024</t>
  </si>
  <si>
    <t>460026********006X</t>
  </si>
  <si>
    <t>460027********2945</t>
  </si>
  <si>
    <t>460003********5427</t>
  </si>
  <si>
    <t>460027********7924</t>
  </si>
  <si>
    <t>460030********0028</t>
  </si>
  <si>
    <t>460107********3423</t>
  </si>
  <si>
    <t>460033********4901</t>
  </si>
  <si>
    <t>460031********6022</t>
  </si>
  <si>
    <t>500102********4083</t>
  </si>
  <si>
    <t>510521********2960</t>
  </si>
  <si>
    <t>460035********0928</t>
  </si>
  <si>
    <t>460022********3522</t>
  </si>
  <si>
    <t>460030********6027</t>
  </si>
  <si>
    <t>460022********1528</t>
  </si>
  <si>
    <t>469024********802X</t>
  </si>
  <si>
    <t>460028********3649</t>
  </si>
  <si>
    <t>460033********2680</t>
  </si>
  <si>
    <t>460033********4485</t>
  </si>
  <si>
    <t>460003********3822</t>
  </si>
  <si>
    <t>411323********3020</t>
  </si>
  <si>
    <t>460026********0921</t>
  </si>
  <si>
    <t>460005********3024</t>
  </si>
  <si>
    <t>460033********4567</t>
  </si>
  <si>
    <t>460033********4528</t>
  </si>
  <si>
    <t>460007********7622</t>
  </si>
  <si>
    <t>460003********2228</t>
  </si>
  <si>
    <t>460031********5647</t>
  </si>
  <si>
    <t>460004********6022</t>
  </si>
  <si>
    <t>460006********0627</t>
  </si>
  <si>
    <t>460106********4428</t>
  </si>
  <si>
    <t>460007********0089</t>
  </si>
  <si>
    <t>460022********1226</t>
  </si>
  <si>
    <t>350124********554X</t>
  </si>
  <si>
    <t>522426********0041</t>
  </si>
  <si>
    <t>460003********7645</t>
  </si>
  <si>
    <t>460003********2222</t>
  </si>
  <si>
    <t>460006********2326</t>
  </si>
  <si>
    <t>460033********3248</t>
  </si>
  <si>
    <t>460028********0427</t>
  </si>
  <si>
    <t>460036********7522</t>
  </si>
  <si>
    <t>460003********3224</t>
  </si>
  <si>
    <t>460028********1624</t>
  </si>
  <si>
    <t>460005********2129</t>
  </si>
  <si>
    <t>460027********2624</t>
  </si>
  <si>
    <t>460031********3625</t>
  </si>
  <si>
    <t>460004********3427</t>
  </si>
  <si>
    <t>460003********3442</t>
  </si>
  <si>
    <t>142201********430X</t>
  </si>
  <si>
    <t>460033********3607</t>
  </si>
  <si>
    <t>460002********3229</t>
  </si>
  <si>
    <t>469021********0024</t>
  </si>
  <si>
    <t>460004********4425</t>
  </si>
  <si>
    <t>460003********5840</t>
  </si>
  <si>
    <t>460034********0415</t>
  </si>
  <si>
    <t>460028********3622</t>
  </si>
  <si>
    <t>460004********062X</t>
  </si>
  <si>
    <t>460028********0025</t>
  </si>
  <si>
    <t>469003********7024</t>
  </si>
  <si>
    <t>460027********1025</t>
  </si>
  <si>
    <t>460022********0029</t>
  </si>
  <si>
    <t>460103********1549</t>
  </si>
  <si>
    <t>460004********4243</t>
  </si>
  <si>
    <t>460002********2825</t>
  </si>
  <si>
    <t>460006********8121</t>
  </si>
  <si>
    <t>460022********2723</t>
  </si>
  <si>
    <t>460003********2629</t>
  </si>
  <si>
    <t>522101********3625</t>
  </si>
  <si>
    <t>460034********4727</t>
  </si>
  <si>
    <t>460033********4843</t>
  </si>
  <si>
    <t>460031********6424</t>
  </si>
  <si>
    <t>460026********3924</t>
  </si>
  <si>
    <t>460006********8724</t>
  </si>
  <si>
    <t>460007********0840</t>
  </si>
  <si>
    <t>460003********662X</t>
  </si>
  <si>
    <t>460033********4487</t>
  </si>
  <si>
    <t>460006********8729</t>
  </si>
  <si>
    <t>460028********0829</t>
  </si>
  <si>
    <t>460004********6425</t>
  </si>
  <si>
    <t>469007********0046</t>
  </si>
  <si>
    <t>460026********0628</t>
  </si>
  <si>
    <t>460027********8823</t>
  </si>
  <si>
    <t>460022********3744</t>
  </si>
  <si>
    <t>460033********0025</t>
  </si>
  <si>
    <t>460022********0728</t>
  </si>
  <si>
    <t>460033********2709</t>
  </si>
  <si>
    <t>460027********6226</t>
  </si>
  <si>
    <t>460033********2384</t>
  </si>
  <si>
    <t>460025********2424</t>
  </si>
  <si>
    <t>469005********4820</t>
  </si>
  <si>
    <t>460033********4488</t>
  </si>
  <si>
    <t>469007********6206</t>
  </si>
  <si>
    <t>460005********3525</t>
  </si>
  <si>
    <t>460026********4225</t>
  </si>
  <si>
    <t>460027********2023</t>
  </si>
  <si>
    <t>460034********1845</t>
  </si>
  <si>
    <t>460006********7822</t>
  </si>
  <si>
    <t>460033********4867</t>
  </si>
  <si>
    <t>460103********2766</t>
  </si>
  <si>
    <t>460003********7661</t>
  </si>
  <si>
    <t>460027********4721</t>
  </si>
  <si>
    <t>460003********7228</t>
  </si>
  <si>
    <t>460003********0219</t>
  </si>
  <si>
    <t>469002********3626</t>
  </si>
  <si>
    <t>469022********1224</t>
  </si>
  <si>
    <t>460004********2620</t>
  </si>
  <si>
    <t>460027********204X</t>
  </si>
  <si>
    <t>460003********4080</t>
  </si>
  <si>
    <t>460027********0060</t>
  </si>
  <si>
    <t>460102********092X</t>
  </si>
  <si>
    <t>460033********3948</t>
  </si>
  <si>
    <t>460022********4328</t>
  </si>
  <si>
    <t>460002********1525</t>
  </si>
  <si>
    <t>460028********0425</t>
  </si>
  <si>
    <t>460002********252X</t>
  </si>
  <si>
    <t>469003********6428</t>
  </si>
  <si>
    <t>460003********3049</t>
  </si>
  <si>
    <t>460007********5008</t>
  </si>
  <si>
    <t>460025********0624</t>
  </si>
  <si>
    <t>460003********6022</t>
  </si>
  <si>
    <t>460003********3329</t>
  </si>
  <si>
    <t>460028********522X</t>
  </si>
  <si>
    <t>460003********0424</t>
  </si>
  <si>
    <t>460034********1520</t>
  </si>
  <si>
    <t>460102********1826</t>
  </si>
  <si>
    <t>232301********0321</t>
  </si>
  <si>
    <t>460026********212X</t>
  </si>
  <si>
    <t>460028********4823</t>
  </si>
  <si>
    <t>460028********7625</t>
  </si>
  <si>
    <t>460003********0645</t>
  </si>
  <si>
    <t>469006********8728</t>
  </si>
  <si>
    <t>460005********5626</t>
  </si>
  <si>
    <t>460004********3649</t>
  </si>
  <si>
    <t>460025********2721</t>
  </si>
  <si>
    <t>460003********2827</t>
  </si>
  <si>
    <t>469022********5125</t>
  </si>
  <si>
    <t>460003********2487</t>
  </si>
  <si>
    <t>460003********2820</t>
  </si>
  <si>
    <t>469024********0049</t>
  </si>
  <si>
    <t>460300********0322</t>
  </si>
  <si>
    <t>460005********4522</t>
  </si>
  <si>
    <t>230104********2225</t>
  </si>
  <si>
    <t>460027********102X</t>
  </si>
  <si>
    <t>460031********5225</t>
  </si>
  <si>
    <t>469023********0048</t>
  </si>
  <si>
    <t>460003********4826</t>
  </si>
  <si>
    <t>142602********1027</t>
  </si>
  <si>
    <t>460003********2826</t>
  </si>
  <si>
    <t>142602********1026</t>
  </si>
  <si>
    <t>460025********0324</t>
  </si>
  <si>
    <t>460032********4361</t>
  </si>
  <si>
    <t>460027********3009</t>
  </si>
  <si>
    <t>460035********1128</t>
  </si>
  <si>
    <t>469028********0726</t>
  </si>
  <si>
    <t>460034********5542</t>
  </si>
  <si>
    <t>469003********2785</t>
  </si>
  <si>
    <t>460007********3561</t>
  </si>
  <si>
    <t>460003********6245</t>
  </si>
  <si>
    <t>460032********7684</t>
  </si>
  <si>
    <t>460026********0043</t>
  </si>
  <si>
    <t>460027********4123</t>
  </si>
  <si>
    <t>460027********1347</t>
  </si>
  <si>
    <t>469007********7221</t>
  </si>
  <si>
    <t>460028********4427</t>
  </si>
  <si>
    <t>460005********152X</t>
  </si>
  <si>
    <t>469007********576X</t>
  </si>
  <si>
    <t>460102********4222</t>
  </si>
  <si>
    <t>460004********226X</t>
  </si>
  <si>
    <t>460028********0947</t>
  </si>
  <si>
    <t>460033********4503</t>
  </si>
  <si>
    <t>460002********4126</t>
  </si>
  <si>
    <t>460034********0421</t>
  </si>
  <si>
    <t>460028********6023</t>
  </si>
  <si>
    <t>460007********4962</t>
  </si>
  <si>
    <t>460028********6828</t>
  </si>
  <si>
    <t>460006********8741</t>
  </si>
  <si>
    <t>460006********8160</t>
  </si>
  <si>
    <t>460027********5922</t>
  </si>
  <si>
    <t>460103********3321</t>
  </si>
  <si>
    <t>460002********4624</t>
  </si>
  <si>
    <t>460028********5223</t>
  </si>
  <si>
    <t>460034********0428</t>
  </si>
  <si>
    <t>460006********0622</t>
  </si>
  <si>
    <t>460004********5221</t>
  </si>
  <si>
    <t>460003********6223</t>
  </si>
  <si>
    <t>460028********6027</t>
  </si>
  <si>
    <t>460030********1826</t>
  </si>
  <si>
    <t>460003********5215</t>
  </si>
  <si>
    <t>460003********2646</t>
  </si>
  <si>
    <t>469003********2724</t>
  </si>
  <si>
    <t>460003********4029</t>
  </si>
  <si>
    <t>152103********5128</t>
  </si>
  <si>
    <t>460026********0627</t>
  </si>
  <si>
    <t>360733********3624</t>
  </si>
  <si>
    <t>469005********2120</t>
  </si>
  <si>
    <t>469021********1521</t>
  </si>
  <si>
    <t>460034********4722</t>
  </si>
  <si>
    <t>469028********1220</t>
  </si>
  <si>
    <t>460033********3923</t>
  </si>
  <si>
    <t>460034********0929</t>
  </si>
  <si>
    <t>469007********3863</t>
  </si>
  <si>
    <t>460003********2083</t>
  </si>
  <si>
    <t>460006********8148</t>
  </si>
  <si>
    <t>460035********0029</t>
  </si>
  <si>
    <t>460105********0026</t>
  </si>
  <si>
    <t>460003********4044</t>
  </si>
  <si>
    <t>469003********5029</t>
  </si>
  <si>
    <t>460002********2529</t>
  </si>
  <si>
    <t>460028********6063</t>
  </si>
  <si>
    <t>460006********2345</t>
  </si>
  <si>
    <t>460007********7267</t>
  </si>
  <si>
    <t>460033********324X</t>
  </si>
  <si>
    <t>460004********4429</t>
  </si>
  <si>
    <t>460026********2127</t>
  </si>
  <si>
    <t>460033********3644</t>
  </si>
  <si>
    <t>460026********062X</t>
  </si>
  <si>
    <t>460003********7462</t>
  </si>
  <si>
    <t>460028********0049</t>
  </si>
  <si>
    <t>469007********042X</t>
  </si>
  <si>
    <t>460026********1843</t>
  </si>
  <si>
    <t>460003********2666</t>
  </si>
  <si>
    <t>460003********2261</t>
  </si>
  <si>
    <t>460034********1544</t>
  </si>
  <si>
    <t>460103********1268</t>
  </si>
  <si>
    <t>460028********6022</t>
  </si>
  <si>
    <t>460002********2826</t>
  </si>
  <si>
    <t>152104********0624</t>
  </si>
  <si>
    <t>460021********3649</t>
  </si>
  <si>
    <t>460027********6221</t>
  </si>
  <si>
    <t>460025********002X</t>
  </si>
  <si>
    <t>460003********4423</t>
  </si>
  <si>
    <t>230202********1220</t>
  </si>
  <si>
    <t>460102********2422</t>
  </si>
  <si>
    <t>460006********4024</t>
  </si>
  <si>
    <t>460005********4144</t>
  </si>
  <si>
    <t>460007********4363</t>
  </si>
  <si>
    <t>469002********2523</t>
  </si>
  <si>
    <t>460003********0246</t>
  </si>
  <si>
    <t>469023********0021</t>
  </si>
  <si>
    <t>460200********5724</t>
  </si>
  <si>
    <t>469026********6445</t>
  </si>
  <si>
    <t>460200********0063</t>
  </si>
  <si>
    <t>460031********6433</t>
  </si>
  <si>
    <t>460006********4021</t>
  </si>
  <si>
    <t>460007********5364</t>
  </si>
  <si>
    <t>460105********0024</t>
  </si>
  <si>
    <t>460102********0926</t>
  </si>
  <si>
    <t>460028********2028</t>
  </si>
  <si>
    <t>460003********6028</t>
  </si>
  <si>
    <t>532331********3244</t>
  </si>
  <si>
    <t>460006********1625</t>
  </si>
  <si>
    <t>460004********4222</t>
  </si>
  <si>
    <t>460200********4487</t>
  </si>
  <si>
    <t>460007********576X</t>
  </si>
  <si>
    <t>460027********5916</t>
  </si>
  <si>
    <t>460026********3029</t>
  </si>
  <si>
    <t>460006********0026</t>
  </si>
  <si>
    <t>460022********6429</t>
  </si>
  <si>
    <t>460021********4424</t>
  </si>
  <si>
    <t>460033********4849</t>
  </si>
  <si>
    <t>460003********0622</t>
  </si>
  <si>
    <t>469024********0020</t>
  </si>
  <si>
    <t>460033********4863</t>
  </si>
  <si>
    <t>460027********2986</t>
  </si>
  <si>
    <t>460003********3466</t>
  </si>
  <si>
    <t>469023********7929</t>
  </si>
  <si>
    <t>220702********2025</t>
  </si>
  <si>
    <t>460003********1029</t>
  </si>
  <si>
    <t>460003********4248</t>
  </si>
  <si>
    <t>460028********1220</t>
  </si>
  <si>
    <t>460004********1221</t>
  </si>
  <si>
    <t>460006********0222</t>
  </si>
  <si>
    <t>460003********1622</t>
  </si>
  <si>
    <t>469003********612X</t>
  </si>
  <si>
    <t>460025********2122</t>
  </si>
  <si>
    <t>460028********0820</t>
  </si>
  <si>
    <t>460025********3920</t>
  </si>
  <si>
    <t>460004********082X</t>
  </si>
  <si>
    <t>469026********0022</t>
  </si>
  <si>
    <t>幼儿园教师【岗位要求户籍：海南、民族：黎、苗族】</t>
  </si>
  <si>
    <t>460006********5220</t>
  </si>
  <si>
    <t>460036********1221</t>
  </si>
  <si>
    <t>460200********4220</t>
  </si>
  <si>
    <t>460034********1222</t>
  </si>
  <si>
    <t>460001********1049</t>
  </si>
  <si>
    <t>460006********7527</t>
  </si>
  <si>
    <t>460033********4904</t>
  </si>
  <si>
    <t>460034********4421</t>
  </si>
  <si>
    <t>460036********0019</t>
  </si>
  <si>
    <t>460003********542X</t>
  </si>
  <si>
    <t>460001********1047</t>
  </si>
  <si>
    <t>469029********0424</t>
  </si>
  <si>
    <t>460034********046X</t>
  </si>
  <si>
    <t>460033********5428</t>
  </si>
  <si>
    <t>460036********0024</t>
  </si>
  <si>
    <t>460200********2943</t>
  </si>
  <si>
    <t>460033********7484</t>
  </si>
  <si>
    <t>460034********1246</t>
  </si>
  <si>
    <t>460033********4822</t>
  </si>
  <si>
    <t>460033********5403</t>
  </si>
  <si>
    <t>460034********0021</t>
  </si>
  <si>
    <t>460034********3624</t>
  </si>
  <si>
    <t>460036********0426</t>
  </si>
  <si>
    <t>460035********1124</t>
  </si>
  <si>
    <t>460035********1129</t>
  </si>
  <si>
    <t>460033********7509</t>
  </si>
  <si>
    <t>460033********5382</t>
  </si>
  <si>
    <t>460034********3621</t>
  </si>
  <si>
    <t>460034********3623</t>
  </si>
  <si>
    <t>460034********3921</t>
  </si>
  <si>
    <t>460033********7168</t>
  </si>
  <si>
    <t>460200********1402</t>
  </si>
  <si>
    <t>460036********2727</t>
  </si>
  <si>
    <t>460034********2428</t>
  </si>
  <si>
    <t>469029********0421</t>
  </si>
  <si>
    <t>460034********2122</t>
  </si>
  <si>
    <t>460034********5529</t>
  </si>
  <si>
    <t>460033********5386</t>
  </si>
  <si>
    <t>469027********4486</t>
  </si>
  <si>
    <t>460200********3345</t>
  </si>
  <si>
    <t>469027********5986</t>
  </si>
  <si>
    <t>460033********4886</t>
  </si>
  <si>
    <t>460034********4443</t>
  </si>
  <si>
    <t>460030********2125</t>
  </si>
  <si>
    <t>460200********4473</t>
  </si>
  <si>
    <t>460007********8769</t>
  </si>
  <si>
    <t>469027********448X</t>
  </si>
  <si>
    <t>460033********4184</t>
  </si>
  <si>
    <t>460034********3641</t>
  </si>
  <si>
    <t>460007********412X</t>
  </si>
  <si>
    <t>460036********0046</t>
  </si>
  <si>
    <t>469026********0420</t>
  </si>
  <si>
    <t>460033********6583</t>
  </si>
  <si>
    <t>460001********1323</t>
  </si>
  <si>
    <t>460034********3088</t>
  </si>
  <si>
    <t>460033********5688</t>
  </si>
  <si>
    <t>460033********630X</t>
  </si>
  <si>
    <t>460034********3026</t>
  </si>
  <si>
    <t>460034********0928</t>
  </si>
  <si>
    <t>460036********0823</t>
  </si>
  <si>
    <t>460031********5285</t>
  </si>
  <si>
    <t>460035********3025</t>
  </si>
  <si>
    <t>460001********0727</t>
  </si>
  <si>
    <t>460033********7169</t>
  </si>
  <si>
    <t>460003********7026</t>
  </si>
  <si>
    <t>460036********3245</t>
  </si>
  <si>
    <t>469027********8089</t>
  </si>
  <si>
    <t>460034********2125</t>
  </si>
  <si>
    <t>460031********4828</t>
  </si>
  <si>
    <t>460007********6245</t>
  </si>
  <si>
    <t>469001********1080</t>
  </si>
  <si>
    <t>460034********5326</t>
  </si>
  <si>
    <t>460035********3264</t>
  </si>
  <si>
    <t>460034********3322</t>
  </si>
  <si>
    <t>460034********4124</t>
  </si>
  <si>
    <t>460035********0226</t>
  </si>
  <si>
    <t>460034********6223</t>
  </si>
  <si>
    <t>460034********4420</t>
  </si>
  <si>
    <t>460200********274X</t>
  </si>
  <si>
    <t>460035********2320</t>
  </si>
  <si>
    <t>460034********3043</t>
  </si>
  <si>
    <t>460026********5119</t>
  </si>
  <si>
    <t>460006********3429</t>
  </si>
  <si>
    <t>460035********2327</t>
  </si>
  <si>
    <t>460003********0224</t>
  </si>
  <si>
    <t>460006********372X</t>
  </si>
  <si>
    <t>460006********7524</t>
  </si>
  <si>
    <t>460034********582X</t>
  </si>
  <si>
    <t>460035********1964</t>
  </si>
  <si>
    <t>460033********4183</t>
  </si>
  <si>
    <t>460034********1248</t>
  </si>
  <si>
    <t>460006********5241</t>
  </si>
  <si>
    <t>460001********0728</t>
  </si>
  <si>
    <t>460103********0326</t>
  </si>
  <si>
    <t>460006********6526</t>
  </si>
  <si>
    <t>460026********5148</t>
  </si>
  <si>
    <t>460034********124X</t>
  </si>
  <si>
    <t>460001********0744</t>
  </si>
  <si>
    <t>460033********6280</t>
  </si>
  <si>
    <t>460033********486X</t>
  </si>
  <si>
    <t>460033********7482</t>
  </si>
  <si>
    <t>460001********0524</t>
  </si>
  <si>
    <t>460033********7480</t>
  </si>
  <si>
    <t>460035********1943</t>
  </si>
  <si>
    <t>460001********1025</t>
  </si>
  <si>
    <t>460001********1926</t>
  </si>
  <si>
    <t>460034********5524</t>
  </si>
  <si>
    <t>460006********4842</t>
  </si>
  <si>
    <t>460030********5420</t>
  </si>
  <si>
    <t>460200********1406</t>
  </si>
  <si>
    <t>460007********8061</t>
  </si>
  <si>
    <t>460034********1829</t>
  </si>
  <si>
    <t>460200********4460</t>
  </si>
  <si>
    <t>460003********582X</t>
  </si>
  <si>
    <t>460006********7526</t>
  </si>
  <si>
    <t>469003********3749</t>
  </si>
  <si>
    <t>460035********0925</t>
  </si>
  <si>
    <t>460033********7189</t>
  </si>
  <si>
    <t>460007********8523</t>
  </si>
  <si>
    <t>460034********3045</t>
  </si>
  <si>
    <t>469027********6028</t>
  </si>
  <si>
    <t>460001********1324</t>
  </si>
  <si>
    <t>460001********071X</t>
  </si>
  <si>
    <t>460035********0021</t>
  </si>
  <si>
    <t>469029********2522</t>
  </si>
  <si>
    <t>460033********7166</t>
  </si>
  <si>
    <t>460033********5988</t>
  </si>
  <si>
    <t>460031********5227</t>
  </si>
  <si>
    <t>460033********0023</t>
  </si>
  <si>
    <t>460031********5224</t>
  </si>
  <si>
    <t>460034********3346</t>
  </si>
  <si>
    <t>460033********7205</t>
  </si>
  <si>
    <t>460001********2229</t>
  </si>
  <si>
    <t>460034********0444</t>
  </si>
  <si>
    <t>460034********4123</t>
  </si>
  <si>
    <t>460035********2722</t>
  </si>
  <si>
    <t>460033********4881</t>
  </si>
  <si>
    <t>460033********4908</t>
  </si>
  <si>
    <t>460034********5549</t>
  </si>
  <si>
    <t>460033********7788</t>
  </si>
  <si>
    <t>469027********6580</t>
  </si>
  <si>
    <t>460035********3228</t>
  </si>
  <si>
    <t>460034********0427</t>
  </si>
  <si>
    <t>460006********3420</t>
  </si>
  <si>
    <t>460034********5823</t>
  </si>
  <si>
    <t>460036********0422</t>
  </si>
  <si>
    <t>460029********6828</t>
  </si>
  <si>
    <t>460033********6585</t>
  </si>
  <si>
    <t>460006********8420</t>
  </si>
  <si>
    <t>460006********6827</t>
  </si>
  <si>
    <t>460031********3225</t>
  </si>
  <si>
    <t>460033********6882</t>
  </si>
  <si>
    <t>460036********1824</t>
  </si>
  <si>
    <t>460034********0940</t>
  </si>
  <si>
    <t>460007********9027</t>
  </si>
  <si>
    <t>460035********0020</t>
  </si>
  <si>
    <t>469028********2727</t>
  </si>
  <si>
    <t>460033********4889</t>
  </si>
  <si>
    <t>460200********6525</t>
  </si>
  <si>
    <t>469027********6882</t>
  </si>
  <si>
    <t>460034********0441</t>
  </si>
  <si>
    <t>460035********2146</t>
  </si>
  <si>
    <t>460033********5982</t>
  </si>
  <si>
    <t>460003********6041</t>
  </si>
  <si>
    <t>460001********0326</t>
  </si>
  <si>
    <t>460035********0422</t>
  </si>
  <si>
    <t>460033********5420</t>
  </si>
  <si>
    <t>469027********8561</t>
  </si>
  <si>
    <t>460035********2120</t>
  </si>
  <si>
    <t>460031********5322</t>
  </si>
  <si>
    <t>460006********6225</t>
  </si>
  <si>
    <t>460034********1546</t>
  </si>
  <si>
    <t>460034********244X</t>
  </si>
  <si>
    <t>460033********5981</t>
  </si>
  <si>
    <t>460026********1520</t>
  </si>
  <si>
    <t>460034********3324</t>
  </si>
  <si>
    <t>460033********7224</t>
  </si>
  <si>
    <t>460003********6826</t>
  </si>
  <si>
    <t>460001********032X</t>
  </si>
  <si>
    <t>460035********0224</t>
  </si>
  <si>
    <t>460034********0944</t>
  </si>
  <si>
    <t>460030********0023</t>
  </si>
  <si>
    <t>460033********7485</t>
  </si>
  <si>
    <t>460030********152X</t>
  </si>
  <si>
    <t>460003********5846</t>
  </si>
  <si>
    <t>460026********3323</t>
  </si>
  <si>
    <t>460034********0048</t>
  </si>
  <si>
    <t>460001********1022</t>
  </si>
  <si>
    <t>460034********3048</t>
  </si>
  <si>
    <t>460034********3328</t>
  </si>
  <si>
    <t>469026********4026</t>
  </si>
  <si>
    <t>460200********3384</t>
  </si>
  <si>
    <t>460035********3223</t>
  </si>
  <si>
    <t>460030********2725</t>
  </si>
  <si>
    <t>460001********1020</t>
  </si>
  <si>
    <t>460036********1826</t>
  </si>
  <si>
    <t>460033********0021</t>
  </si>
  <si>
    <t>460200********4728</t>
  </si>
  <si>
    <t>460034********1600</t>
  </si>
  <si>
    <t>460007********6568</t>
  </si>
  <si>
    <t>460031********5229</t>
  </si>
  <si>
    <t>460001********1315</t>
  </si>
  <si>
    <t>460035********2125</t>
  </si>
  <si>
    <t>460034********3024</t>
  </si>
  <si>
    <t>460200********3363</t>
  </si>
  <si>
    <t>460034********3021</t>
  </si>
  <si>
    <t>460034********0066</t>
  </si>
  <si>
    <t>460034********4427</t>
  </si>
  <si>
    <t>460033********4185</t>
  </si>
  <si>
    <t>469028********3044</t>
  </si>
  <si>
    <t>460033********482X</t>
  </si>
  <si>
    <t>460006********6222</t>
  </si>
  <si>
    <t>460036********2428</t>
  </si>
  <si>
    <t>460033********568X</t>
  </si>
  <si>
    <t>469029********2520</t>
  </si>
  <si>
    <t>460026********0045</t>
  </si>
  <si>
    <t>460033********0027</t>
  </si>
  <si>
    <t>460035********0025</t>
  </si>
  <si>
    <t>460036********3820</t>
  </si>
  <si>
    <t>460200********2924</t>
  </si>
  <si>
    <t>460034********364X</t>
  </si>
  <si>
    <t>460036********6241</t>
  </si>
  <si>
    <t>460007********8062</t>
  </si>
  <si>
    <t>460030********1229</t>
  </si>
  <si>
    <t>469027********4787</t>
  </si>
  <si>
    <t>460035********3249</t>
  </si>
  <si>
    <t>460034********2448</t>
  </si>
  <si>
    <t>460200********360X</t>
  </si>
  <si>
    <t>460033********1201</t>
  </si>
  <si>
    <t>460006********7829</t>
  </si>
  <si>
    <t>460034********4480</t>
  </si>
  <si>
    <t>460034********2720</t>
  </si>
  <si>
    <t>460034********0029</t>
  </si>
  <si>
    <t>460034********0026</t>
  </si>
  <si>
    <t>460033********6622</t>
  </si>
  <si>
    <t>460026********1226</t>
  </si>
  <si>
    <t>460007********4121</t>
  </si>
  <si>
    <t>469025********0329</t>
  </si>
  <si>
    <t>460200********3827</t>
  </si>
  <si>
    <t>460200********2501</t>
  </si>
  <si>
    <t>460034********3081</t>
  </si>
  <si>
    <t>460200********3349</t>
  </si>
  <si>
    <t>460200********4925</t>
  </si>
  <si>
    <t>460034********1824</t>
  </si>
  <si>
    <t>460030********3333</t>
  </si>
  <si>
    <t>460006********1473</t>
  </si>
  <si>
    <t>460033********6624</t>
  </si>
  <si>
    <t>460001********0523</t>
  </si>
  <si>
    <t>460033********4481</t>
  </si>
  <si>
    <t>460035********2920</t>
  </si>
  <si>
    <t>460033********688X</t>
  </si>
  <si>
    <t>460034********5526</t>
  </si>
  <si>
    <t>460200********3141</t>
  </si>
  <si>
    <t>460034********0429</t>
  </si>
  <si>
    <t>460035********2928</t>
  </si>
  <si>
    <t>460035********0429</t>
  </si>
  <si>
    <t>460033********6928</t>
  </si>
  <si>
    <t>460200********3828</t>
  </si>
  <si>
    <t>469027********5981</t>
  </si>
  <si>
    <t>460034********0047</t>
  </si>
  <si>
    <t>460026********3028</t>
  </si>
  <si>
    <t>460034********4743</t>
  </si>
  <si>
    <t>460035********1125</t>
  </si>
  <si>
    <t>460033********6886</t>
  </si>
  <si>
    <t>469007********8020</t>
  </si>
  <si>
    <t>460033********7481</t>
  </si>
  <si>
    <t>460033********6606</t>
  </si>
  <si>
    <t>460200********4928</t>
  </si>
  <si>
    <t>460033********6586</t>
  </si>
  <si>
    <t>460007********6183</t>
  </si>
  <si>
    <t>460033********5383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</si>
</sst>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66"/>
  <sheetViews>
    <sheetView tabSelected="1" workbookViewId="0" topLeftCell="A1">
      <pane ySplit="2" topLeftCell="A993" activePane="bottomLeft" state="frozen"/>
      <selection pane="bottomLeft" activeCell="J1002" sqref="J1002"/>
    </sheetView>
  </sheetViews>
  <sheetFormatPr defaultColWidth="9.00390625" defaultRowHeight="15"/>
  <cols>
    <col min="1" max="1" width="6.28125" style="0" customWidth="1"/>
    <col min="2" max="2" width="35.421875" style="0" customWidth="1"/>
    <col min="4" max="4" width="21.421875" style="0" customWidth="1"/>
    <col min="5" max="5" width="15.28125" style="0" customWidth="1"/>
  </cols>
  <sheetData>
    <row r="1" spans="1:5" ht="49.5" customHeight="1">
      <c r="A1" s="2" t="s">
        <v>0</v>
      </c>
      <c r="B1" s="3"/>
      <c r="C1" s="3"/>
      <c r="D1" s="3"/>
      <c r="E1" s="3"/>
    </row>
    <row r="2" spans="1:5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5">
        <v>1</v>
      </c>
      <c r="B3" s="5" t="s">
        <v>6</v>
      </c>
      <c r="C3" s="5" t="str">
        <f>"陈君君"</f>
        <v>陈君君</v>
      </c>
      <c r="D3" s="5" t="s">
        <v>7</v>
      </c>
      <c r="E3" s="5"/>
    </row>
    <row r="4" spans="1:5" ht="24.75" customHeight="1">
      <c r="A4" s="5">
        <v>2</v>
      </c>
      <c r="B4" s="5" t="s">
        <v>6</v>
      </c>
      <c r="C4" s="5" t="str">
        <f>"许莉敏"</f>
        <v>许莉敏</v>
      </c>
      <c r="D4" s="5" t="s">
        <v>8</v>
      </c>
      <c r="E4" s="5"/>
    </row>
    <row r="5" spans="1:5" ht="24.75" customHeight="1">
      <c r="A5" s="5">
        <v>3</v>
      </c>
      <c r="B5" s="5" t="s">
        <v>6</v>
      </c>
      <c r="C5" s="5" t="str">
        <f>"梁静洁"</f>
        <v>梁静洁</v>
      </c>
      <c r="D5" s="5" t="s">
        <v>9</v>
      </c>
      <c r="E5" s="5"/>
    </row>
    <row r="6" spans="1:5" ht="24.75" customHeight="1">
      <c r="A6" s="5">
        <v>4</v>
      </c>
      <c r="B6" s="5" t="s">
        <v>6</v>
      </c>
      <c r="C6" s="5" t="str">
        <f>"冯嘉妮"</f>
        <v>冯嘉妮</v>
      </c>
      <c r="D6" s="5" t="s">
        <v>10</v>
      </c>
      <c r="E6" s="5"/>
    </row>
    <row r="7" spans="1:5" ht="24.75" customHeight="1">
      <c r="A7" s="5">
        <v>5</v>
      </c>
      <c r="B7" s="5" t="s">
        <v>6</v>
      </c>
      <c r="C7" s="5" t="str">
        <f>"孙沐旸"</f>
        <v>孙沐旸</v>
      </c>
      <c r="D7" s="5" t="s">
        <v>11</v>
      </c>
      <c r="E7" s="5"/>
    </row>
    <row r="8" spans="1:5" ht="24.75" customHeight="1">
      <c r="A8" s="5">
        <v>6</v>
      </c>
      <c r="B8" s="5" t="s">
        <v>6</v>
      </c>
      <c r="C8" s="5" t="str">
        <f>"董朝燕"</f>
        <v>董朝燕</v>
      </c>
      <c r="D8" s="5" t="s">
        <v>12</v>
      </c>
      <c r="E8" s="5"/>
    </row>
    <row r="9" spans="1:5" ht="24.75" customHeight="1">
      <c r="A9" s="5">
        <v>7</v>
      </c>
      <c r="B9" s="5" t="s">
        <v>6</v>
      </c>
      <c r="C9" s="5" t="str">
        <f>"左少绵"</f>
        <v>左少绵</v>
      </c>
      <c r="D9" s="5" t="s">
        <v>13</v>
      </c>
      <c r="E9" s="5"/>
    </row>
    <row r="10" spans="1:5" ht="24.75" customHeight="1">
      <c r="A10" s="5">
        <v>8</v>
      </c>
      <c r="B10" s="5" t="s">
        <v>6</v>
      </c>
      <c r="C10" s="5" t="str">
        <f>"梁颖"</f>
        <v>梁颖</v>
      </c>
      <c r="D10" s="5" t="s">
        <v>14</v>
      </c>
      <c r="E10" s="5"/>
    </row>
    <row r="11" spans="1:5" ht="24.75" customHeight="1">
      <c r="A11" s="5">
        <v>9</v>
      </c>
      <c r="B11" s="5" t="s">
        <v>6</v>
      </c>
      <c r="C11" s="5" t="str">
        <f>"林静"</f>
        <v>林静</v>
      </c>
      <c r="D11" s="5" t="s">
        <v>15</v>
      </c>
      <c r="E11" s="5"/>
    </row>
    <row r="12" spans="1:5" ht="24.75" customHeight="1">
      <c r="A12" s="5">
        <v>10</v>
      </c>
      <c r="B12" s="5" t="s">
        <v>6</v>
      </c>
      <c r="C12" s="5" t="str">
        <f>"杨新宁"</f>
        <v>杨新宁</v>
      </c>
      <c r="D12" s="5" t="s">
        <v>16</v>
      </c>
      <c r="E12" s="5"/>
    </row>
    <row r="13" spans="1:5" ht="24.75" customHeight="1">
      <c r="A13" s="5">
        <v>11</v>
      </c>
      <c r="B13" s="5" t="s">
        <v>6</v>
      </c>
      <c r="C13" s="5" t="str">
        <f>"蔡海波"</f>
        <v>蔡海波</v>
      </c>
      <c r="D13" s="5" t="s">
        <v>17</v>
      </c>
      <c r="E13" s="5"/>
    </row>
    <row r="14" spans="1:5" ht="24.75" customHeight="1">
      <c r="A14" s="5">
        <v>12</v>
      </c>
      <c r="B14" s="5" t="s">
        <v>6</v>
      </c>
      <c r="C14" s="5" t="str">
        <f>"吴育芬"</f>
        <v>吴育芬</v>
      </c>
      <c r="D14" s="5" t="s">
        <v>18</v>
      </c>
      <c r="E14" s="5"/>
    </row>
    <row r="15" spans="1:5" ht="24.75" customHeight="1">
      <c r="A15" s="5">
        <v>13</v>
      </c>
      <c r="B15" s="5" t="s">
        <v>6</v>
      </c>
      <c r="C15" s="5" t="str">
        <f>"吴峥峥"</f>
        <v>吴峥峥</v>
      </c>
      <c r="D15" s="5" t="s">
        <v>19</v>
      </c>
      <c r="E15" s="5"/>
    </row>
    <row r="16" spans="1:5" ht="24.75" customHeight="1">
      <c r="A16" s="5">
        <v>14</v>
      </c>
      <c r="B16" s="5" t="s">
        <v>6</v>
      </c>
      <c r="C16" s="5" t="str">
        <f>"刘臻璟"</f>
        <v>刘臻璟</v>
      </c>
      <c r="D16" s="5" t="s">
        <v>20</v>
      </c>
      <c r="E16" s="5"/>
    </row>
    <row r="17" spans="1:5" ht="24.75" customHeight="1">
      <c r="A17" s="5">
        <v>15</v>
      </c>
      <c r="B17" s="5" t="s">
        <v>6</v>
      </c>
      <c r="C17" s="5" t="str">
        <f>"赵学清"</f>
        <v>赵学清</v>
      </c>
      <c r="D17" s="5" t="s">
        <v>21</v>
      </c>
      <c r="E17" s="5"/>
    </row>
    <row r="18" spans="1:5" ht="24.75" customHeight="1">
      <c r="A18" s="5">
        <v>16</v>
      </c>
      <c r="B18" s="5" t="s">
        <v>6</v>
      </c>
      <c r="C18" s="5" t="str">
        <f>"冯华"</f>
        <v>冯华</v>
      </c>
      <c r="D18" s="5" t="s">
        <v>22</v>
      </c>
      <c r="E18" s="5"/>
    </row>
    <row r="19" spans="1:5" ht="24.75" customHeight="1">
      <c r="A19" s="5">
        <v>17</v>
      </c>
      <c r="B19" s="5" t="s">
        <v>6</v>
      </c>
      <c r="C19" s="5" t="str">
        <f>"王欣仪"</f>
        <v>王欣仪</v>
      </c>
      <c r="D19" s="5" t="s">
        <v>23</v>
      </c>
      <c r="E19" s="5"/>
    </row>
    <row r="20" spans="1:5" ht="24.75" customHeight="1">
      <c r="A20" s="5">
        <v>18</v>
      </c>
      <c r="B20" s="5" t="s">
        <v>6</v>
      </c>
      <c r="C20" s="5" t="str">
        <f>"黄可"</f>
        <v>黄可</v>
      </c>
      <c r="D20" s="5" t="s">
        <v>24</v>
      </c>
      <c r="E20" s="5"/>
    </row>
    <row r="21" spans="1:5" ht="24.75" customHeight="1">
      <c r="A21" s="5">
        <v>19</v>
      </c>
      <c r="B21" s="5" t="s">
        <v>6</v>
      </c>
      <c r="C21" s="5" t="str">
        <f>"罗雪萍"</f>
        <v>罗雪萍</v>
      </c>
      <c r="D21" s="5" t="s">
        <v>25</v>
      </c>
      <c r="E21" s="5"/>
    </row>
    <row r="22" spans="1:5" ht="24.75" customHeight="1">
      <c r="A22" s="5">
        <v>20</v>
      </c>
      <c r="B22" s="5" t="s">
        <v>6</v>
      </c>
      <c r="C22" s="5" t="str">
        <f>"苏珊"</f>
        <v>苏珊</v>
      </c>
      <c r="D22" s="5" t="s">
        <v>26</v>
      </c>
      <c r="E22" s="5"/>
    </row>
    <row r="23" spans="1:5" ht="24.75" customHeight="1">
      <c r="A23" s="5">
        <v>21</v>
      </c>
      <c r="B23" s="5" t="s">
        <v>6</v>
      </c>
      <c r="C23" s="5" t="str">
        <f>"涂橙"</f>
        <v>涂橙</v>
      </c>
      <c r="D23" s="5" t="s">
        <v>27</v>
      </c>
      <c r="E23" s="5"/>
    </row>
    <row r="24" spans="1:5" ht="24.75" customHeight="1">
      <c r="A24" s="5">
        <v>22</v>
      </c>
      <c r="B24" s="5" t="s">
        <v>6</v>
      </c>
      <c r="C24" s="5" t="str">
        <f>"王秀雯"</f>
        <v>王秀雯</v>
      </c>
      <c r="D24" s="5" t="s">
        <v>28</v>
      </c>
      <c r="E24" s="5"/>
    </row>
    <row r="25" spans="1:5" ht="24.75" customHeight="1">
      <c r="A25" s="5">
        <v>23</v>
      </c>
      <c r="B25" s="5" t="s">
        <v>6</v>
      </c>
      <c r="C25" s="5" t="str">
        <f>"陆小云"</f>
        <v>陆小云</v>
      </c>
      <c r="D25" s="5" t="s">
        <v>29</v>
      </c>
      <c r="E25" s="5"/>
    </row>
    <row r="26" spans="1:5" ht="24.75" customHeight="1">
      <c r="A26" s="5">
        <v>24</v>
      </c>
      <c r="B26" s="5" t="s">
        <v>6</v>
      </c>
      <c r="C26" s="5" t="str">
        <f>"梁乾英"</f>
        <v>梁乾英</v>
      </c>
      <c r="D26" s="5" t="s">
        <v>30</v>
      </c>
      <c r="E26" s="5"/>
    </row>
    <row r="27" spans="1:5" ht="24.75" customHeight="1">
      <c r="A27" s="5">
        <v>25</v>
      </c>
      <c r="B27" s="5" t="s">
        <v>6</v>
      </c>
      <c r="C27" s="5" t="str">
        <f>"张为"</f>
        <v>张为</v>
      </c>
      <c r="D27" s="5" t="s">
        <v>31</v>
      </c>
      <c r="E27" s="5"/>
    </row>
    <row r="28" spans="1:5" ht="24.75" customHeight="1">
      <c r="A28" s="5">
        <v>26</v>
      </c>
      <c r="B28" s="5" t="s">
        <v>6</v>
      </c>
      <c r="C28" s="5" t="str">
        <f>"洪丽美"</f>
        <v>洪丽美</v>
      </c>
      <c r="D28" s="5" t="s">
        <v>32</v>
      </c>
      <c r="E28" s="5"/>
    </row>
    <row r="29" spans="1:5" ht="24.75" customHeight="1">
      <c r="A29" s="5">
        <v>27</v>
      </c>
      <c r="B29" s="5" t="s">
        <v>6</v>
      </c>
      <c r="C29" s="5" t="str">
        <f>"刘秀萍"</f>
        <v>刘秀萍</v>
      </c>
      <c r="D29" s="5" t="s">
        <v>33</v>
      </c>
      <c r="E29" s="5"/>
    </row>
    <row r="30" spans="1:5" ht="24.75" customHeight="1">
      <c r="A30" s="5">
        <v>28</v>
      </c>
      <c r="B30" s="5" t="s">
        <v>6</v>
      </c>
      <c r="C30" s="5" t="str">
        <f>"林世豪"</f>
        <v>林世豪</v>
      </c>
      <c r="D30" s="5" t="s">
        <v>34</v>
      </c>
      <c r="E30" s="5"/>
    </row>
    <row r="31" spans="1:5" ht="24.75" customHeight="1">
      <c r="A31" s="5">
        <v>29</v>
      </c>
      <c r="B31" s="5" t="s">
        <v>6</v>
      </c>
      <c r="C31" s="5" t="str">
        <f>"温芳艳"</f>
        <v>温芳艳</v>
      </c>
      <c r="D31" s="5" t="s">
        <v>35</v>
      </c>
      <c r="E31" s="5"/>
    </row>
    <row r="32" spans="1:5" ht="24.75" customHeight="1">
      <c r="A32" s="5">
        <v>30</v>
      </c>
      <c r="B32" s="5" t="s">
        <v>6</v>
      </c>
      <c r="C32" s="5" t="str">
        <f>"苏滢源"</f>
        <v>苏滢源</v>
      </c>
      <c r="D32" s="5" t="s">
        <v>36</v>
      </c>
      <c r="E32" s="5"/>
    </row>
    <row r="33" spans="1:5" ht="24.75" customHeight="1">
      <c r="A33" s="5">
        <v>31</v>
      </c>
      <c r="B33" s="5" t="s">
        <v>6</v>
      </c>
      <c r="C33" s="5" t="str">
        <f>"曾婷"</f>
        <v>曾婷</v>
      </c>
      <c r="D33" s="5" t="s">
        <v>37</v>
      </c>
      <c r="E33" s="5"/>
    </row>
    <row r="34" spans="1:5" ht="24.75" customHeight="1">
      <c r="A34" s="5">
        <v>32</v>
      </c>
      <c r="B34" s="5" t="s">
        <v>6</v>
      </c>
      <c r="C34" s="5" t="str">
        <f>"吴江云"</f>
        <v>吴江云</v>
      </c>
      <c r="D34" s="5" t="s">
        <v>38</v>
      </c>
      <c r="E34" s="5"/>
    </row>
    <row r="35" spans="1:5" ht="24.75" customHeight="1">
      <c r="A35" s="5">
        <v>33</v>
      </c>
      <c r="B35" s="5" t="s">
        <v>6</v>
      </c>
      <c r="C35" s="5" t="str">
        <f>"符文荟"</f>
        <v>符文荟</v>
      </c>
      <c r="D35" s="5" t="s">
        <v>39</v>
      </c>
      <c r="E35" s="5"/>
    </row>
    <row r="36" spans="1:5" ht="24.75" customHeight="1">
      <c r="A36" s="5">
        <v>34</v>
      </c>
      <c r="B36" s="5" t="s">
        <v>6</v>
      </c>
      <c r="C36" s="5" t="str">
        <f>"陈婆转"</f>
        <v>陈婆转</v>
      </c>
      <c r="D36" s="5" t="s">
        <v>40</v>
      </c>
      <c r="E36" s="5"/>
    </row>
    <row r="37" spans="1:5" ht="24.75" customHeight="1">
      <c r="A37" s="5">
        <v>35</v>
      </c>
      <c r="B37" s="5" t="s">
        <v>6</v>
      </c>
      <c r="C37" s="5" t="str">
        <f>"温莉"</f>
        <v>温莉</v>
      </c>
      <c r="D37" s="5" t="s">
        <v>41</v>
      </c>
      <c r="E37" s="5"/>
    </row>
    <row r="38" spans="1:5" ht="24.75" customHeight="1">
      <c r="A38" s="5">
        <v>36</v>
      </c>
      <c r="B38" s="5" t="s">
        <v>6</v>
      </c>
      <c r="C38" s="5" t="str">
        <f>"伍云杉"</f>
        <v>伍云杉</v>
      </c>
      <c r="D38" s="5" t="s">
        <v>42</v>
      </c>
      <c r="E38" s="5"/>
    </row>
    <row r="39" spans="1:5" ht="24.75" customHeight="1">
      <c r="A39" s="5">
        <v>37</v>
      </c>
      <c r="B39" s="5" t="s">
        <v>6</v>
      </c>
      <c r="C39" s="5" t="str">
        <f>"王冬玲"</f>
        <v>王冬玲</v>
      </c>
      <c r="D39" s="5" t="s">
        <v>43</v>
      </c>
      <c r="E39" s="5"/>
    </row>
    <row r="40" spans="1:5" ht="24.75" customHeight="1">
      <c r="A40" s="5">
        <v>38</v>
      </c>
      <c r="B40" s="5" t="s">
        <v>6</v>
      </c>
      <c r="C40" s="5" t="str">
        <f>"陈娟"</f>
        <v>陈娟</v>
      </c>
      <c r="D40" s="5" t="s">
        <v>44</v>
      </c>
      <c r="E40" s="5"/>
    </row>
    <row r="41" spans="1:5" ht="24.75" customHeight="1">
      <c r="A41" s="5">
        <v>39</v>
      </c>
      <c r="B41" s="5" t="s">
        <v>6</v>
      </c>
      <c r="C41" s="5" t="str">
        <f>"李志慧"</f>
        <v>李志慧</v>
      </c>
      <c r="D41" s="5" t="s">
        <v>45</v>
      </c>
      <c r="E41" s="5"/>
    </row>
    <row r="42" spans="1:5" ht="24.75" customHeight="1">
      <c r="A42" s="5">
        <v>40</v>
      </c>
      <c r="B42" s="5" t="s">
        <v>6</v>
      </c>
      <c r="C42" s="5" t="str">
        <f>"戴淑玲"</f>
        <v>戴淑玲</v>
      </c>
      <c r="D42" s="5" t="s">
        <v>46</v>
      </c>
      <c r="E42" s="5"/>
    </row>
    <row r="43" spans="1:5" ht="24.75" customHeight="1">
      <c r="A43" s="5">
        <v>41</v>
      </c>
      <c r="B43" s="5" t="s">
        <v>47</v>
      </c>
      <c r="C43" s="5" t="str">
        <f>"何家诗"</f>
        <v>何家诗</v>
      </c>
      <c r="D43" s="5" t="s">
        <v>48</v>
      </c>
      <c r="E43" s="5"/>
    </row>
    <row r="44" spans="1:5" ht="24.75" customHeight="1">
      <c r="A44" s="5">
        <v>42</v>
      </c>
      <c r="B44" s="5" t="s">
        <v>47</v>
      </c>
      <c r="C44" s="5" t="str">
        <f>"张基华"</f>
        <v>张基华</v>
      </c>
      <c r="D44" s="5" t="s">
        <v>49</v>
      </c>
      <c r="E44" s="5"/>
    </row>
    <row r="45" spans="1:5" ht="24.75" customHeight="1">
      <c r="A45" s="5">
        <v>43</v>
      </c>
      <c r="B45" s="5" t="s">
        <v>47</v>
      </c>
      <c r="C45" s="5" t="str">
        <f>"陈容驰"</f>
        <v>陈容驰</v>
      </c>
      <c r="D45" s="5" t="s">
        <v>50</v>
      </c>
      <c r="E45" s="5"/>
    </row>
    <row r="46" spans="1:5" ht="24.75" customHeight="1">
      <c r="A46" s="5">
        <v>44</v>
      </c>
      <c r="B46" s="5" t="s">
        <v>47</v>
      </c>
      <c r="C46" s="5" t="str">
        <f>"陈莹"</f>
        <v>陈莹</v>
      </c>
      <c r="D46" s="5" t="s">
        <v>51</v>
      </c>
      <c r="E46" s="5"/>
    </row>
    <row r="47" spans="1:5" ht="24.75" customHeight="1">
      <c r="A47" s="5">
        <v>45</v>
      </c>
      <c r="B47" s="5" t="s">
        <v>47</v>
      </c>
      <c r="C47" s="5" t="str">
        <f>"布东"</f>
        <v>布东</v>
      </c>
      <c r="D47" s="5" t="s">
        <v>52</v>
      </c>
      <c r="E47" s="5"/>
    </row>
    <row r="48" spans="1:5" ht="24.75" customHeight="1">
      <c r="A48" s="5">
        <v>46</v>
      </c>
      <c r="B48" s="5" t="s">
        <v>47</v>
      </c>
      <c r="C48" s="5" t="str">
        <f>"谢秋良"</f>
        <v>谢秋良</v>
      </c>
      <c r="D48" s="5" t="s">
        <v>53</v>
      </c>
      <c r="E48" s="5"/>
    </row>
    <row r="49" spans="1:5" ht="24.75" customHeight="1">
      <c r="A49" s="5">
        <v>47</v>
      </c>
      <c r="B49" s="5" t="s">
        <v>47</v>
      </c>
      <c r="C49" s="5" t="str">
        <f>"符修惠"</f>
        <v>符修惠</v>
      </c>
      <c r="D49" s="5" t="s">
        <v>54</v>
      </c>
      <c r="E49" s="5"/>
    </row>
    <row r="50" spans="1:5" ht="24.75" customHeight="1">
      <c r="A50" s="5">
        <v>48</v>
      </c>
      <c r="B50" s="5" t="s">
        <v>47</v>
      </c>
      <c r="C50" s="5" t="str">
        <f>"王平辉"</f>
        <v>王平辉</v>
      </c>
      <c r="D50" s="5" t="s">
        <v>55</v>
      </c>
      <c r="E50" s="5"/>
    </row>
    <row r="51" spans="1:5" ht="24.75" customHeight="1">
      <c r="A51" s="5">
        <v>49</v>
      </c>
      <c r="B51" s="5" t="s">
        <v>56</v>
      </c>
      <c r="C51" s="5" t="str">
        <f>"张安靖"</f>
        <v>张安靖</v>
      </c>
      <c r="D51" s="5" t="s">
        <v>57</v>
      </c>
      <c r="E51" s="5"/>
    </row>
    <row r="52" spans="1:5" ht="24.75" customHeight="1">
      <c r="A52" s="5">
        <v>50</v>
      </c>
      <c r="B52" s="5" t="s">
        <v>56</v>
      </c>
      <c r="C52" s="5" t="str">
        <f>"周欣"</f>
        <v>周欣</v>
      </c>
      <c r="D52" s="5" t="s">
        <v>58</v>
      </c>
      <c r="E52" s="5"/>
    </row>
    <row r="53" spans="1:5" ht="24.75" customHeight="1">
      <c r="A53" s="5">
        <v>51</v>
      </c>
      <c r="B53" s="5" t="s">
        <v>56</v>
      </c>
      <c r="C53" s="5" t="str">
        <f>"李雨娜"</f>
        <v>李雨娜</v>
      </c>
      <c r="D53" s="5" t="s">
        <v>59</v>
      </c>
      <c r="E53" s="5"/>
    </row>
    <row r="54" spans="1:5" ht="24.75" customHeight="1">
      <c r="A54" s="5">
        <v>52</v>
      </c>
      <c r="B54" s="5" t="s">
        <v>56</v>
      </c>
      <c r="C54" s="5" t="str">
        <f>"何小燕"</f>
        <v>何小燕</v>
      </c>
      <c r="D54" s="5" t="s">
        <v>60</v>
      </c>
      <c r="E54" s="5"/>
    </row>
    <row r="55" spans="1:5" ht="24.75" customHeight="1">
      <c r="A55" s="5">
        <v>53</v>
      </c>
      <c r="B55" s="5" t="s">
        <v>56</v>
      </c>
      <c r="C55" s="5" t="str">
        <f>"王威"</f>
        <v>王威</v>
      </c>
      <c r="D55" s="5" t="s">
        <v>61</v>
      </c>
      <c r="E55" s="5"/>
    </row>
    <row r="56" spans="1:5" ht="24.75" customHeight="1">
      <c r="A56" s="5">
        <v>54</v>
      </c>
      <c r="B56" s="5" t="s">
        <v>56</v>
      </c>
      <c r="C56" s="5" t="str">
        <f>"卢秋玲"</f>
        <v>卢秋玲</v>
      </c>
      <c r="D56" s="5" t="s">
        <v>62</v>
      </c>
      <c r="E56" s="5"/>
    </row>
    <row r="57" spans="1:5" ht="24.75" customHeight="1">
      <c r="A57" s="5">
        <v>55</v>
      </c>
      <c r="B57" s="5" t="s">
        <v>56</v>
      </c>
      <c r="C57" s="5" t="str">
        <f>"陈珊珊"</f>
        <v>陈珊珊</v>
      </c>
      <c r="D57" s="5" t="s">
        <v>63</v>
      </c>
      <c r="E57" s="5"/>
    </row>
    <row r="58" spans="1:5" ht="24.75" customHeight="1">
      <c r="A58" s="5">
        <v>56</v>
      </c>
      <c r="B58" s="5" t="s">
        <v>56</v>
      </c>
      <c r="C58" s="5" t="str">
        <f>"廖飞凤"</f>
        <v>廖飞凤</v>
      </c>
      <c r="D58" s="5" t="s">
        <v>64</v>
      </c>
      <c r="E58" s="5"/>
    </row>
    <row r="59" spans="1:5" ht="24.75" customHeight="1">
      <c r="A59" s="5">
        <v>57</v>
      </c>
      <c r="B59" s="5" t="s">
        <v>56</v>
      </c>
      <c r="C59" s="5" t="str">
        <f>"赵佳欣"</f>
        <v>赵佳欣</v>
      </c>
      <c r="D59" s="5" t="s">
        <v>65</v>
      </c>
      <c r="E59" s="5"/>
    </row>
    <row r="60" spans="1:5" ht="24.75" customHeight="1">
      <c r="A60" s="5">
        <v>58</v>
      </c>
      <c r="B60" s="5" t="s">
        <v>56</v>
      </c>
      <c r="C60" s="5" t="str">
        <f>"吴红爱"</f>
        <v>吴红爱</v>
      </c>
      <c r="D60" s="5" t="s">
        <v>66</v>
      </c>
      <c r="E60" s="5"/>
    </row>
    <row r="61" spans="1:5" ht="24.75" customHeight="1">
      <c r="A61" s="5">
        <v>59</v>
      </c>
      <c r="B61" s="5" t="s">
        <v>56</v>
      </c>
      <c r="C61" s="5" t="str">
        <f>"王硕"</f>
        <v>王硕</v>
      </c>
      <c r="D61" s="5" t="s">
        <v>67</v>
      </c>
      <c r="E61" s="5"/>
    </row>
    <row r="62" spans="1:5" ht="24.75" customHeight="1">
      <c r="A62" s="5">
        <v>60</v>
      </c>
      <c r="B62" s="5" t="s">
        <v>56</v>
      </c>
      <c r="C62" s="5" t="str">
        <f>"陈欢"</f>
        <v>陈欢</v>
      </c>
      <c r="D62" s="5" t="s">
        <v>68</v>
      </c>
      <c r="E62" s="5"/>
    </row>
    <row r="63" spans="1:5" ht="24.75" customHeight="1">
      <c r="A63" s="5">
        <v>61</v>
      </c>
      <c r="B63" s="5" t="s">
        <v>56</v>
      </c>
      <c r="C63" s="5" t="str">
        <f>"高露露"</f>
        <v>高露露</v>
      </c>
      <c r="D63" s="5" t="s">
        <v>69</v>
      </c>
      <c r="E63" s="5"/>
    </row>
    <row r="64" spans="1:5" ht="24.75" customHeight="1">
      <c r="A64" s="5">
        <v>62</v>
      </c>
      <c r="B64" s="5" t="s">
        <v>56</v>
      </c>
      <c r="C64" s="5" t="str">
        <f>"王婷婷"</f>
        <v>王婷婷</v>
      </c>
      <c r="D64" s="5" t="s">
        <v>70</v>
      </c>
      <c r="E64" s="5"/>
    </row>
    <row r="65" spans="1:5" ht="24.75" customHeight="1">
      <c r="A65" s="5">
        <v>63</v>
      </c>
      <c r="B65" s="5" t="s">
        <v>56</v>
      </c>
      <c r="C65" s="5" t="str">
        <f>"胡丽美"</f>
        <v>胡丽美</v>
      </c>
      <c r="D65" s="5" t="s">
        <v>71</v>
      </c>
      <c r="E65" s="5"/>
    </row>
    <row r="66" spans="1:5" ht="24.75" customHeight="1">
      <c r="A66" s="5">
        <v>64</v>
      </c>
      <c r="B66" s="5" t="s">
        <v>56</v>
      </c>
      <c r="C66" s="5" t="str">
        <f>"蔡爱柳"</f>
        <v>蔡爱柳</v>
      </c>
      <c r="D66" s="5" t="s">
        <v>72</v>
      </c>
      <c r="E66" s="5"/>
    </row>
    <row r="67" spans="1:5" ht="24.75" customHeight="1">
      <c r="A67" s="5">
        <v>65</v>
      </c>
      <c r="B67" s="5" t="s">
        <v>56</v>
      </c>
      <c r="C67" s="5" t="str">
        <f>"林宝芸"</f>
        <v>林宝芸</v>
      </c>
      <c r="D67" s="5" t="s">
        <v>73</v>
      </c>
      <c r="E67" s="5"/>
    </row>
    <row r="68" spans="1:5" ht="24.75" customHeight="1">
      <c r="A68" s="5">
        <v>66</v>
      </c>
      <c r="B68" s="5" t="s">
        <v>56</v>
      </c>
      <c r="C68" s="5" t="str">
        <f>"雷安娜"</f>
        <v>雷安娜</v>
      </c>
      <c r="D68" s="5" t="s">
        <v>74</v>
      </c>
      <c r="E68" s="5"/>
    </row>
    <row r="69" spans="1:5" ht="24.75" customHeight="1">
      <c r="A69" s="5">
        <v>67</v>
      </c>
      <c r="B69" s="5" t="s">
        <v>56</v>
      </c>
      <c r="C69" s="5" t="str">
        <f>"吴莉云"</f>
        <v>吴莉云</v>
      </c>
      <c r="D69" s="5" t="s">
        <v>75</v>
      </c>
      <c r="E69" s="5"/>
    </row>
    <row r="70" spans="1:5" ht="24.75" customHeight="1">
      <c r="A70" s="5">
        <v>68</v>
      </c>
      <c r="B70" s="5" t="s">
        <v>56</v>
      </c>
      <c r="C70" s="5" t="str">
        <f>"夏丽丽"</f>
        <v>夏丽丽</v>
      </c>
      <c r="D70" s="5" t="s">
        <v>76</v>
      </c>
      <c r="E70" s="5"/>
    </row>
    <row r="71" spans="1:5" ht="24.75" customHeight="1">
      <c r="A71" s="5">
        <v>69</v>
      </c>
      <c r="B71" s="5" t="s">
        <v>56</v>
      </c>
      <c r="C71" s="5" t="str">
        <f>"石欢"</f>
        <v>石欢</v>
      </c>
      <c r="D71" s="5" t="s">
        <v>77</v>
      </c>
      <c r="E71" s="5"/>
    </row>
    <row r="72" spans="1:5" ht="24.75" customHeight="1">
      <c r="A72" s="5">
        <v>70</v>
      </c>
      <c r="B72" s="5" t="s">
        <v>56</v>
      </c>
      <c r="C72" s="5" t="str">
        <f>"林师"</f>
        <v>林师</v>
      </c>
      <c r="D72" s="5" t="s">
        <v>78</v>
      </c>
      <c r="E72" s="5"/>
    </row>
    <row r="73" spans="1:5" ht="24.75" customHeight="1">
      <c r="A73" s="5">
        <v>71</v>
      </c>
      <c r="B73" s="5" t="s">
        <v>56</v>
      </c>
      <c r="C73" s="5" t="str">
        <f>"钟璐娜"</f>
        <v>钟璐娜</v>
      </c>
      <c r="D73" s="5" t="s">
        <v>79</v>
      </c>
      <c r="E73" s="5"/>
    </row>
    <row r="74" spans="1:5" ht="24.75" customHeight="1">
      <c r="A74" s="5">
        <v>72</v>
      </c>
      <c r="B74" s="5" t="s">
        <v>56</v>
      </c>
      <c r="C74" s="5" t="str">
        <f>"张丽河"</f>
        <v>张丽河</v>
      </c>
      <c r="D74" s="5" t="s">
        <v>80</v>
      </c>
      <c r="E74" s="5"/>
    </row>
    <row r="75" spans="1:5" ht="24.75" customHeight="1">
      <c r="A75" s="5">
        <v>73</v>
      </c>
      <c r="B75" s="5" t="s">
        <v>56</v>
      </c>
      <c r="C75" s="5" t="str">
        <f>"关晶晶"</f>
        <v>关晶晶</v>
      </c>
      <c r="D75" s="5" t="s">
        <v>81</v>
      </c>
      <c r="E75" s="5"/>
    </row>
    <row r="76" spans="1:5" ht="24.75" customHeight="1">
      <c r="A76" s="5">
        <v>74</v>
      </c>
      <c r="B76" s="5" t="s">
        <v>56</v>
      </c>
      <c r="C76" s="5" t="str">
        <f>"陈海文"</f>
        <v>陈海文</v>
      </c>
      <c r="D76" s="5" t="s">
        <v>82</v>
      </c>
      <c r="E76" s="5"/>
    </row>
    <row r="77" spans="1:5" ht="24.75" customHeight="1">
      <c r="A77" s="5">
        <v>75</v>
      </c>
      <c r="B77" s="5" t="s">
        <v>56</v>
      </c>
      <c r="C77" s="5" t="str">
        <f>"陈瑜"</f>
        <v>陈瑜</v>
      </c>
      <c r="D77" s="5" t="s">
        <v>83</v>
      </c>
      <c r="E77" s="5"/>
    </row>
    <row r="78" spans="1:5" ht="24.75" customHeight="1">
      <c r="A78" s="5">
        <v>76</v>
      </c>
      <c r="B78" s="5" t="s">
        <v>56</v>
      </c>
      <c r="C78" s="5" t="str">
        <f>"陆小曼"</f>
        <v>陆小曼</v>
      </c>
      <c r="D78" s="5" t="s">
        <v>84</v>
      </c>
      <c r="E78" s="5"/>
    </row>
    <row r="79" spans="1:5" ht="24.75" customHeight="1">
      <c r="A79" s="5">
        <v>77</v>
      </c>
      <c r="B79" s="5" t="s">
        <v>56</v>
      </c>
      <c r="C79" s="5" t="str">
        <f>"翁美玉"</f>
        <v>翁美玉</v>
      </c>
      <c r="D79" s="5" t="s">
        <v>85</v>
      </c>
      <c r="E79" s="5"/>
    </row>
    <row r="80" spans="1:5" ht="24.75" customHeight="1">
      <c r="A80" s="5">
        <v>78</v>
      </c>
      <c r="B80" s="5" t="s">
        <v>56</v>
      </c>
      <c r="C80" s="5" t="str">
        <f>"赵硕"</f>
        <v>赵硕</v>
      </c>
      <c r="D80" s="5" t="s">
        <v>86</v>
      </c>
      <c r="E80" s="5"/>
    </row>
    <row r="81" spans="1:5" ht="24.75" customHeight="1">
      <c r="A81" s="5">
        <v>79</v>
      </c>
      <c r="B81" s="5" t="s">
        <v>56</v>
      </c>
      <c r="C81" s="5" t="str">
        <f>"蒙超莹"</f>
        <v>蒙超莹</v>
      </c>
      <c r="D81" s="5" t="s">
        <v>87</v>
      </c>
      <c r="E81" s="5"/>
    </row>
    <row r="82" spans="1:5" ht="24.75" customHeight="1">
      <c r="A82" s="5">
        <v>80</v>
      </c>
      <c r="B82" s="5" t="s">
        <v>88</v>
      </c>
      <c r="C82" s="5" t="str">
        <f>"曾小慧"</f>
        <v>曾小慧</v>
      </c>
      <c r="D82" s="5" t="s">
        <v>89</v>
      </c>
      <c r="E82" s="5"/>
    </row>
    <row r="83" spans="1:5" ht="24.75" customHeight="1">
      <c r="A83" s="5">
        <v>81</v>
      </c>
      <c r="B83" s="5" t="s">
        <v>88</v>
      </c>
      <c r="C83" s="5" t="str">
        <f>"何武"</f>
        <v>何武</v>
      </c>
      <c r="D83" s="5" t="s">
        <v>90</v>
      </c>
      <c r="E83" s="5"/>
    </row>
    <row r="84" spans="1:5" ht="24.75" customHeight="1">
      <c r="A84" s="5">
        <v>82</v>
      </c>
      <c r="B84" s="5" t="s">
        <v>88</v>
      </c>
      <c r="C84" s="5" t="str">
        <f>"黄卓行"</f>
        <v>黄卓行</v>
      </c>
      <c r="D84" s="5" t="s">
        <v>91</v>
      </c>
      <c r="E84" s="5"/>
    </row>
    <row r="85" spans="1:5" ht="24.75" customHeight="1">
      <c r="A85" s="5">
        <v>83</v>
      </c>
      <c r="B85" s="5" t="s">
        <v>88</v>
      </c>
      <c r="C85" s="5" t="str">
        <f>"罗玉玉"</f>
        <v>罗玉玉</v>
      </c>
      <c r="D85" s="5" t="s">
        <v>92</v>
      </c>
      <c r="E85" s="5"/>
    </row>
    <row r="86" spans="1:5" ht="24.75" customHeight="1">
      <c r="A86" s="5">
        <v>84</v>
      </c>
      <c r="B86" s="5" t="s">
        <v>88</v>
      </c>
      <c r="C86" s="5" t="str">
        <f>"王菘"</f>
        <v>王菘</v>
      </c>
      <c r="D86" s="5" t="s">
        <v>93</v>
      </c>
      <c r="E86" s="5"/>
    </row>
    <row r="87" spans="1:5" ht="24.75" customHeight="1">
      <c r="A87" s="5">
        <v>85</v>
      </c>
      <c r="B87" s="5" t="s">
        <v>88</v>
      </c>
      <c r="C87" s="5" t="str">
        <f>"吴小芬"</f>
        <v>吴小芬</v>
      </c>
      <c r="D87" s="5" t="s">
        <v>94</v>
      </c>
      <c r="E87" s="5"/>
    </row>
    <row r="88" spans="1:5" ht="24.75" customHeight="1">
      <c r="A88" s="5">
        <v>86</v>
      </c>
      <c r="B88" s="5" t="s">
        <v>88</v>
      </c>
      <c r="C88" s="5" t="str">
        <f>"董英怀"</f>
        <v>董英怀</v>
      </c>
      <c r="D88" s="5" t="s">
        <v>95</v>
      </c>
      <c r="E88" s="5"/>
    </row>
    <row r="89" spans="1:5" ht="24.75" customHeight="1">
      <c r="A89" s="5">
        <v>87</v>
      </c>
      <c r="B89" s="5" t="s">
        <v>88</v>
      </c>
      <c r="C89" s="5" t="str">
        <f>"庄璐"</f>
        <v>庄璐</v>
      </c>
      <c r="D89" s="5" t="s">
        <v>96</v>
      </c>
      <c r="E89" s="5"/>
    </row>
    <row r="90" spans="1:5" ht="24.75" customHeight="1">
      <c r="A90" s="5">
        <v>88</v>
      </c>
      <c r="B90" s="5" t="s">
        <v>88</v>
      </c>
      <c r="C90" s="5" t="str">
        <f>"黄晓倩"</f>
        <v>黄晓倩</v>
      </c>
      <c r="D90" s="5" t="s">
        <v>97</v>
      </c>
      <c r="E90" s="5"/>
    </row>
    <row r="91" spans="1:5" ht="24.75" customHeight="1">
      <c r="A91" s="5">
        <v>89</v>
      </c>
      <c r="B91" s="5" t="s">
        <v>88</v>
      </c>
      <c r="C91" s="5" t="str">
        <f>"黄柳"</f>
        <v>黄柳</v>
      </c>
      <c r="D91" s="5" t="s">
        <v>98</v>
      </c>
      <c r="E91" s="5"/>
    </row>
    <row r="92" spans="1:5" ht="24.75" customHeight="1">
      <c r="A92" s="5">
        <v>90</v>
      </c>
      <c r="B92" s="5" t="s">
        <v>88</v>
      </c>
      <c r="C92" s="5" t="str">
        <f>"黄亚媛"</f>
        <v>黄亚媛</v>
      </c>
      <c r="D92" s="5" t="s">
        <v>99</v>
      </c>
      <c r="E92" s="5"/>
    </row>
    <row r="93" spans="1:5" ht="24.75" customHeight="1">
      <c r="A93" s="5">
        <v>91</v>
      </c>
      <c r="B93" s="5" t="s">
        <v>88</v>
      </c>
      <c r="C93" s="5" t="str">
        <f>"许华平"</f>
        <v>许华平</v>
      </c>
      <c r="D93" s="5" t="s">
        <v>100</v>
      </c>
      <c r="E93" s="5"/>
    </row>
    <row r="94" spans="1:5" ht="24.75" customHeight="1">
      <c r="A94" s="5">
        <v>92</v>
      </c>
      <c r="B94" s="5" t="s">
        <v>88</v>
      </c>
      <c r="C94" s="5" t="str">
        <f>"陈覃汤"</f>
        <v>陈覃汤</v>
      </c>
      <c r="D94" s="5" t="s">
        <v>101</v>
      </c>
      <c r="E94" s="5"/>
    </row>
    <row r="95" spans="1:5" ht="24.75" customHeight="1">
      <c r="A95" s="5">
        <v>93</v>
      </c>
      <c r="B95" s="5" t="s">
        <v>88</v>
      </c>
      <c r="C95" s="5" t="str">
        <f>"唐燕萍"</f>
        <v>唐燕萍</v>
      </c>
      <c r="D95" s="5" t="s">
        <v>102</v>
      </c>
      <c r="E95" s="5"/>
    </row>
    <row r="96" spans="1:5" ht="24.75" customHeight="1">
      <c r="A96" s="5">
        <v>94</v>
      </c>
      <c r="B96" s="5" t="s">
        <v>88</v>
      </c>
      <c r="C96" s="5" t="str">
        <f>"林心怡"</f>
        <v>林心怡</v>
      </c>
      <c r="D96" s="5" t="s">
        <v>103</v>
      </c>
      <c r="E96" s="5"/>
    </row>
    <row r="97" spans="1:5" ht="24.75" customHeight="1">
      <c r="A97" s="5">
        <v>95</v>
      </c>
      <c r="B97" s="5" t="s">
        <v>88</v>
      </c>
      <c r="C97" s="5" t="str">
        <f>"姚甜甜"</f>
        <v>姚甜甜</v>
      </c>
      <c r="D97" s="5" t="s">
        <v>104</v>
      </c>
      <c r="E97" s="5"/>
    </row>
    <row r="98" spans="1:5" ht="24.75" customHeight="1">
      <c r="A98" s="5">
        <v>96</v>
      </c>
      <c r="B98" s="5" t="s">
        <v>88</v>
      </c>
      <c r="C98" s="5" t="str">
        <f>"邢文婷"</f>
        <v>邢文婷</v>
      </c>
      <c r="D98" s="5" t="s">
        <v>105</v>
      </c>
      <c r="E98" s="5"/>
    </row>
    <row r="99" spans="1:5" ht="24.75" customHeight="1">
      <c r="A99" s="5">
        <v>97</v>
      </c>
      <c r="B99" s="5" t="s">
        <v>88</v>
      </c>
      <c r="C99" s="5" t="str">
        <f>"林师蔚"</f>
        <v>林师蔚</v>
      </c>
      <c r="D99" s="5" t="s">
        <v>106</v>
      </c>
      <c r="E99" s="5"/>
    </row>
    <row r="100" spans="1:5" ht="24.75" customHeight="1">
      <c r="A100" s="5">
        <v>98</v>
      </c>
      <c r="B100" s="5" t="s">
        <v>88</v>
      </c>
      <c r="C100" s="5" t="str">
        <f>"黄欣欣"</f>
        <v>黄欣欣</v>
      </c>
      <c r="D100" s="5" t="s">
        <v>107</v>
      </c>
      <c r="E100" s="5"/>
    </row>
    <row r="101" spans="1:5" ht="24.75" customHeight="1">
      <c r="A101" s="5">
        <v>99</v>
      </c>
      <c r="B101" s="5" t="s">
        <v>88</v>
      </c>
      <c r="C101" s="5" t="str">
        <f>"周清萍"</f>
        <v>周清萍</v>
      </c>
      <c r="D101" s="5" t="s">
        <v>108</v>
      </c>
      <c r="E101" s="5"/>
    </row>
    <row r="102" spans="1:5" ht="24.75" customHeight="1">
      <c r="A102" s="5">
        <v>100</v>
      </c>
      <c r="B102" s="5" t="s">
        <v>88</v>
      </c>
      <c r="C102" s="5" t="str">
        <f>"王甜甜"</f>
        <v>王甜甜</v>
      </c>
      <c r="D102" s="5" t="s">
        <v>109</v>
      </c>
      <c r="E102" s="5"/>
    </row>
    <row r="103" spans="1:5" ht="24.75" customHeight="1">
      <c r="A103" s="5">
        <v>101</v>
      </c>
      <c r="B103" s="5" t="s">
        <v>88</v>
      </c>
      <c r="C103" s="5" t="str">
        <f>"杨兰芝"</f>
        <v>杨兰芝</v>
      </c>
      <c r="D103" s="5" t="s">
        <v>110</v>
      </c>
      <c r="E103" s="5"/>
    </row>
    <row r="104" spans="1:5" ht="24.75" customHeight="1">
      <c r="A104" s="5">
        <v>102</v>
      </c>
      <c r="B104" s="5" t="s">
        <v>88</v>
      </c>
      <c r="C104" s="5" t="str">
        <f>"张少珍"</f>
        <v>张少珍</v>
      </c>
      <c r="D104" s="5" t="s">
        <v>111</v>
      </c>
      <c r="E104" s="5"/>
    </row>
    <row r="105" spans="1:5" ht="24.75" customHeight="1">
      <c r="A105" s="5">
        <v>103</v>
      </c>
      <c r="B105" s="5" t="s">
        <v>112</v>
      </c>
      <c r="C105" s="5" t="str">
        <f>"吴小敏"</f>
        <v>吴小敏</v>
      </c>
      <c r="D105" s="5" t="s">
        <v>113</v>
      </c>
      <c r="E105" s="5"/>
    </row>
    <row r="106" spans="1:5" ht="24.75" customHeight="1">
      <c r="A106" s="5">
        <v>104</v>
      </c>
      <c r="B106" s="5" t="s">
        <v>112</v>
      </c>
      <c r="C106" s="5" t="str">
        <f>"符海威"</f>
        <v>符海威</v>
      </c>
      <c r="D106" s="5" t="s">
        <v>114</v>
      </c>
      <c r="E106" s="5"/>
    </row>
    <row r="107" spans="1:5" ht="24.75" customHeight="1">
      <c r="A107" s="5">
        <v>105</v>
      </c>
      <c r="B107" s="5" t="s">
        <v>112</v>
      </c>
      <c r="C107" s="5" t="str">
        <f>"黄红红"</f>
        <v>黄红红</v>
      </c>
      <c r="D107" s="5" t="s">
        <v>115</v>
      </c>
      <c r="E107" s="5"/>
    </row>
    <row r="108" spans="1:5" ht="24.75" customHeight="1">
      <c r="A108" s="5">
        <v>106</v>
      </c>
      <c r="B108" s="5" t="s">
        <v>112</v>
      </c>
      <c r="C108" s="5" t="str">
        <f>"王智莲"</f>
        <v>王智莲</v>
      </c>
      <c r="D108" s="5" t="s">
        <v>116</v>
      </c>
      <c r="E108" s="5"/>
    </row>
    <row r="109" spans="1:5" ht="24.75" customHeight="1">
      <c r="A109" s="5">
        <v>107</v>
      </c>
      <c r="B109" s="5" t="s">
        <v>112</v>
      </c>
      <c r="C109" s="5" t="str">
        <f>"郑侠云"</f>
        <v>郑侠云</v>
      </c>
      <c r="D109" s="5" t="s">
        <v>117</v>
      </c>
      <c r="E109" s="5"/>
    </row>
    <row r="110" spans="1:5" ht="24.75" customHeight="1">
      <c r="A110" s="5">
        <v>108</v>
      </c>
      <c r="B110" s="5" t="s">
        <v>112</v>
      </c>
      <c r="C110" s="5" t="str">
        <f>"陈柏微"</f>
        <v>陈柏微</v>
      </c>
      <c r="D110" s="5" t="s">
        <v>118</v>
      </c>
      <c r="E110" s="5"/>
    </row>
    <row r="111" spans="1:5" ht="24.75" customHeight="1">
      <c r="A111" s="5">
        <v>109</v>
      </c>
      <c r="B111" s="5" t="s">
        <v>112</v>
      </c>
      <c r="C111" s="5" t="str">
        <f>"王培培"</f>
        <v>王培培</v>
      </c>
      <c r="D111" s="5" t="s">
        <v>119</v>
      </c>
      <c r="E111" s="5"/>
    </row>
    <row r="112" spans="1:5" ht="24.75" customHeight="1">
      <c r="A112" s="5">
        <v>110</v>
      </c>
      <c r="B112" s="5" t="s">
        <v>112</v>
      </c>
      <c r="C112" s="5" t="str">
        <f>"黎秀尾"</f>
        <v>黎秀尾</v>
      </c>
      <c r="D112" s="5" t="s">
        <v>120</v>
      </c>
      <c r="E112" s="5"/>
    </row>
    <row r="113" spans="1:5" ht="24.75" customHeight="1">
      <c r="A113" s="5">
        <v>111</v>
      </c>
      <c r="B113" s="5" t="s">
        <v>112</v>
      </c>
      <c r="C113" s="5" t="str">
        <f>"张新玲"</f>
        <v>张新玲</v>
      </c>
      <c r="D113" s="5" t="s">
        <v>121</v>
      </c>
      <c r="E113" s="5"/>
    </row>
    <row r="114" spans="1:5" ht="24.75" customHeight="1">
      <c r="A114" s="5">
        <v>112</v>
      </c>
      <c r="B114" s="5" t="s">
        <v>112</v>
      </c>
      <c r="C114" s="5" t="str">
        <f>"王夏婷"</f>
        <v>王夏婷</v>
      </c>
      <c r="D114" s="5" t="s">
        <v>122</v>
      </c>
      <c r="E114" s="5"/>
    </row>
    <row r="115" spans="1:5" ht="24.75" customHeight="1">
      <c r="A115" s="5">
        <v>113</v>
      </c>
      <c r="B115" s="5" t="s">
        <v>112</v>
      </c>
      <c r="C115" s="5" t="str">
        <f>"符景柳"</f>
        <v>符景柳</v>
      </c>
      <c r="D115" s="5" t="s">
        <v>123</v>
      </c>
      <c r="E115" s="5"/>
    </row>
    <row r="116" spans="1:5" ht="24.75" customHeight="1">
      <c r="A116" s="5">
        <v>114</v>
      </c>
      <c r="B116" s="5" t="s">
        <v>112</v>
      </c>
      <c r="C116" s="5" t="str">
        <f>"黄露"</f>
        <v>黄露</v>
      </c>
      <c r="D116" s="5" t="s">
        <v>124</v>
      </c>
      <c r="E116" s="5"/>
    </row>
    <row r="117" spans="1:5" ht="24.75" customHeight="1">
      <c r="A117" s="5">
        <v>115</v>
      </c>
      <c r="B117" s="5" t="s">
        <v>112</v>
      </c>
      <c r="C117" s="5" t="str">
        <f>"陈毓菊"</f>
        <v>陈毓菊</v>
      </c>
      <c r="D117" s="5" t="s">
        <v>125</v>
      </c>
      <c r="E117" s="5"/>
    </row>
    <row r="118" spans="1:5" ht="24.75" customHeight="1">
      <c r="A118" s="5">
        <v>116</v>
      </c>
      <c r="B118" s="5" t="s">
        <v>112</v>
      </c>
      <c r="C118" s="5" t="str">
        <f>"符韶娜"</f>
        <v>符韶娜</v>
      </c>
      <c r="D118" s="5" t="s">
        <v>126</v>
      </c>
      <c r="E118" s="5"/>
    </row>
    <row r="119" spans="1:5" ht="24.75" customHeight="1">
      <c r="A119" s="5">
        <v>117</v>
      </c>
      <c r="B119" s="5" t="s">
        <v>112</v>
      </c>
      <c r="C119" s="5" t="str">
        <f>"李高英"</f>
        <v>李高英</v>
      </c>
      <c r="D119" s="5" t="s">
        <v>127</v>
      </c>
      <c r="E119" s="5"/>
    </row>
    <row r="120" spans="1:5" ht="24.75" customHeight="1">
      <c r="A120" s="5">
        <v>118</v>
      </c>
      <c r="B120" s="5" t="s">
        <v>112</v>
      </c>
      <c r="C120" s="5" t="str">
        <f>"唐素丽"</f>
        <v>唐素丽</v>
      </c>
      <c r="D120" s="5" t="s">
        <v>44</v>
      </c>
      <c r="E120" s="5"/>
    </row>
    <row r="121" spans="1:5" ht="24.75" customHeight="1">
      <c r="A121" s="5">
        <v>119</v>
      </c>
      <c r="B121" s="5" t="s">
        <v>112</v>
      </c>
      <c r="C121" s="5" t="str">
        <f>"符鑫"</f>
        <v>符鑫</v>
      </c>
      <c r="D121" s="5" t="s">
        <v>128</v>
      </c>
      <c r="E121" s="5"/>
    </row>
    <row r="122" spans="1:5" ht="24.75" customHeight="1">
      <c r="A122" s="5">
        <v>120</v>
      </c>
      <c r="B122" s="5" t="s">
        <v>112</v>
      </c>
      <c r="C122" s="5" t="str">
        <f>"吴俊秀"</f>
        <v>吴俊秀</v>
      </c>
      <c r="D122" s="5" t="s">
        <v>129</v>
      </c>
      <c r="E122" s="5"/>
    </row>
    <row r="123" spans="1:5" ht="24.75" customHeight="1">
      <c r="A123" s="5">
        <v>121</v>
      </c>
      <c r="B123" s="5" t="s">
        <v>112</v>
      </c>
      <c r="C123" s="5" t="str">
        <f>"冯时英"</f>
        <v>冯时英</v>
      </c>
      <c r="D123" s="5" t="s">
        <v>130</v>
      </c>
      <c r="E123" s="5"/>
    </row>
    <row r="124" spans="1:5" ht="24.75" customHeight="1">
      <c r="A124" s="5">
        <v>122</v>
      </c>
      <c r="B124" s="5" t="s">
        <v>112</v>
      </c>
      <c r="C124" s="5" t="str">
        <f>"周晶"</f>
        <v>周晶</v>
      </c>
      <c r="D124" s="5" t="s">
        <v>131</v>
      </c>
      <c r="E124" s="5"/>
    </row>
    <row r="125" spans="1:5" ht="24.75" customHeight="1">
      <c r="A125" s="5">
        <v>123</v>
      </c>
      <c r="B125" s="5" t="s">
        <v>112</v>
      </c>
      <c r="C125" s="5" t="str">
        <f>"林菁"</f>
        <v>林菁</v>
      </c>
      <c r="D125" s="5" t="s">
        <v>132</v>
      </c>
      <c r="E125" s="5"/>
    </row>
    <row r="126" spans="1:5" ht="24.75" customHeight="1">
      <c r="A126" s="5">
        <v>124</v>
      </c>
      <c r="B126" s="5" t="s">
        <v>112</v>
      </c>
      <c r="C126" s="5" t="str">
        <f>"黄柳夕"</f>
        <v>黄柳夕</v>
      </c>
      <c r="D126" s="5" t="s">
        <v>133</v>
      </c>
      <c r="E126" s="5"/>
    </row>
    <row r="127" spans="1:5" ht="24.75" customHeight="1">
      <c r="A127" s="5">
        <v>125</v>
      </c>
      <c r="B127" s="5" t="s">
        <v>112</v>
      </c>
      <c r="C127" s="5" t="str">
        <f>"郑优丝"</f>
        <v>郑优丝</v>
      </c>
      <c r="D127" s="5" t="s">
        <v>134</v>
      </c>
      <c r="E127" s="5"/>
    </row>
    <row r="128" spans="1:5" ht="24.75" customHeight="1">
      <c r="A128" s="5">
        <v>126</v>
      </c>
      <c r="B128" s="5" t="s">
        <v>112</v>
      </c>
      <c r="C128" s="5" t="str">
        <f>"李凡"</f>
        <v>李凡</v>
      </c>
      <c r="D128" s="5" t="s">
        <v>135</v>
      </c>
      <c r="E128" s="5"/>
    </row>
    <row r="129" spans="1:5" ht="24.75" customHeight="1">
      <c r="A129" s="5">
        <v>127</v>
      </c>
      <c r="B129" s="5" t="s">
        <v>112</v>
      </c>
      <c r="C129" s="5" t="str">
        <f>"李小雯"</f>
        <v>李小雯</v>
      </c>
      <c r="D129" s="5" t="s">
        <v>136</v>
      </c>
      <c r="E129" s="5"/>
    </row>
    <row r="130" spans="1:5" ht="24.75" customHeight="1">
      <c r="A130" s="5">
        <v>128</v>
      </c>
      <c r="B130" s="5" t="s">
        <v>112</v>
      </c>
      <c r="C130" s="5" t="str">
        <f>"李雨静"</f>
        <v>李雨静</v>
      </c>
      <c r="D130" s="5" t="s">
        <v>137</v>
      </c>
      <c r="E130" s="5"/>
    </row>
    <row r="131" spans="1:5" ht="24.75" customHeight="1">
      <c r="A131" s="5">
        <v>129</v>
      </c>
      <c r="B131" s="5" t="s">
        <v>112</v>
      </c>
      <c r="C131" s="5" t="str">
        <f>"林文露"</f>
        <v>林文露</v>
      </c>
      <c r="D131" s="5" t="s">
        <v>138</v>
      </c>
      <c r="E131" s="5"/>
    </row>
    <row r="132" spans="1:5" ht="24.75" customHeight="1">
      <c r="A132" s="5">
        <v>130</v>
      </c>
      <c r="B132" s="5" t="s">
        <v>112</v>
      </c>
      <c r="C132" s="5" t="str">
        <f>"林朝琼"</f>
        <v>林朝琼</v>
      </c>
      <c r="D132" s="5" t="s">
        <v>139</v>
      </c>
      <c r="E132" s="5"/>
    </row>
    <row r="133" spans="1:5" ht="24.75" customHeight="1">
      <c r="A133" s="5">
        <v>131</v>
      </c>
      <c r="B133" s="5" t="s">
        <v>112</v>
      </c>
      <c r="C133" s="5" t="str">
        <f>"林香香"</f>
        <v>林香香</v>
      </c>
      <c r="D133" s="5" t="s">
        <v>140</v>
      </c>
      <c r="E133" s="5"/>
    </row>
    <row r="134" spans="1:5" ht="24.75" customHeight="1">
      <c r="A134" s="5">
        <v>132</v>
      </c>
      <c r="B134" s="5" t="s">
        <v>112</v>
      </c>
      <c r="C134" s="5" t="str">
        <f>"欧春余"</f>
        <v>欧春余</v>
      </c>
      <c r="D134" s="5" t="s">
        <v>141</v>
      </c>
      <c r="E134" s="5"/>
    </row>
    <row r="135" spans="1:5" ht="24.75" customHeight="1">
      <c r="A135" s="5">
        <v>133</v>
      </c>
      <c r="B135" s="5" t="s">
        <v>112</v>
      </c>
      <c r="C135" s="5" t="str">
        <f>"吴莉花"</f>
        <v>吴莉花</v>
      </c>
      <c r="D135" s="5" t="s">
        <v>142</v>
      </c>
      <c r="E135" s="5"/>
    </row>
    <row r="136" spans="1:5" ht="24.75" customHeight="1">
      <c r="A136" s="5">
        <v>134</v>
      </c>
      <c r="B136" s="5" t="s">
        <v>112</v>
      </c>
      <c r="C136" s="5" t="str">
        <f>"王清霞"</f>
        <v>王清霞</v>
      </c>
      <c r="D136" s="5" t="s">
        <v>143</v>
      </c>
      <c r="E136" s="5"/>
    </row>
    <row r="137" spans="1:5" ht="24.75" customHeight="1">
      <c r="A137" s="5">
        <v>135</v>
      </c>
      <c r="B137" s="5" t="s">
        <v>112</v>
      </c>
      <c r="C137" s="5" t="str">
        <f>"陈壮飞"</f>
        <v>陈壮飞</v>
      </c>
      <c r="D137" s="5" t="s">
        <v>144</v>
      </c>
      <c r="E137" s="5"/>
    </row>
    <row r="138" spans="1:5" ht="24.75" customHeight="1">
      <c r="A138" s="5">
        <v>136</v>
      </c>
      <c r="B138" s="5" t="s">
        <v>112</v>
      </c>
      <c r="C138" s="5" t="str">
        <f>"李昕"</f>
        <v>李昕</v>
      </c>
      <c r="D138" s="5" t="s">
        <v>145</v>
      </c>
      <c r="E138" s="5"/>
    </row>
    <row r="139" spans="1:5" ht="24.75" customHeight="1">
      <c r="A139" s="5">
        <v>137</v>
      </c>
      <c r="B139" s="5" t="s">
        <v>112</v>
      </c>
      <c r="C139" s="5" t="str">
        <f>"范春婉"</f>
        <v>范春婉</v>
      </c>
      <c r="D139" s="5" t="s">
        <v>146</v>
      </c>
      <c r="E139" s="5"/>
    </row>
    <row r="140" spans="1:5" ht="24.75" customHeight="1">
      <c r="A140" s="5">
        <v>138</v>
      </c>
      <c r="B140" s="5" t="s">
        <v>112</v>
      </c>
      <c r="C140" s="5" t="str">
        <f>"庞建萍"</f>
        <v>庞建萍</v>
      </c>
      <c r="D140" s="5" t="s">
        <v>147</v>
      </c>
      <c r="E140" s="5"/>
    </row>
    <row r="141" spans="1:5" ht="24.75" customHeight="1">
      <c r="A141" s="5">
        <v>139</v>
      </c>
      <c r="B141" s="5" t="s">
        <v>112</v>
      </c>
      <c r="C141" s="5" t="str">
        <f>"盛国冰"</f>
        <v>盛国冰</v>
      </c>
      <c r="D141" s="5" t="s">
        <v>148</v>
      </c>
      <c r="E141" s="5"/>
    </row>
    <row r="142" spans="1:5" ht="24.75" customHeight="1">
      <c r="A142" s="5">
        <v>140</v>
      </c>
      <c r="B142" s="5" t="s">
        <v>112</v>
      </c>
      <c r="C142" s="5" t="str">
        <f>"符开瑛"</f>
        <v>符开瑛</v>
      </c>
      <c r="D142" s="5" t="s">
        <v>149</v>
      </c>
      <c r="E142" s="5"/>
    </row>
    <row r="143" spans="1:5" ht="24.75" customHeight="1">
      <c r="A143" s="5">
        <v>141</v>
      </c>
      <c r="B143" s="5" t="s">
        <v>112</v>
      </c>
      <c r="C143" s="5" t="str">
        <f>"明珠"</f>
        <v>明珠</v>
      </c>
      <c r="D143" s="5" t="s">
        <v>150</v>
      </c>
      <c r="E143" s="5"/>
    </row>
    <row r="144" spans="1:5" ht="24.75" customHeight="1">
      <c r="A144" s="5">
        <v>142</v>
      </c>
      <c r="B144" s="5" t="s">
        <v>112</v>
      </c>
      <c r="C144" s="5" t="str">
        <f>"谢思怡"</f>
        <v>谢思怡</v>
      </c>
      <c r="D144" s="5" t="s">
        <v>151</v>
      </c>
      <c r="E144" s="5"/>
    </row>
    <row r="145" spans="1:5" ht="24.75" customHeight="1">
      <c r="A145" s="5">
        <v>143</v>
      </c>
      <c r="B145" s="5" t="s">
        <v>112</v>
      </c>
      <c r="C145" s="5" t="str">
        <f>"黄玲玲"</f>
        <v>黄玲玲</v>
      </c>
      <c r="D145" s="5" t="s">
        <v>152</v>
      </c>
      <c r="E145" s="5"/>
    </row>
    <row r="146" spans="1:5" ht="24.75" customHeight="1">
      <c r="A146" s="5">
        <v>144</v>
      </c>
      <c r="B146" s="5" t="s">
        <v>112</v>
      </c>
      <c r="C146" s="5" t="str">
        <f>"刘莹莹"</f>
        <v>刘莹莹</v>
      </c>
      <c r="D146" s="5" t="s">
        <v>153</v>
      </c>
      <c r="E146" s="5"/>
    </row>
    <row r="147" spans="1:5" ht="24.75" customHeight="1">
      <c r="A147" s="5">
        <v>145</v>
      </c>
      <c r="B147" s="5" t="s">
        <v>112</v>
      </c>
      <c r="C147" s="5" t="str">
        <f>"吴必涵"</f>
        <v>吴必涵</v>
      </c>
      <c r="D147" s="5" t="s">
        <v>154</v>
      </c>
      <c r="E147" s="5"/>
    </row>
    <row r="148" spans="1:5" ht="24.75" customHeight="1">
      <c r="A148" s="5">
        <v>146</v>
      </c>
      <c r="B148" s="5" t="s">
        <v>112</v>
      </c>
      <c r="C148" s="5" t="str">
        <f>"简金玲"</f>
        <v>简金玲</v>
      </c>
      <c r="D148" s="5" t="s">
        <v>155</v>
      </c>
      <c r="E148" s="5"/>
    </row>
    <row r="149" spans="1:5" ht="24.75" customHeight="1">
      <c r="A149" s="5">
        <v>147</v>
      </c>
      <c r="B149" s="5" t="s">
        <v>112</v>
      </c>
      <c r="C149" s="5" t="str">
        <f>"陈秋蓉"</f>
        <v>陈秋蓉</v>
      </c>
      <c r="D149" s="5" t="s">
        <v>156</v>
      </c>
      <c r="E149" s="5"/>
    </row>
    <row r="150" spans="1:5" ht="24.75" customHeight="1">
      <c r="A150" s="5">
        <v>148</v>
      </c>
      <c r="B150" s="5" t="s">
        <v>112</v>
      </c>
      <c r="C150" s="5" t="str">
        <f>"羊尾兰"</f>
        <v>羊尾兰</v>
      </c>
      <c r="D150" s="5" t="s">
        <v>157</v>
      </c>
      <c r="E150" s="5"/>
    </row>
    <row r="151" spans="1:5" ht="24.75" customHeight="1">
      <c r="A151" s="5">
        <v>149</v>
      </c>
      <c r="B151" s="5" t="s">
        <v>112</v>
      </c>
      <c r="C151" s="5" t="str">
        <f>"钟虹"</f>
        <v>钟虹</v>
      </c>
      <c r="D151" s="5" t="s">
        <v>158</v>
      </c>
      <c r="E151" s="5"/>
    </row>
    <row r="152" spans="1:5" ht="24.75" customHeight="1">
      <c r="A152" s="5">
        <v>150</v>
      </c>
      <c r="B152" s="5" t="s">
        <v>112</v>
      </c>
      <c r="C152" s="5" t="str">
        <f>"陈光彩"</f>
        <v>陈光彩</v>
      </c>
      <c r="D152" s="5" t="s">
        <v>159</v>
      </c>
      <c r="E152" s="5"/>
    </row>
    <row r="153" spans="1:5" ht="24.75" customHeight="1">
      <c r="A153" s="5">
        <v>151</v>
      </c>
      <c r="B153" s="5" t="s">
        <v>112</v>
      </c>
      <c r="C153" s="5" t="str">
        <f>"朱贞莉"</f>
        <v>朱贞莉</v>
      </c>
      <c r="D153" s="5" t="s">
        <v>160</v>
      </c>
      <c r="E153" s="5"/>
    </row>
    <row r="154" spans="1:5" ht="24.75" customHeight="1">
      <c r="A154" s="5">
        <v>152</v>
      </c>
      <c r="B154" s="5" t="s">
        <v>112</v>
      </c>
      <c r="C154" s="5" t="str">
        <f>"李桃珠"</f>
        <v>李桃珠</v>
      </c>
      <c r="D154" s="5" t="s">
        <v>161</v>
      </c>
      <c r="E154" s="5"/>
    </row>
    <row r="155" spans="1:5" ht="24.75" customHeight="1">
      <c r="A155" s="5">
        <v>153</v>
      </c>
      <c r="B155" s="5" t="s">
        <v>112</v>
      </c>
      <c r="C155" s="5" t="str">
        <f>"程婕"</f>
        <v>程婕</v>
      </c>
      <c r="D155" s="5" t="s">
        <v>162</v>
      </c>
      <c r="E155" s="5"/>
    </row>
    <row r="156" spans="1:5" ht="24.75" customHeight="1">
      <c r="A156" s="5">
        <v>154</v>
      </c>
      <c r="B156" s="5" t="s">
        <v>112</v>
      </c>
      <c r="C156" s="5" t="str">
        <f>"符日遵"</f>
        <v>符日遵</v>
      </c>
      <c r="D156" s="5" t="s">
        <v>163</v>
      </c>
      <c r="E156" s="5"/>
    </row>
    <row r="157" spans="1:5" ht="24.75" customHeight="1">
      <c r="A157" s="5">
        <v>155</v>
      </c>
      <c r="B157" s="5" t="s">
        <v>112</v>
      </c>
      <c r="C157" s="5" t="str">
        <f>"洪素金"</f>
        <v>洪素金</v>
      </c>
      <c r="D157" s="5" t="s">
        <v>164</v>
      </c>
      <c r="E157" s="5"/>
    </row>
    <row r="158" spans="1:5" ht="24.75" customHeight="1">
      <c r="A158" s="5">
        <v>156</v>
      </c>
      <c r="B158" s="5" t="s">
        <v>112</v>
      </c>
      <c r="C158" s="5" t="str">
        <f>"唐秀华"</f>
        <v>唐秀华</v>
      </c>
      <c r="D158" s="5" t="s">
        <v>165</v>
      </c>
      <c r="E158" s="5"/>
    </row>
    <row r="159" spans="1:5" ht="24.75" customHeight="1">
      <c r="A159" s="5">
        <v>157</v>
      </c>
      <c r="B159" s="5" t="s">
        <v>112</v>
      </c>
      <c r="C159" s="5" t="str">
        <f>"刘樱洁"</f>
        <v>刘樱洁</v>
      </c>
      <c r="D159" s="5" t="s">
        <v>166</v>
      </c>
      <c r="E159" s="5"/>
    </row>
    <row r="160" spans="1:5" ht="24.75" customHeight="1">
      <c r="A160" s="5">
        <v>158</v>
      </c>
      <c r="B160" s="5" t="s">
        <v>112</v>
      </c>
      <c r="C160" s="5" t="str">
        <f>"何海花"</f>
        <v>何海花</v>
      </c>
      <c r="D160" s="5" t="s">
        <v>167</v>
      </c>
      <c r="E160" s="5"/>
    </row>
    <row r="161" spans="1:5" ht="24.75" customHeight="1">
      <c r="A161" s="5">
        <v>159</v>
      </c>
      <c r="B161" s="5" t="s">
        <v>112</v>
      </c>
      <c r="C161" s="5" t="str">
        <f>"吴雄英"</f>
        <v>吴雄英</v>
      </c>
      <c r="D161" s="5" t="s">
        <v>168</v>
      </c>
      <c r="E161" s="5"/>
    </row>
    <row r="162" spans="1:5" ht="24.75" customHeight="1">
      <c r="A162" s="5">
        <v>160</v>
      </c>
      <c r="B162" s="5" t="s">
        <v>112</v>
      </c>
      <c r="C162" s="5" t="str">
        <f>"符丽丹"</f>
        <v>符丽丹</v>
      </c>
      <c r="D162" s="5" t="s">
        <v>169</v>
      </c>
      <c r="E162" s="5"/>
    </row>
    <row r="163" spans="1:5" ht="24.75" customHeight="1">
      <c r="A163" s="5">
        <v>161</v>
      </c>
      <c r="B163" s="5" t="s">
        <v>112</v>
      </c>
      <c r="C163" s="5" t="str">
        <f>"张飘利"</f>
        <v>张飘利</v>
      </c>
      <c r="D163" s="5" t="s">
        <v>170</v>
      </c>
      <c r="E163" s="5"/>
    </row>
    <row r="164" spans="1:5" ht="24.75" customHeight="1">
      <c r="A164" s="5">
        <v>162</v>
      </c>
      <c r="B164" s="5" t="s">
        <v>112</v>
      </c>
      <c r="C164" s="5" t="str">
        <f>"符文倩"</f>
        <v>符文倩</v>
      </c>
      <c r="D164" s="5" t="s">
        <v>171</v>
      </c>
      <c r="E164" s="5"/>
    </row>
    <row r="165" spans="1:5" ht="24.75" customHeight="1">
      <c r="A165" s="5">
        <v>163</v>
      </c>
      <c r="B165" s="5" t="s">
        <v>112</v>
      </c>
      <c r="C165" s="5" t="str">
        <f>"符锡萱"</f>
        <v>符锡萱</v>
      </c>
      <c r="D165" s="5" t="s">
        <v>172</v>
      </c>
      <c r="E165" s="5"/>
    </row>
    <row r="166" spans="1:5" ht="24.75" customHeight="1">
      <c r="A166" s="5">
        <v>164</v>
      </c>
      <c r="B166" s="5" t="s">
        <v>112</v>
      </c>
      <c r="C166" s="5" t="str">
        <f>"林绘"</f>
        <v>林绘</v>
      </c>
      <c r="D166" s="5" t="s">
        <v>173</v>
      </c>
      <c r="E166" s="5"/>
    </row>
    <row r="167" spans="1:5" ht="24.75" customHeight="1">
      <c r="A167" s="5">
        <v>165</v>
      </c>
      <c r="B167" s="5" t="s">
        <v>112</v>
      </c>
      <c r="C167" s="5" t="str">
        <f>"蒙冬花"</f>
        <v>蒙冬花</v>
      </c>
      <c r="D167" s="5" t="s">
        <v>174</v>
      </c>
      <c r="E167" s="5"/>
    </row>
    <row r="168" spans="1:5" ht="24.75" customHeight="1">
      <c r="A168" s="5">
        <v>166</v>
      </c>
      <c r="B168" s="5" t="s">
        <v>112</v>
      </c>
      <c r="C168" s="5" t="str">
        <f>"李梅"</f>
        <v>李梅</v>
      </c>
      <c r="D168" s="5" t="s">
        <v>175</v>
      </c>
      <c r="E168" s="5"/>
    </row>
    <row r="169" spans="1:5" ht="24.75" customHeight="1">
      <c r="A169" s="5">
        <v>167</v>
      </c>
      <c r="B169" s="5" t="s">
        <v>112</v>
      </c>
      <c r="C169" s="5" t="str">
        <f>"梁育优"</f>
        <v>梁育优</v>
      </c>
      <c r="D169" s="5" t="s">
        <v>176</v>
      </c>
      <c r="E169" s="5"/>
    </row>
    <row r="170" spans="1:5" ht="24.75" customHeight="1">
      <c r="A170" s="5">
        <v>168</v>
      </c>
      <c r="B170" s="5" t="s">
        <v>112</v>
      </c>
      <c r="C170" s="5" t="str">
        <f>"陈杨"</f>
        <v>陈杨</v>
      </c>
      <c r="D170" s="5" t="s">
        <v>177</v>
      </c>
      <c r="E170" s="5"/>
    </row>
    <row r="171" spans="1:5" ht="24.75" customHeight="1">
      <c r="A171" s="5">
        <v>169</v>
      </c>
      <c r="B171" s="5" t="s">
        <v>112</v>
      </c>
      <c r="C171" s="5" t="str">
        <f>"麦名俐"</f>
        <v>麦名俐</v>
      </c>
      <c r="D171" s="5" t="s">
        <v>178</v>
      </c>
      <c r="E171" s="5"/>
    </row>
    <row r="172" spans="1:5" ht="24.75" customHeight="1">
      <c r="A172" s="5">
        <v>170</v>
      </c>
      <c r="B172" s="5" t="s">
        <v>112</v>
      </c>
      <c r="C172" s="5" t="str">
        <f>"陈柏利"</f>
        <v>陈柏利</v>
      </c>
      <c r="D172" s="5" t="s">
        <v>179</v>
      </c>
      <c r="E172" s="5"/>
    </row>
    <row r="173" spans="1:5" ht="24.75" customHeight="1">
      <c r="A173" s="5">
        <v>171</v>
      </c>
      <c r="B173" s="5" t="s">
        <v>112</v>
      </c>
      <c r="C173" s="5" t="str">
        <f>"林高燕"</f>
        <v>林高燕</v>
      </c>
      <c r="D173" s="5" t="s">
        <v>180</v>
      </c>
      <c r="E173" s="5"/>
    </row>
    <row r="174" spans="1:5" ht="24.75" customHeight="1">
      <c r="A174" s="5">
        <v>172</v>
      </c>
      <c r="B174" s="5" t="s">
        <v>112</v>
      </c>
      <c r="C174" s="5" t="str">
        <f>"邱虹杨"</f>
        <v>邱虹杨</v>
      </c>
      <c r="D174" s="5" t="s">
        <v>181</v>
      </c>
      <c r="E174" s="5"/>
    </row>
    <row r="175" spans="1:5" ht="24.75" customHeight="1">
      <c r="A175" s="5">
        <v>173</v>
      </c>
      <c r="B175" s="5" t="s">
        <v>112</v>
      </c>
      <c r="C175" s="5" t="str">
        <f>"关远倩"</f>
        <v>关远倩</v>
      </c>
      <c r="D175" s="5" t="s">
        <v>182</v>
      </c>
      <c r="E175" s="5"/>
    </row>
    <row r="176" spans="1:5" ht="24.75" customHeight="1">
      <c r="A176" s="5">
        <v>174</v>
      </c>
      <c r="B176" s="5" t="s">
        <v>112</v>
      </c>
      <c r="C176" s="5" t="str">
        <f>"周美燕"</f>
        <v>周美燕</v>
      </c>
      <c r="D176" s="5" t="s">
        <v>183</v>
      </c>
      <c r="E176" s="5"/>
    </row>
    <row r="177" spans="1:5" ht="24.75" customHeight="1">
      <c r="A177" s="5">
        <v>175</v>
      </c>
      <c r="B177" s="5" t="s">
        <v>112</v>
      </c>
      <c r="C177" s="5" t="str">
        <f>"钟海转"</f>
        <v>钟海转</v>
      </c>
      <c r="D177" s="5" t="s">
        <v>184</v>
      </c>
      <c r="E177" s="5"/>
    </row>
    <row r="178" spans="1:5" ht="24.75" customHeight="1">
      <c r="A178" s="5">
        <v>176</v>
      </c>
      <c r="B178" s="5" t="s">
        <v>112</v>
      </c>
      <c r="C178" s="5" t="str">
        <f>"陈晓乐"</f>
        <v>陈晓乐</v>
      </c>
      <c r="D178" s="5" t="s">
        <v>185</v>
      </c>
      <c r="E178" s="5"/>
    </row>
    <row r="179" spans="1:5" ht="24.75" customHeight="1">
      <c r="A179" s="5">
        <v>177</v>
      </c>
      <c r="B179" s="5" t="s">
        <v>112</v>
      </c>
      <c r="C179" s="5" t="str">
        <f>"钟唐静"</f>
        <v>钟唐静</v>
      </c>
      <c r="D179" s="5" t="s">
        <v>186</v>
      </c>
      <c r="E179" s="5"/>
    </row>
    <row r="180" spans="1:5" ht="24.75" customHeight="1">
      <c r="A180" s="5">
        <v>178</v>
      </c>
      <c r="B180" s="5" t="s">
        <v>112</v>
      </c>
      <c r="C180" s="5" t="str">
        <f>"曾常凤"</f>
        <v>曾常凤</v>
      </c>
      <c r="D180" s="5" t="s">
        <v>187</v>
      </c>
      <c r="E180" s="5"/>
    </row>
    <row r="181" spans="1:5" ht="24.75" customHeight="1">
      <c r="A181" s="5">
        <v>179</v>
      </c>
      <c r="B181" s="5" t="s">
        <v>112</v>
      </c>
      <c r="C181" s="5" t="str">
        <f>"牛淑明"</f>
        <v>牛淑明</v>
      </c>
      <c r="D181" s="5" t="s">
        <v>188</v>
      </c>
      <c r="E181" s="5"/>
    </row>
    <row r="182" spans="1:5" ht="24.75" customHeight="1">
      <c r="A182" s="5">
        <v>180</v>
      </c>
      <c r="B182" s="5" t="s">
        <v>112</v>
      </c>
      <c r="C182" s="5" t="str">
        <f>"詹小雯"</f>
        <v>詹小雯</v>
      </c>
      <c r="D182" s="5" t="s">
        <v>189</v>
      </c>
      <c r="E182" s="5"/>
    </row>
    <row r="183" spans="1:5" ht="24.75" customHeight="1">
      <c r="A183" s="5">
        <v>181</v>
      </c>
      <c r="B183" s="5" t="s">
        <v>112</v>
      </c>
      <c r="C183" s="5" t="str">
        <f>"陈晓敏"</f>
        <v>陈晓敏</v>
      </c>
      <c r="D183" s="5" t="s">
        <v>190</v>
      </c>
      <c r="E183" s="5"/>
    </row>
    <row r="184" spans="1:5" ht="24.75" customHeight="1">
      <c r="A184" s="5">
        <v>182</v>
      </c>
      <c r="B184" s="5" t="s">
        <v>112</v>
      </c>
      <c r="C184" s="5" t="str">
        <f>"陈恩妮"</f>
        <v>陈恩妮</v>
      </c>
      <c r="D184" s="5" t="s">
        <v>191</v>
      </c>
      <c r="E184" s="5"/>
    </row>
    <row r="185" spans="1:5" ht="24.75" customHeight="1">
      <c r="A185" s="5">
        <v>183</v>
      </c>
      <c r="B185" s="5" t="s">
        <v>112</v>
      </c>
      <c r="C185" s="5" t="str">
        <f>"林秋"</f>
        <v>林秋</v>
      </c>
      <c r="D185" s="5" t="s">
        <v>192</v>
      </c>
      <c r="E185" s="5"/>
    </row>
    <row r="186" spans="1:5" ht="24.75" customHeight="1">
      <c r="A186" s="5">
        <v>184</v>
      </c>
      <c r="B186" s="5" t="s">
        <v>112</v>
      </c>
      <c r="C186" s="5" t="str">
        <f>"郭玉政"</f>
        <v>郭玉政</v>
      </c>
      <c r="D186" s="5" t="s">
        <v>193</v>
      </c>
      <c r="E186" s="5"/>
    </row>
    <row r="187" spans="1:5" ht="24.75" customHeight="1">
      <c r="A187" s="5">
        <v>185</v>
      </c>
      <c r="B187" s="5" t="s">
        <v>112</v>
      </c>
      <c r="C187" s="5" t="str">
        <f>"黄丽凤"</f>
        <v>黄丽凤</v>
      </c>
      <c r="D187" s="5" t="s">
        <v>194</v>
      </c>
      <c r="E187" s="5"/>
    </row>
    <row r="188" spans="1:5" ht="24.75" customHeight="1">
      <c r="A188" s="5">
        <v>186</v>
      </c>
      <c r="B188" s="5" t="s">
        <v>112</v>
      </c>
      <c r="C188" s="5" t="str">
        <f>"郑嘉倩"</f>
        <v>郑嘉倩</v>
      </c>
      <c r="D188" s="5" t="s">
        <v>195</v>
      </c>
      <c r="E188" s="5"/>
    </row>
    <row r="189" spans="1:5" ht="24.75" customHeight="1">
      <c r="A189" s="5">
        <v>187</v>
      </c>
      <c r="B189" s="5" t="s">
        <v>112</v>
      </c>
      <c r="C189" s="5" t="str">
        <f>"王雨萍"</f>
        <v>王雨萍</v>
      </c>
      <c r="D189" s="5" t="s">
        <v>176</v>
      </c>
      <c r="E189" s="5"/>
    </row>
    <row r="190" spans="1:5" ht="24.75" customHeight="1">
      <c r="A190" s="5">
        <v>188</v>
      </c>
      <c r="B190" s="5" t="s">
        <v>112</v>
      </c>
      <c r="C190" s="5" t="str">
        <f>"彭慧梅"</f>
        <v>彭慧梅</v>
      </c>
      <c r="D190" s="5" t="s">
        <v>196</v>
      </c>
      <c r="E190" s="5"/>
    </row>
    <row r="191" spans="1:5" ht="24.75" customHeight="1">
      <c r="A191" s="5">
        <v>189</v>
      </c>
      <c r="B191" s="5" t="s">
        <v>112</v>
      </c>
      <c r="C191" s="5" t="str">
        <f>"朱秀风"</f>
        <v>朱秀风</v>
      </c>
      <c r="D191" s="5" t="s">
        <v>197</v>
      </c>
      <c r="E191" s="5"/>
    </row>
    <row r="192" spans="1:5" ht="24.75" customHeight="1">
      <c r="A192" s="5">
        <v>190</v>
      </c>
      <c r="B192" s="5" t="s">
        <v>112</v>
      </c>
      <c r="C192" s="5" t="str">
        <f>"陈小琪"</f>
        <v>陈小琪</v>
      </c>
      <c r="D192" s="5" t="s">
        <v>198</v>
      </c>
      <c r="E192" s="5"/>
    </row>
    <row r="193" spans="1:5" ht="24.75" customHeight="1">
      <c r="A193" s="5">
        <v>191</v>
      </c>
      <c r="B193" s="5" t="s">
        <v>112</v>
      </c>
      <c r="C193" s="5" t="str">
        <f>"符海珠"</f>
        <v>符海珠</v>
      </c>
      <c r="D193" s="5" t="s">
        <v>199</v>
      </c>
      <c r="E193" s="5"/>
    </row>
    <row r="194" spans="1:5" ht="24.75" customHeight="1">
      <c r="A194" s="5">
        <v>192</v>
      </c>
      <c r="B194" s="5" t="s">
        <v>112</v>
      </c>
      <c r="C194" s="5" t="str">
        <f>"梁晓倩"</f>
        <v>梁晓倩</v>
      </c>
      <c r="D194" s="5" t="s">
        <v>200</v>
      </c>
      <c r="E194" s="5"/>
    </row>
    <row r="195" spans="1:5" ht="24.75" customHeight="1">
      <c r="A195" s="5">
        <v>193</v>
      </c>
      <c r="B195" s="5" t="s">
        <v>112</v>
      </c>
      <c r="C195" s="5" t="str">
        <f>"符开芝"</f>
        <v>符开芝</v>
      </c>
      <c r="D195" s="5" t="s">
        <v>201</v>
      </c>
      <c r="E195" s="5"/>
    </row>
    <row r="196" spans="1:5" ht="24.75" customHeight="1">
      <c r="A196" s="5">
        <v>194</v>
      </c>
      <c r="B196" s="5" t="s">
        <v>112</v>
      </c>
      <c r="C196" s="5" t="str">
        <f>"林晓娜"</f>
        <v>林晓娜</v>
      </c>
      <c r="D196" s="5" t="s">
        <v>202</v>
      </c>
      <c r="E196" s="5"/>
    </row>
    <row r="197" spans="1:5" ht="24.75" customHeight="1">
      <c r="A197" s="5">
        <v>195</v>
      </c>
      <c r="B197" s="5" t="s">
        <v>112</v>
      </c>
      <c r="C197" s="5" t="str">
        <f>"郭青妍"</f>
        <v>郭青妍</v>
      </c>
      <c r="D197" s="5" t="s">
        <v>203</v>
      </c>
      <c r="E197" s="5"/>
    </row>
    <row r="198" spans="1:5" ht="24.75" customHeight="1">
      <c r="A198" s="5">
        <v>196</v>
      </c>
      <c r="B198" s="5" t="s">
        <v>112</v>
      </c>
      <c r="C198" s="5" t="str">
        <f>"刘红丹"</f>
        <v>刘红丹</v>
      </c>
      <c r="D198" s="5" t="s">
        <v>204</v>
      </c>
      <c r="E198" s="5"/>
    </row>
    <row r="199" spans="1:5" ht="24.75" customHeight="1">
      <c r="A199" s="5">
        <v>197</v>
      </c>
      <c r="B199" s="5" t="s">
        <v>112</v>
      </c>
      <c r="C199" s="5" t="str">
        <f>"黄琼真"</f>
        <v>黄琼真</v>
      </c>
      <c r="D199" s="5" t="s">
        <v>205</v>
      </c>
      <c r="E199" s="5"/>
    </row>
    <row r="200" spans="1:5" ht="24.75" customHeight="1">
      <c r="A200" s="5">
        <v>198</v>
      </c>
      <c r="B200" s="5" t="s">
        <v>112</v>
      </c>
      <c r="C200" s="5" t="str">
        <f>"王堂娜"</f>
        <v>王堂娜</v>
      </c>
      <c r="D200" s="5" t="s">
        <v>206</v>
      </c>
      <c r="E200" s="5"/>
    </row>
    <row r="201" spans="1:5" ht="24.75" customHeight="1">
      <c r="A201" s="5">
        <v>199</v>
      </c>
      <c r="B201" s="5" t="s">
        <v>112</v>
      </c>
      <c r="C201" s="5" t="str">
        <f>"邓风"</f>
        <v>邓风</v>
      </c>
      <c r="D201" s="5" t="s">
        <v>207</v>
      </c>
      <c r="E201" s="5"/>
    </row>
    <row r="202" spans="1:5" ht="24.75" customHeight="1">
      <c r="A202" s="5">
        <v>200</v>
      </c>
      <c r="B202" s="5" t="s">
        <v>112</v>
      </c>
      <c r="C202" s="5" t="str">
        <f>"陈玉"</f>
        <v>陈玉</v>
      </c>
      <c r="D202" s="5" t="s">
        <v>208</v>
      </c>
      <c r="E202" s="5"/>
    </row>
    <row r="203" spans="1:5" ht="24.75" customHeight="1">
      <c r="A203" s="5">
        <v>201</v>
      </c>
      <c r="B203" s="5" t="s">
        <v>112</v>
      </c>
      <c r="C203" s="5" t="str">
        <f>"李明丽"</f>
        <v>李明丽</v>
      </c>
      <c r="D203" s="5" t="s">
        <v>209</v>
      </c>
      <c r="E203" s="5"/>
    </row>
    <row r="204" spans="1:5" ht="24.75" customHeight="1">
      <c r="A204" s="5">
        <v>202</v>
      </c>
      <c r="B204" s="5" t="s">
        <v>112</v>
      </c>
      <c r="C204" s="5" t="str">
        <f>"王蕾"</f>
        <v>王蕾</v>
      </c>
      <c r="D204" s="5" t="s">
        <v>210</v>
      </c>
      <c r="E204" s="5"/>
    </row>
    <row r="205" spans="1:5" ht="24.75" customHeight="1">
      <c r="A205" s="5">
        <v>203</v>
      </c>
      <c r="B205" s="5" t="s">
        <v>112</v>
      </c>
      <c r="C205" s="5" t="str">
        <f>"朱凤清"</f>
        <v>朱凤清</v>
      </c>
      <c r="D205" s="5" t="s">
        <v>211</v>
      </c>
      <c r="E205" s="5"/>
    </row>
    <row r="206" spans="1:5" ht="24.75" customHeight="1">
      <c r="A206" s="5">
        <v>204</v>
      </c>
      <c r="B206" s="5" t="s">
        <v>112</v>
      </c>
      <c r="C206" s="5" t="str">
        <f>"郭兰香"</f>
        <v>郭兰香</v>
      </c>
      <c r="D206" s="5" t="s">
        <v>212</v>
      </c>
      <c r="E206" s="5"/>
    </row>
    <row r="207" spans="1:5" ht="24.75" customHeight="1">
      <c r="A207" s="5">
        <v>205</v>
      </c>
      <c r="B207" s="5" t="s">
        <v>112</v>
      </c>
      <c r="C207" s="5" t="str">
        <f>"林秀妹"</f>
        <v>林秀妹</v>
      </c>
      <c r="D207" s="5" t="s">
        <v>213</v>
      </c>
      <c r="E207" s="5"/>
    </row>
    <row r="208" spans="1:5" ht="24.75" customHeight="1">
      <c r="A208" s="5">
        <v>206</v>
      </c>
      <c r="B208" s="5" t="s">
        <v>112</v>
      </c>
      <c r="C208" s="5" t="str">
        <f>"王会莉"</f>
        <v>王会莉</v>
      </c>
      <c r="D208" s="5" t="s">
        <v>214</v>
      </c>
      <c r="E208" s="5"/>
    </row>
    <row r="209" spans="1:5" ht="24.75" customHeight="1">
      <c r="A209" s="5">
        <v>207</v>
      </c>
      <c r="B209" s="5" t="s">
        <v>112</v>
      </c>
      <c r="C209" s="5" t="str">
        <f>"王丁尼"</f>
        <v>王丁尼</v>
      </c>
      <c r="D209" s="5" t="s">
        <v>215</v>
      </c>
      <c r="E209" s="5"/>
    </row>
    <row r="210" spans="1:5" ht="24.75" customHeight="1">
      <c r="A210" s="5">
        <v>208</v>
      </c>
      <c r="B210" s="5" t="s">
        <v>112</v>
      </c>
      <c r="C210" s="5" t="str">
        <f>"王云沙"</f>
        <v>王云沙</v>
      </c>
      <c r="D210" s="5" t="s">
        <v>216</v>
      </c>
      <c r="E210" s="5"/>
    </row>
    <row r="211" spans="1:5" ht="24.75" customHeight="1">
      <c r="A211" s="5">
        <v>209</v>
      </c>
      <c r="B211" s="5" t="s">
        <v>112</v>
      </c>
      <c r="C211" s="5" t="str">
        <f>"郑少雅"</f>
        <v>郑少雅</v>
      </c>
      <c r="D211" s="5" t="s">
        <v>217</v>
      </c>
      <c r="E211" s="5"/>
    </row>
    <row r="212" spans="1:5" ht="24.75" customHeight="1">
      <c r="A212" s="5">
        <v>210</v>
      </c>
      <c r="B212" s="5" t="s">
        <v>112</v>
      </c>
      <c r="C212" s="5" t="str">
        <f>"符泳珠"</f>
        <v>符泳珠</v>
      </c>
      <c r="D212" s="5" t="s">
        <v>218</v>
      </c>
      <c r="E212" s="5"/>
    </row>
    <row r="213" spans="1:5" ht="24.75" customHeight="1">
      <c r="A213" s="5">
        <v>211</v>
      </c>
      <c r="B213" s="5" t="s">
        <v>112</v>
      </c>
      <c r="C213" s="5" t="str">
        <f>"李嘉"</f>
        <v>李嘉</v>
      </c>
      <c r="D213" s="5" t="s">
        <v>219</v>
      </c>
      <c r="E213" s="5"/>
    </row>
    <row r="214" spans="1:5" ht="24.75" customHeight="1">
      <c r="A214" s="5">
        <v>212</v>
      </c>
      <c r="B214" s="5" t="s">
        <v>112</v>
      </c>
      <c r="C214" s="5" t="str">
        <f>"周良鸳"</f>
        <v>周良鸳</v>
      </c>
      <c r="D214" s="5" t="s">
        <v>220</v>
      </c>
      <c r="E214" s="5"/>
    </row>
    <row r="215" spans="1:5" ht="24.75" customHeight="1">
      <c r="A215" s="5">
        <v>213</v>
      </c>
      <c r="B215" s="5" t="s">
        <v>112</v>
      </c>
      <c r="C215" s="5" t="str">
        <f>"刘丹"</f>
        <v>刘丹</v>
      </c>
      <c r="D215" s="5" t="s">
        <v>221</v>
      </c>
      <c r="E215" s="5"/>
    </row>
    <row r="216" spans="1:5" ht="24.75" customHeight="1">
      <c r="A216" s="5">
        <v>214</v>
      </c>
      <c r="B216" s="5" t="s">
        <v>112</v>
      </c>
      <c r="C216" s="5" t="str">
        <f>"王爱香"</f>
        <v>王爱香</v>
      </c>
      <c r="D216" s="5" t="s">
        <v>222</v>
      </c>
      <c r="E216" s="5"/>
    </row>
    <row r="217" spans="1:5" ht="24.75" customHeight="1">
      <c r="A217" s="5">
        <v>215</v>
      </c>
      <c r="B217" s="5" t="s">
        <v>112</v>
      </c>
      <c r="C217" s="5" t="str">
        <f>"徐海云"</f>
        <v>徐海云</v>
      </c>
      <c r="D217" s="5" t="s">
        <v>223</v>
      </c>
      <c r="E217" s="5"/>
    </row>
    <row r="218" spans="1:5" ht="24.75" customHeight="1">
      <c r="A218" s="5">
        <v>216</v>
      </c>
      <c r="B218" s="5" t="s">
        <v>112</v>
      </c>
      <c r="C218" s="5" t="str">
        <f>"王燕媛"</f>
        <v>王燕媛</v>
      </c>
      <c r="D218" s="5" t="s">
        <v>224</v>
      </c>
      <c r="E218" s="5"/>
    </row>
    <row r="219" spans="1:5" ht="24.75" customHeight="1">
      <c r="A219" s="5">
        <v>217</v>
      </c>
      <c r="B219" s="5" t="s">
        <v>112</v>
      </c>
      <c r="C219" s="5" t="str">
        <f>"李梅成"</f>
        <v>李梅成</v>
      </c>
      <c r="D219" s="5" t="s">
        <v>225</v>
      </c>
      <c r="E219" s="5"/>
    </row>
    <row r="220" spans="1:5" ht="24.75" customHeight="1">
      <c r="A220" s="5">
        <v>218</v>
      </c>
      <c r="B220" s="5" t="s">
        <v>112</v>
      </c>
      <c r="C220" s="5" t="str">
        <f>"王艳莹"</f>
        <v>王艳莹</v>
      </c>
      <c r="D220" s="5" t="s">
        <v>226</v>
      </c>
      <c r="E220" s="5"/>
    </row>
    <row r="221" spans="1:5" ht="24.75" customHeight="1">
      <c r="A221" s="5">
        <v>219</v>
      </c>
      <c r="B221" s="5" t="s">
        <v>112</v>
      </c>
      <c r="C221" s="5" t="str">
        <f>"邹玲雨"</f>
        <v>邹玲雨</v>
      </c>
      <c r="D221" s="5" t="s">
        <v>227</v>
      </c>
      <c r="E221" s="5"/>
    </row>
    <row r="222" spans="1:5" ht="24.75" customHeight="1">
      <c r="A222" s="5">
        <v>220</v>
      </c>
      <c r="B222" s="5" t="s">
        <v>112</v>
      </c>
      <c r="C222" s="5" t="str">
        <f>"吴芷媛"</f>
        <v>吴芷媛</v>
      </c>
      <c r="D222" s="5" t="s">
        <v>228</v>
      </c>
      <c r="E222" s="5"/>
    </row>
    <row r="223" spans="1:5" ht="24.75" customHeight="1">
      <c r="A223" s="5">
        <v>221</v>
      </c>
      <c r="B223" s="5" t="s">
        <v>112</v>
      </c>
      <c r="C223" s="5" t="str">
        <f>"符巧巧"</f>
        <v>符巧巧</v>
      </c>
      <c r="D223" s="5" t="s">
        <v>229</v>
      </c>
      <c r="E223" s="5"/>
    </row>
    <row r="224" spans="1:5" ht="24.75" customHeight="1">
      <c r="A224" s="5">
        <v>222</v>
      </c>
      <c r="B224" s="5" t="s">
        <v>112</v>
      </c>
      <c r="C224" s="5" t="str">
        <f>"车晨曦"</f>
        <v>车晨曦</v>
      </c>
      <c r="D224" s="5" t="s">
        <v>230</v>
      </c>
      <c r="E224" s="5"/>
    </row>
    <row r="225" spans="1:5" ht="24.75" customHeight="1">
      <c r="A225" s="5">
        <v>223</v>
      </c>
      <c r="B225" s="5" t="s">
        <v>112</v>
      </c>
      <c r="C225" s="5" t="str">
        <f>"凌运香"</f>
        <v>凌运香</v>
      </c>
      <c r="D225" s="5" t="s">
        <v>231</v>
      </c>
      <c r="E225" s="5"/>
    </row>
    <row r="226" spans="1:5" ht="24.75" customHeight="1">
      <c r="A226" s="5">
        <v>224</v>
      </c>
      <c r="B226" s="5" t="s">
        <v>112</v>
      </c>
      <c r="C226" s="5" t="str">
        <f>"云惟妹"</f>
        <v>云惟妹</v>
      </c>
      <c r="D226" s="5" t="s">
        <v>232</v>
      </c>
      <c r="E226" s="5"/>
    </row>
    <row r="227" spans="1:5" ht="24.75" customHeight="1">
      <c r="A227" s="5">
        <v>225</v>
      </c>
      <c r="B227" s="5" t="s">
        <v>112</v>
      </c>
      <c r="C227" s="5" t="str">
        <f>"黎金菊"</f>
        <v>黎金菊</v>
      </c>
      <c r="D227" s="5" t="s">
        <v>233</v>
      </c>
      <c r="E227" s="5"/>
    </row>
    <row r="228" spans="1:5" ht="24.75" customHeight="1">
      <c r="A228" s="5">
        <v>226</v>
      </c>
      <c r="B228" s="5" t="s">
        <v>112</v>
      </c>
      <c r="C228" s="5" t="str">
        <f>"王智敏"</f>
        <v>王智敏</v>
      </c>
      <c r="D228" s="5" t="s">
        <v>234</v>
      </c>
      <c r="E228" s="5"/>
    </row>
    <row r="229" spans="1:5" ht="24.75" customHeight="1">
      <c r="A229" s="5">
        <v>227</v>
      </c>
      <c r="B229" s="5" t="s">
        <v>112</v>
      </c>
      <c r="C229" s="5" t="str">
        <f>"陈泰雪"</f>
        <v>陈泰雪</v>
      </c>
      <c r="D229" s="5" t="s">
        <v>235</v>
      </c>
      <c r="E229" s="5"/>
    </row>
    <row r="230" spans="1:5" ht="24.75" customHeight="1">
      <c r="A230" s="5">
        <v>228</v>
      </c>
      <c r="B230" s="5" t="s">
        <v>112</v>
      </c>
      <c r="C230" s="5" t="str">
        <f>"张王芳"</f>
        <v>张王芳</v>
      </c>
      <c r="D230" s="5" t="s">
        <v>236</v>
      </c>
      <c r="E230" s="5"/>
    </row>
    <row r="231" spans="1:5" ht="24.75" customHeight="1">
      <c r="A231" s="5">
        <v>229</v>
      </c>
      <c r="B231" s="5" t="s">
        <v>112</v>
      </c>
      <c r="C231" s="5" t="str">
        <f>"李慧兰"</f>
        <v>李慧兰</v>
      </c>
      <c r="D231" s="5" t="s">
        <v>237</v>
      </c>
      <c r="E231" s="5"/>
    </row>
    <row r="232" spans="1:5" ht="24.75" customHeight="1">
      <c r="A232" s="5">
        <v>230</v>
      </c>
      <c r="B232" s="5" t="s">
        <v>112</v>
      </c>
      <c r="C232" s="5" t="str">
        <f>"吴雪霞"</f>
        <v>吴雪霞</v>
      </c>
      <c r="D232" s="5" t="s">
        <v>238</v>
      </c>
      <c r="E232" s="5"/>
    </row>
    <row r="233" spans="1:5" ht="24.75" customHeight="1">
      <c r="A233" s="5">
        <v>231</v>
      </c>
      <c r="B233" s="5" t="s">
        <v>112</v>
      </c>
      <c r="C233" s="5" t="str">
        <f>"林佳诗"</f>
        <v>林佳诗</v>
      </c>
      <c r="D233" s="5" t="s">
        <v>239</v>
      </c>
      <c r="E233" s="5"/>
    </row>
    <row r="234" spans="1:5" ht="24.75" customHeight="1">
      <c r="A234" s="5">
        <v>232</v>
      </c>
      <c r="B234" s="5" t="s">
        <v>112</v>
      </c>
      <c r="C234" s="5" t="str">
        <f>"冯红蕾"</f>
        <v>冯红蕾</v>
      </c>
      <c r="D234" s="5" t="s">
        <v>240</v>
      </c>
      <c r="E234" s="5"/>
    </row>
    <row r="235" spans="1:5" ht="24.75" customHeight="1">
      <c r="A235" s="5">
        <v>233</v>
      </c>
      <c r="B235" s="5" t="s">
        <v>112</v>
      </c>
      <c r="C235" s="5" t="str">
        <f>"黄颖倩"</f>
        <v>黄颖倩</v>
      </c>
      <c r="D235" s="5" t="s">
        <v>241</v>
      </c>
      <c r="E235" s="5"/>
    </row>
    <row r="236" spans="1:5" ht="24.75" customHeight="1">
      <c r="A236" s="5">
        <v>234</v>
      </c>
      <c r="B236" s="5" t="s">
        <v>112</v>
      </c>
      <c r="C236" s="5" t="str">
        <f>"陈杰芳"</f>
        <v>陈杰芳</v>
      </c>
      <c r="D236" s="5" t="s">
        <v>242</v>
      </c>
      <c r="E236" s="5"/>
    </row>
    <row r="237" spans="1:5" ht="24.75" customHeight="1">
      <c r="A237" s="5">
        <v>235</v>
      </c>
      <c r="B237" s="5" t="s">
        <v>112</v>
      </c>
      <c r="C237" s="5" t="str">
        <f>"卢运双"</f>
        <v>卢运双</v>
      </c>
      <c r="D237" s="5" t="s">
        <v>243</v>
      </c>
      <c r="E237" s="5"/>
    </row>
    <row r="238" spans="1:5" ht="24.75" customHeight="1">
      <c r="A238" s="5">
        <v>236</v>
      </c>
      <c r="B238" s="5" t="s">
        <v>112</v>
      </c>
      <c r="C238" s="5" t="str">
        <f>"凌雪玉"</f>
        <v>凌雪玉</v>
      </c>
      <c r="D238" s="5" t="s">
        <v>244</v>
      </c>
      <c r="E238" s="5"/>
    </row>
    <row r="239" spans="1:5" ht="24.75" customHeight="1">
      <c r="A239" s="5">
        <v>237</v>
      </c>
      <c r="B239" s="5" t="s">
        <v>112</v>
      </c>
      <c r="C239" s="5" t="str">
        <f>"符嘉慧"</f>
        <v>符嘉慧</v>
      </c>
      <c r="D239" s="5" t="s">
        <v>245</v>
      </c>
      <c r="E239" s="5"/>
    </row>
    <row r="240" spans="1:5" ht="24.75" customHeight="1">
      <c r="A240" s="5">
        <v>238</v>
      </c>
      <c r="B240" s="5" t="s">
        <v>112</v>
      </c>
      <c r="C240" s="5" t="str">
        <f>"陈燕妮"</f>
        <v>陈燕妮</v>
      </c>
      <c r="D240" s="5" t="s">
        <v>246</v>
      </c>
      <c r="E240" s="5"/>
    </row>
    <row r="241" spans="1:5" ht="24.75" customHeight="1">
      <c r="A241" s="5">
        <v>239</v>
      </c>
      <c r="B241" s="5" t="s">
        <v>112</v>
      </c>
      <c r="C241" s="5" t="str">
        <f>"张雪"</f>
        <v>张雪</v>
      </c>
      <c r="D241" s="5" t="s">
        <v>247</v>
      </c>
      <c r="E241" s="5"/>
    </row>
    <row r="242" spans="1:5" ht="24.75" customHeight="1">
      <c r="A242" s="5">
        <v>240</v>
      </c>
      <c r="B242" s="5" t="s">
        <v>112</v>
      </c>
      <c r="C242" s="5" t="str">
        <f>"黄芳"</f>
        <v>黄芳</v>
      </c>
      <c r="D242" s="5" t="s">
        <v>248</v>
      </c>
      <c r="E242" s="5"/>
    </row>
    <row r="243" spans="1:5" ht="24.75" customHeight="1">
      <c r="A243" s="5">
        <v>241</v>
      </c>
      <c r="B243" s="5" t="s">
        <v>112</v>
      </c>
      <c r="C243" s="5" t="str">
        <f>"马紫锌"</f>
        <v>马紫锌</v>
      </c>
      <c r="D243" s="5" t="s">
        <v>249</v>
      </c>
      <c r="E243" s="5"/>
    </row>
    <row r="244" spans="1:5" ht="24.75" customHeight="1">
      <c r="A244" s="5">
        <v>242</v>
      </c>
      <c r="B244" s="5" t="s">
        <v>112</v>
      </c>
      <c r="C244" s="5" t="str">
        <f>"黄小玉"</f>
        <v>黄小玉</v>
      </c>
      <c r="D244" s="5" t="s">
        <v>250</v>
      </c>
      <c r="E244" s="5"/>
    </row>
    <row r="245" spans="1:5" ht="24.75" customHeight="1">
      <c r="A245" s="5">
        <v>243</v>
      </c>
      <c r="B245" s="5" t="s">
        <v>112</v>
      </c>
      <c r="C245" s="5" t="str">
        <f>"高后乾"</f>
        <v>高后乾</v>
      </c>
      <c r="D245" s="5" t="s">
        <v>251</v>
      </c>
      <c r="E245" s="5"/>
    </row>
    <row r="246" spans="1:5" ht="24.75" customHeight="1">
      <c r="A246" s="5">
        <v>244</v>
      </c>
      <c r="B246" s="5" t="s">
        <v>112</v>
      </c>
      <c r="C246" s="5" t="str">
        <f>"谢颖"</f>
        <v>谢颖</v>
      </c>
      <c r="D246" s="5" t="s">
        <v>252</v>
      </c>
      <c r="E246" s="5"/>
    </row>
    <row r="247" spans="1:5" ht="24.75" customHeight="1">
      <c r="A247" s="5">
        <v>245</v>
      </c>
      <c r="B247" s="5" t="s">
        <v>112</v>
      </c>
      <c r="C247" s="5" t="str">
        <f>"解为君"</f>
        <v>解为君</v>
      </c>
      <c r="D247" s="5" t="s">
        <v>253</v>
      </c>
      <c r="E247" s="5"/>
    </row>
    <row r="248" spans="1:5" ht="24.75" customHeight="1">
      <c r="A248" s="5">
        <v>246</v>
      </c>
      <c r="B248" s="5" t="s">
        <v>112</v>
      </c>
      <c r="C248" s="5" t="str">
        <f>"麦桂月"</f>
        <v>麦桂月</v>
      </c>
      <c r="D248" s="5" t="s">
        <v>254</v>
      </c>
      <c r="E248" s="5"/>
    </row>
    <row r="249" spans="1:5" ht="24.75" customHeight="1">
      <c r="A249" s="5">
        <v>247</v>
      </c>
      <c r="B249" s="5" t="s">
        <v>112</v>
      </c>
      <c r="C249" s="5" t="str">
        <f>"李朝英"</f>
        <v>李朝英</v>
      </c>
      <c r="D249" s="5" t="s">
        <v>255</v>
      </c>
      <c r="E249" s="5"/>
    </row>
    <row r="250" spans="1:5" ht="24.75" customHeight="1">
      <c r="A250" s="5">
        <v>248</v>
      </c>
      <c r="B250" s="5" t="s">
        <v>112</v>
      </c>
      <c r="C250" s="5" t="str">
        <f>"凌曼雨"</f>
        <v>凌曼雨</v>
      </c>
      <c r="D250" s="5" t="s">
        <v>256</v>
      </c>
      <c r="E250" s="5"/>
    </row>
    <row r="251" spans="1:5" ht="24.75" customHeight="1">
      <c r="A251" s="5">
        <v>249</v>
      </c>
      <c r="B251" s="5" t="s">
        <v>112</v>
      </c>
      <c r="C251" s="5" t="str">
        <f>"许菊艳"</f>
        <v>许菊艳</v>
      </c>
      <c r="D251" s="5" t="s">
        <v>257</v>
      </c>
      <c r="E251" s="5"/>
    </row>
    <row r="252" spans="1:5" ht="24.75" customHeight="1">
      <c r="A252" s="5">
        <v>250</v>
      </c>
      <c r="B252" s="5" t="s">
        <v>112</v>
      </c>
      <c r="C252" s="5" t="str">
        <f>"高冬利"</f>
        <v>高冬利</v>
      </c>
      <c r="D252" s="5" t="s">
        <v>258</v>
      </c>
      <c r="E252" s="5"/>
    </row>
    <row r="253" spans="1:5" ht="24.75" customHeight="1">
      <c r="A253" s="5">
        <v>251</v>
      </c>
      <c r="B253" s="5" t="s">
        <v>112</v>
      </c>
      <c r="C253" s="5" t="str">
        <f>"邢孔立"</f>
        <v>邢孔立</v>
      </c>
      <c r="D253" s="5" t="s">
        <v>259</v>
      </c>
      <c r="E253" s="5"/>
    </row>
    <row r="254" spans="1:5" ht="24.75" customHeight="1">
      <c r="A254" s="5">
        <v>252</v>
      </c>
      <c r="B254" s="5" t="s">
        <v>112</v>
      </c>
      <c r="C254" s="5" t="str">
        <f>"许红豆"</f>
        <v>许红豆</v>
      </c>
      <c r="D254" s="5" t="s">
        <v>260</v>
      </c>
      <c r="E254" s="5"/>
    </row>
    <row r="255" spans="1:5" ht="24.75" customHeight="1">
      <c r="A255" s="5">
        <v>253</v>
      </c>
      <c r="B255" s="5" t="s">
        <v>112</v>
      </c>
      <c r="C255" s="5" t="str">
        <f>"李婕"</f>
        <v>李婕</v>
      </c>
      <c r="D255" s="5" t="s">
        <v>261</v>
      </c>
      <c r="E255" s="5"/>
    </row>
    <row r="256" spans="1:5" ht="24.75" customHeight="1">
      <c r="A256" s="5">
        <v>254</v>
      </c>
      <c r="B256" s="5" t="s">
        <v>112</v>
      </c>
      <c r="C256" s="5" t="str">
        <f>"符永花"</f>
        <v>符永花</v>
      </c>
      <c r="D256" s="5" t="s">
        <v>262</v>
      </c>
      <c r="E256" s="5"/>
    </row>
    <row r="257" spans="1:5" ht="24.75" customHeight="1">
      <c r="A257" s="5">
        <v>255</v>
      </c>
      <c r="B257" s="5" t="s">
        <v>112</v>
      </c>
      <c r="C257" s="5" t="str">
        <f>"王国秋"</f>
        <v>王国秋</v>
      </c>
      <c r="D257" s="5" t="s">
        <v>263</v>
      </c>
      <c r="E257" s="5"/>
    </row>
    <row r="258" spans="1:5" ht="24.75" customHeight="1">
      <c r="A258" s="5">
        <v>256</v>
      </c>
      <c r="B258" s="5" t="s">
        <v>112</v>
      </c>
      <c r="C258" s="5" t="str">
        <f>"吴玲"</f>
        <v>吴玲</v>
      </c>
      <c r="D258" s="5" t="s">
        <v>264</v>
      </c>
      <c r="E258" s="5"/>
    </row>
    <row r="259" spans="1:5" ht="24.75" customHeight="1">
      <c r="A259" s="5">
        <v>257</v>
      </c>
      <c r="B259" s="5" t="s">
        <v>112</v>
      </c>
      <c r="C259" s="5" t="str">
        <f>"王韵尧"</f>
        <v>王韵尧</v>
      </c>
      <c r="D259" s="5" t="s">
        <v>265</v>
      </c>
      <c r="E259" s="5"/>
    </row>
    <row r="260" spans="1:5" ht="24.75" customHeight="1">
      <c r="A260" s="5">
        <v>258</v>
      </c>
      <c r="B260" s="5" t="s">
        <v>112</v>
      </c>
      <c r="C260" s="5" t="str">
        <f>"吴海荣"</f>
        <v>吴海荣</v>
      </c>
      <c r="D260" s="5" t="s">
        <v>266</v>
      </c>
      <c r="E260" s="5"/>
    </row>
    <row r="261" spans="1:5" ht="24.75" customHeight="1">
      <c r="A261" s="5">
        <v>259</v>
      </c>
      <c r="B261" s="5" t="s">
        <v>112</v>
      </c>
      <c r="C261" s="5" t="str">
        <f>"贺兰雪"</f>
        <v>贺兰雪</v>
      </c>
      <c r="D261" s="5" t="s">
        <v>267</v>
      </c>
      <c r="E261" s="5"/>
    </row>
    <row r="262" spans="1:5" ht="24.75" customHeight="1">
      <c r="A262" s="5">
        <v>260</v>
      </c>
      <c r="B262" s="5" t="s">
        <v>112</v>
      </c>
      <c r="C262" s="5" t="str">
        <f>"郑雪颖"</f>
        <v>郑雪颖</v>
      </c>
      <c r="D262" s="5" t="s">
        <v>268</v>
      </c>
      <c r="E262" s="5"/>
    </row>
    <row r="263" spans="1:5" ht="24.75" customHeight="1">
      <c r="A263" s="5">
        <v>261</v>
      </c>
      <c r="B263" s="5" t="s">
        <v>112</v>
      </c>
      <c r="C263" s="5" t="str">
        <f>"冯璇"</f>
        <v>冯璇</v>
      </c>
      <c r="D263" s="5" t="s">
        <v>269</v>
      </c>
      <c r="E263" s="5"/>
    </row>
    <row r="264" spans="1:5" ht="24.75" customHeight="1">
      <c r="A264" s="5">
        <v>262</v>
      </c>
      <c r="B264" s="5" t="s">
        <v>112</v>
      </c>
      <c r="C264" s="5" t="str">
        <f>"林雪"</f>
        <v>林雪</v>
      </c>
      <c r="D264" s="5" t="s">
        <v>270</v>
      </c>
      <c r="E264" s="5"/>
    </row>
    <row r="265" spans="1:5" ht="24.75" customHeight="1">
      <c r="A265" s="5">
        <v>263</v>
      </c>
      <c r="B265" s="5" t="s">
        <v>112</v>
      </c>
      <c r="C265" s="5" t="str">
        <f>"陈观带"</f>
        <v>陈观带</v>
      </c>
      <c r="D265" s="5" t="s">
        <v>271</v>
      </c>
      <c r="E265" s="5"/>
    </row>
    <row r="266" spans="1:5" ht="24.75" customHeight="1">
      <c r="A266" s="5">
        <v>264</v>
      </c>
      <c r="B266" s="5" t="s">
        <v>112</v>
      </c>
      <c r="C266" s="5" t="str">
        <f>"张宝樱"</f>
        <v>张宝樱</v>
      </c>
      <c r="D266" s="5" t="s">
        <v>226</v>
      </c>
      <c r="E266" s="5"/>
    </row>
    <row r="267" spans="1:5" ht="24.75" customHeight="1">
      <c r="A267" s="5">
        <v>265</v>
      </c>
      <c r="B267" s="5" t="s">
        <v>112</v>
      </c>
      <c r="C267" s="5" t="str">
        <f>"罗周情"</f>
        <v>罗周情</v>
      </c>
      <c r="D267" s="5" t="s">
        <v>272</v>
      </c>
      <c r="E267" s="5"/>
    </row>
    <row r="268" spans="1:5" ht="24.75" customHeight="1">
      <c r="A268" s="5">
        <v>266</v>
      </c>
      <c r="B268" s="5" t="s">
        <v>112</v>
      </c>
      <c r="C268" s="5" t="str">
        <f>"符益金"</f>
        <v>符益金</v>
      </c>
      <c r="D268" s="5" t="s">
        <v>273</v>
      </c>
      <c r="E268" s="5"/>
    </row>
    <row r="269" spans="1:5" ht="24.75" customHeight="1">
      <c r="A269" s="5">
        <v>267</v>
      </c>
      <c r="B269" s="5" t="s">
        <v>112</v>
      </c>
      <c r="C269" s="5" t="str">
        <f>"钟玲华"</f>
        <v>钟玲华</v>
      </c>
      <c r="D269" s="5" t="s">
        <v>274</v>
      </c>
      <c r="E269" s="5"/>
    </row>
    <row r="270" spans="1:5" ht="24.75" customHeight="1">
      <c r="A270" s="5">
        <v>268</v>
      </c>
      <c r="B270" s="5" t="s">
        <v>112</v>
      </c>
      <c r="C270" s="5" t="str">
        <f>"王晓露"</f>
        <v>王晓露</v>
      </c>
      <c r="D270" s="5" t="s">
        <v>73</v>
      </c>
      <c r="E270" s="5"/>
    </row>
    <row r="271" spans="1:5" ht="24.75" customHeight="1">
      <c r="A271" s="5">
        <v>269</v>
      </c>
      <c r="B271" s="5" t="s">
        <v>112</v>
      </c>
      <c r="C271" s="5" t="str">
        <f>"吴乾女"</f>
        <v>吴乾女</v>
      </c>
      <c r="D271" s="5" t="s">
        <v>275</v>
      </c>
      <c r="E271" s="5"/>
    </row>
    <row r="272" spans="1:5" ht="24.75" customHeight="1">
      <c r="A272" s="5">
        <v>270</v>
      </c>
      <c r="B272" s="5" t="s">
        <v>112</v>
      </c>
      <c r="C272" s="5" t="str">
        <f>"覃小苗"</f>
        <v>覃小苗</v>
      </c>
      <c r="D272" s="5" t="s">
        <v>276</v>
      </c>
      <c r="E272" s="5"/>
    </row>
    <row r="273" spans="1:5" ht="24.75" customHeight="1">
      <c r="A273" s="5">
        <v>271</v>
      </c>
      <c r="B273" s="5" t="s">
        <v>112</v>
      </c>
      <c r="C273" s="5" t="str">
        <f>"吴海珠"</f>
        <v>吴海珠</v>
      </c>
      <c r="D273" s="5" t="s">
        <v>277</v>
      </c>
      <c r="E273" s="5"/>
    </row>
    <row r="274" spans="1:5" ht="24.75" customHeight="1">
      <c r="A274" s="5">
        <v>272</v>
      </c>
      <c r="B274" s="5" t="s">
        <v>112</v>
      </c>
      <c r="C274" s="5" t="str">
        <f>"羊妹妹"</f>
        <v>羊妹妹</v>
      </c>
      <c r="D274" s="5" t="s">
        <v>278</v>
      </c>
      <c r="E274" s="5"/>
    </row>
    <row r="275" spans="1:5" ht="24.75" customHeight="1">
      <c r="A275" s="5">
        <v>273</v>
      </c>
      <c r="B275" s="5" t="s">
        <v>112</v>
      </c>
      <c r="C275" s="5" t="str">
        <f>"叶雪"</f>
        <v>叶雪</v>
      </c>
      <c r="D275" s="5" t="s">
        <v>279</v>
      </c>
      <c r="E275" s="5"/>
    </row>
    <row r="276" spans="1:5" ht="24.75" customHeight="1">
      <c r="A276" s="5">
        <v>274</v>
      </c>
      <c r="B276" s="5" t="s">
        <v>112</v>
      </c>
      <c r="C276" s="5" t="str">
        <f>"黄丽"</f>
        <v>黄丽</v>
      </c>
      <c r="D276" s="5" t="s">
        <v>280</v>
      </c>
      <c r="E276" s="5"/>
    </row>
    <row r="277" spans="1:5" ht="24.75" customHeight="1">
      <c r="A277" s="5">
        <v>275</v>
      </c>
      <c r="B277" s="5" t="s">
        <v>112</v>
      </c>
      <c r="C277" s="5" t="str">
        <f>"陈德香"</f>
        <v>陈德香</v>
      </c>
      <c r="D277" s="5" t="s">
        <v>281</v>
      </c>
      <c r="E277" s="5"/>
    </row>
    <row r="278" spans="1:5" ht="24.75" customHeight="1">
      <c r="A278" s="5">
        <v>276</v>
      </c>
      <c r="B278" s="5" t="s">
        <v>112</v>
      </c>
      <c r="C278" s="5" t="str">
        <f>"符梅喜"</f>
        <v>符梅喜</v>
      </c>
      <c r="D278" s="5" t="s">
        <v>282</v>
      </c>
      <c r="E278" s="5"/>
    </row>
    <row r="279" spans="1:5" ht="24.75" customHeight="1">
      <c r="A279" s="5">
        <v>277</v>
      </c>
      <c r="B279" s="5" t="s">
        <v>112</v>
      </c>
      <c r="C279" s="5" t="str">
        <f>"王小婷"</f>
        <v>王小婷</v>
      </c>
      <c r="D279" s="5" t="s">
        <v>283</v>
      </c>
      <c r="E279" s="5"/>
    </row>
    <row r="280" spans="1:5" ht="24.75" customHeight="1">
      <c r="A280" s="5">
        <v>278</v>
      </c>
      <c r="B280" s="5" t="s">
        <v>112</v>
      </c>
      <c r="C280" s="5" t="str">
        <f>"周明倩"</f>
        <v>周明倩</v>
      </c>
      <c r="D280" s="5" t="s">
        <v>284</v>
      </c>
      <c r="E280" s="5"/>
    </row>
    <row r="281" spans="1:5" ht="24.75" customHeight="1">
      <c r="A281" s="5">
        <v>279</v>
      </c>
      <c r="B281" s="5" t="s">
        <v>112</v>
      </c>
      <c r="C281" s="5" t="str">
        <f>"宋鸽"</f>
        <v>宋鸽</v>
      </c>
      <c r="D281" s="5" t="s">
        <v>285</v>
      </c>
      <c r="E281" s="5"/>
    </row>
    <row r="282" spans="1:5" ht="24.75" customHeight="1">
      <c r="A282" s="5">
        <v>280</v>
      </c>
      <c r="B282" s="5" t="s">
        <v>112</v>
      </c>
      <c r="C282" s="5" t="str">
        <f>"黄倩倩"</f>
        <v>黄倩倩</v>
      </c>
      <c r="D282" s="5" t="s">
        <v>286</v>
      </c>
      <c r="E282" s="5"/>
    </row>
    <row r="283" spans="1:5" ht="24.75" customHeight="1">
      <c r="A283" s="5">
        <v>281</v>
      </c>
      <c r="B283" s="5" t="s">
        <v>112</v>
      </c>
      <c r="C283" s="5" t="str">
        <f>"谢雨荷"</f>
        <v>谢雨荷</v>
      </c>
      <c r="D283" s="5" t="s">
        <v>287</v>
      </c>
      <c r="E283" s="5"/>
    </row>
    <row r="284" spans="1:5" ht="24.75" customHeight="1">
      <c r="A284" s="5">
        <v>282</v>
      </c>
      <c r="B284" s="5" t="s">
        <v>112</v>
      </c>
      <c r="C284" s="5" t="str">
        <f>"劳丽颖"</f>
        <v>劳丽颖</v>
      </c>
      <c r="D284" s="5" t="s">
        <v>73</v>
      </c>
      <c r="E284" s="5"/>
    </row>
    <row r="285" spans="1:5" ht="24.75" customHeight="1">
      <c r="A285" s="5">
        <v>283</v>
      </c>
      <c r="B285" s="5" t="s">
        <v>112</v>
      </c>
      <c r="C285" s="5" t="str">
        <f>"谢春"</f>
        <v>谢春</v>
      </c>
      <c r="D285" s="5" t="s">
        <v>288</v>
      </c>
      <c r="E285" s="5"/>
    </row>
    <row r="286" spans="1:5" ht="24.75" customHeight="1">
      <c r="A286" s="5">
        <v>284</v>
      </c>
      <c r="B286" s="5" t="s">
        <v>112</v>
      </c>
      <c r="C286" s="5" t="str">
        <f>"羊蕊"</f>
        <v>羊蕊</v>
      </c>
      <c r="D286" s="5" t="s">
        <v>289</v>
      </c>
      <c r="E286" s="5"/>
    </row>
    <row r="287" spans="1:5" ht="24.75" customHeight="1">
      <c r="A287" s="5">
        <v>285</v>
      </c>
      <c r="B287" s="5" t="s">
        <v>112</v>
      </c>
      <c r="C287" s="5" t="str">
        <f>"蒲惟媛"</f>
        <v>蒲惟媛</v>
      </c>
      <c r="D287" s="5" t="s">
        <v>290</v>
      </c>
      <c r="E287" s="5"/>
    </row>
    <row r="288" spans="1:5" ht="24.75" customHeight="1">
      <c r="A288" s="5">
        <v>286</v>
      </c>
      <c r="B288" s="5" t="s">
        <v>112</v>
      </c>
      <c r="C288" s="5" t="str">
        <f>"冯琼燕"</f>
        <v>冯琼燕</v>
      </c>
      <c r="D288" s="5" t="s">
        <v>291</v>
      </c>
      <c r="E288" s="5"/>
    </row>
    <row r="289" spans="1:5" ht="24.75" customHeight="1">
      <c r="A289" s="5">
        <v>287</v>
      </c>
      <c r="B289" s="5" t="s">
        <v>112</v>
      </c>
      <c r="C289" s="5" t="str">
        <f>"李会菱"</f>
        <v>李会菱</v>
      </c>
      <c r="D289" s="5" t="s">
        <v>292</v>
      </c>
      <c r="E289" s="5"/>
    </row>
    <row r="290" spans="1:5" ht="24.75" customHeight="1">
      <c r="A290" s="5">
        <v>288</v>
      </c>
      <c r="B290" s="5" t="s">
        <v>112</v>
      </c>
      <c r="C290" s="5" t="str">
        <f>"王婷芬"</f>
        <v>王婷芬</v>
      </c>
      <c r="D290" s="5" t="s">
        <v>39</v>
      </c>
      <c r="E290" s="5"/>
    </row>
    <row r="291" spans="1:5" ht="24.75" customHeight="1">
      <c r="A291" s="5">
        <v>289</v>
      </c>
      <c r="B291" s="5" t="s">
        <v>112</v>
      </c>
      <c r="C291" s="5" t="str">
        <f>"余少欢"</f>
        <v>余少欢</v>
      </c>
      <c r="D291" s="5" t="s">
        <v>293</v>
      </c>
      <c r="E291" s="5"/>
    </row>
    <row r="292" spans="1:5" ht="24.75" customHeight="1">
      <c r="A292" s="5">
        <v>290</v>
      </c>
      <c r="B292" s="5" t="s">
        <v>112</v>
      </c>
      <c r="C292" s="5" t="str">
        <f>"符春苗"</f>
        <v>符春苗</v>
      </c>
      <c r="D292" s="5" t="s">
        <v>294</v>
      </c>
      <c r="E292" s="5"/>
    </row>
    <row r="293" spans="1:5" ht="24.75" customHeight="1">
      <c r="A293" s="5">
        <v>291</v>
      </c>
      <c r="B293" s="5" t="s">
        <v>112</v>
      </c>
      <c r="C293" s="5" t="str">
        <f>"吕秀姬"</f>
        <v>吕秀姬</v>
      </c>
      <c r="D293" s="5" t="s">
        <v>295</v>
      </c>
      <c r="E293" s="5"/>
    </row>
    <row r="294" spans="1:5" ht="24.75" customHeight="1">
      <c r="A294" s="5">
        <v>292</v>
      </c>
      <c r="B294" s="5" t="s">
        <v>112</v>
      </c>
      <c r="C294" s="5" t="str">
        <f>"王诗彤"</f>
        <v>王诗彤</v>
      </c>
      <c r="D294" s="5" t="s">
        <v>296</v>
      </c>
      <c r="E294" s="5"/>
    </row>
    <row r="295" spans="1:5" ht="24.75" customHeight="1">
      <c r="A295" s="5">
        <v>293</v>
      </c>
      <c r="B295" s="5" t="s">
        <v>112</v>
      </c>
      <c r="C295" s="5" t="str">
        <f>"于洪跃"</f>
        <v>于洪跃</v>
      </c>
      <c r="D295" s="5" t="s">
        <v>297</v>
      </c>
      <c r="E295" s="5"/>
    </row>
    <row r="296" spans="1:5" ht="24.75" customHeight="1">
      <c r="A296" s="5">
        <v>294</v>
      </c>
      <c r="B296" s="5" t="s">
        <v>112</v>
      </c>
      <c r="C296" s="5" t="str">
        <f>"林贻"</f>
        <v>林贻</v>
      </c>
      <c r="D296" s="5" t="s">
        <v>298</v>
      </c>
      <c r="E296" s="5"/>
    </row>
    <row r="297" spans="1:5" ht="24.75" customHeight="1">
      <c r="A297" s="5">
        <v>295</v>
      </c>
      <c r="B297" s="5" t="s">
        <v>112</v>
      </c>
      <c r="C297" s="5" t="str">
        <f>"王诗方"</f>
        <v>王诗方</v>
      </c>
      <c r="D297" s="5" t="s">
        <v>299</v>
      </c>
      <c r="E297" s="5"/>
    </row>
    <row r="298" spans="1:5" ht="24.75" customHeight="1">
      <c r="A298" s="5">
        <v>296</v>
      </c>
      <c r="B298" s="5" t="s">
        <v>112</v>
      </c>
      <c r="C298" s="5" t="str">
        <f>"陈佳佳"</f>
        <v>陈佳佳</v>
      </c>
      <c r="D298" s="5" t="s">
        <v>300</v>
      </c>
      <c r="E298" s="5"/>
    </row>
    <row r="299" spans="1:5" ht="24.75" customHeight="1">
      <c r="A299" s="5">
        <v>297</v>
      </c>
      <c r="B299" s="5" t="s">
        <v>112</v>
      </c>
      <c r="C299" s="5" t="str">
        <f>"吴琪"</f>
        <v>吴琪</v>
      </c>
      <c r="D299" s="5" t="s">
        <v>301</v>
      </c>
      <c r="E299" s="5"/>
    </row>
    <row r="300" spans="1:5" ht="24.75" customHeight="1">
      <c r="A300" s="5">
        <v>298</v>
      </c>
      <c r="B300" s="5" t="s">
        <v>112</v>
      </c>
      <c r="C300" s="5" t="str">
        <f>"王小丽"</f>
        <v>王小丽</v>
      </c>
      <c r="D300" s="5" t="s">
        <v>302</v>
      </c>
      <c r="E300" s="5"/>
    </row>
    <row r="301" spans="1:5" ht="24.75" customHeight="1">
      <c r="A301" s="5">
        <v>299</v>
      </c>
      <c r="B301" s="5" t="s">
        <v>112</v>
      </c>
      <c r="C301" s="5" t="str">
        <f>"黄小颖"</f>
        <v>黄小颖</v>
      </c>
      <c r="D301" s="5" t="s">
        <v>303</v>
      </c>
      <c r="E301" s="5"/>
    </row>
    <row r="302" spans="1:5" ht="24.75" customHeight="1">
      <c r="A302" s="5">
        <v>300</v>
      </c>
      <c r="B302" s="5" t="s">
        <v>112</v>
      </c>
      <c r="C302" s="5" t="str">
        <f>"关雪静"</f>
        <v>关雪静</v>
      </c>
      <c r="D302" s="5" t="s">
        <v>304</v>
      </c>
      <c r="E302" s="5"/>
    </row>
    <row r="303" spans="1:5" ht="24.75" customHeight="1">
      <c r="A303" s="5">
        <v>301</v>
      </c>
      <c r="B303" s="5" t="s">
        <v>112</v>
      </c>
      <c r="C303" s="5" t="str">
        <f>"陈婆桃"</f>
        <v>陈婆桃</v>
      </c>
      <c r="D303" s="5" t="s">
        <v>179</v>
      </c>
      <c r="E303" s="5"/>
    </row>
    <row r="304" spans="1:5" ht="24.75" customHeight="1">
      <c r="A304" s="5">
        <v>302</v>
      </c>
      <c r="B304" s="5" t="s">
        <v>112</v>
      </c>
      <c r="C304" s="5" t="str">
        <f>"陈晓灵"</f>
        <v>陈晓灵</v>
      </c>
      <c r="D304" s="5" t="s">
        <v>305</v>
      </c>
      <c r="E304" s="5"/>
    </row>
    <row r="305" spans="1:5" ht="24.75" customHeight="1">
      <c r="A305" s="5">
        <v>303</v>
      </c>
      <c r="B305" s="5" t="s">
        <v>112</v>
      </c>
      <c r="C305" s="5" t="str">
        <f>"吴亚姑"</f>
        <v>吴亚姑</v>
      </c>
      <c r="D305" s="5" t="s">
        <v>306</v>
      </c>
      <c r="E305" s="5"/>
    </row>
    <row r="306" spans="1:5" ht="24.75" customHeight="1">
      <c r="A306" s="5">
        <v>304</v>
      </c>
      <c r="B306" s="5" t="s">
        <v>112</v>
      </c>
      <c r="C306" s="5" t="str">
        <f>"麦小叶"</f>
        <v>麦小叶</v>
      </c>
      <c r="D306" s="5" t="s">
        <v>307</v>
      </c>
      <c r="E306" s="5"/>
    </row>
    <row r="307" spans="1:5" ht="24.75" customHeight="1">
      <c r="A307" s="5">
        <v>305</v>
      </c>
      <c r="B307" s="5" t="s">
        <v>112</v>
      </c>
      <c r="C307" s="5" t="str">
        <f>"赵彩霞"</f>
        <v>赵彩霞</v>
      </c>
      <c r="D307" s="5" t="s">
        <v>308</v>
      </c>
      <c r="E307" s="5"/>
    </row>
    <row r="308" spans="1:5" ht="24.75" customHeight="1">
      <c r="A308" s="5">
        <v>306</v>
      </c>
      <c r="B308" s="5" t="s">
        <v>112</v>
      </c>
      <c r="C308" s="5" t="str">
        <f>"陈琳"</f>
        <v>陈琳</v>
      </c>
      <c r="D308" s="5" t="s">
        <v>309</v>
      </c>
      <c r="E308" s="5"/>
    </row>
    <row r="309" spans="1:5" ht="24.75" customHeight="1">
      <c r="A309" s="5">
        <v>307</v>
      </c>
      <c r="B309" s="5" t="s">
        <v>112</v>
      </c>
      <c r="C309" s="5" t="str">
        <f>"郑俏丽"</f>
        <v>郑俏丽</v>
      </c>
      <c r="D309" s="5" t="s">
        <v>310</v>
      </c>
      <c r="E309" s="5"/>
    </row>
    <row r="310" spans="1:5" ht="24.75" customHeight="1">
      <c r="A310" s="5">
        <v>308</v>
      </c>
      <c r="B310" s="5" t="s">
        <v>112</v>
      </c>
      <c r="C310" s="5" t="str">
        <f>"吴小菁"</f>
        <v>吴小菁</v>
      </c>
      <c r="D310" s="5" t="s">
        <v>311</v>
      </c>
      <c r="E310" s="5"/>
    </row>
    <row r="311" spans="1:5" ht="24.75" customHeight="1">
      <c r="A311" s="5">
        <v>309</v>
      </c>
      <c r="B311" s="5" t="s">
        <v>112</v>
      </c>
      <c r="C311" s="5" t="str">
        <f>"简丽"</f>
        <v>简丽</v>
      </c>
      <c r="D311" s="5" t="s">
        <v>312</v>
      </c>
      <c r="E311" s="5"/>
    </row>
    <row r="312" spans="1:5" ht="24.75" customHeight="1">
      <c r="A312" s="5">
        <v>310</v>
      </c>
      <c r="B312" s="5" t="s">
        <v>112</v>
      </c>
      <c r="C312" s="5" t="str">
        <f>"高彩虹"</f>
        <v>高彩虹</v>
      </c>
      <c r="D312" s="5" t="s">
        <v>313</v>
      </c>
      <c r="E312" s="5"/>
    </row>
    <row r="313" spans="1:5" ht="24.75" customHeight="1">
      <c r="A313" s="5">
        <v>311</v>
      </c>
      <c r="B313" s="5" t="s">
        <v>112</v>
      </c>
      <c r="C313" s="5" t="str">
        <f>"林鹰"</f>
        <v>林鹰</v>
      </c>
      <c r="D313" s="5" t="s">
        <v>314</v>
      </c>
      <c r="E313" s="5"/>
    </row>
    <row r="314" spans="1:5" ht="24.75" customHeight="1">
      <c r="A314" s="5">
        <v>312</v>
      </c>
      <c r="B314" s="5" t="s">
        <v>112</v>
      </c>
      <c r="C314" s="5" t="str">
        <f>"梁玉"</f>
        <v>梁玉</v>
      </c>
      <c r="D314" s="5" t="s">
        <v>315</v>
      </c>
      <c r="E314" s="5"/>
    </row>
    <row r="315" spans="1:5" ht="24.75" customHeight="1">
      <c r="A315" s="5">
        <v>313</v>
      </c>
      <c r="B315" s="5" t="s">
        <v>112</v>
      </c>
      <c r="C315" s="5" t="str">
        <f>"李果"</f>
        <v>李果</v>
      </c>
      <c r="D315" s="5" t="s">
        <v>316</v>
      </c>
      <c r="E315" s="5"/>
    </row>
    <row r="316" spans="1:5" ht="24.75" customHeight="1">
      <c r="A316" s="5">
        <v>314</v>
      </c>
      <c r="B316" s="5" t="s">
        <v>112</v>
      </c>
      <c r="C316" s="5" t="str">
        <f>"王颖"</f>
        <v>王颖</v>
      </c>
      <c r="D316" s="5" t="s">
        <v>317</v>
      </c>
      <c r="E316" s="5"/>
    </row>
    <row r="317" spans="1:5" ht="24.75" customHeight="1">
      <c r="A317" s="5">
        <v>315</v>
      </c>
      <c r="B317" s="5" t="s">
        <v>112</v>
      </c>
      <c r="C317" s="5" t="str">
        <f>"刘婉"</f>
        <v>刘婉</v>
      </c>
      <c r="D317" s="5" t="s">
        <v>318</v>
      </c>
      <c r="E317" s="5"/>
    </row>
    <row r="318" spans="1:5" ht="24.75" customHeight="1">
      <c r="A318" s="5">
        <v>316</v>
      </c>
      <c r="B318" s="5" t="s">
        <v>112</v>
      </c>
      <c r="C318" s="5" t="str">
        <f>"陈娇妹"</f>
        <v>陈娇妹</v>
      </c>
      <c r="D318" s="5" t="s">
        <v>319</v>
      </c>
      <c r="E318" s="5"/>
    </row>
    <row r="319" spans="1:5" ht="24.75" customHeight="1">
      <c r="A319" s="5">
        <v>317</v>
      </c>
      <c r="B319" s="5" t="s">
        <v>112</v>
      </c>
      <c r="C319" s="5" t="str">
        <f>"温文倩"</f>
        <v>温文倩</v>
      </c>
      <c r="D319" s="5" t="s">
        <v>320</v>
      </c>
      <c r="E319" s="5"/>
    </row>
    <row r="320" spans="1:5" ht="24.75" customHeight="1">
      <c r="A320" s="5">
        <v>318</v>
      </c>
      <c r="B320" s="5" t="s">
        <v>112</v>
      </c>
      <c r="C320" s="5" t="str">
        <f>"王小丽"</f>
        <v>王小丽</v>
      </c>
      <c r="D320" s="5" t="s">
        <v>321</v>
      </c>
      <c r="E320" s="5"/>
    </row>
    <row r="321" spans="1:5" ht="24.75" customHeight="1">
      <c r="A321" s="5">
        <v>319</v>
      </c>
      <c r="B321" s="5" t="s">
        <v>112</v>
      </c>
      <c r="C321" s="5" t="str">
        <f>"何颖"</f>
        <v>何颖</v>
      </c>
      <c r="D321" s="5" t="s">
        <v>322</v>
      </c>
      <c r="E321" s="5"/>
    </row>
    <row r="322" spans="1:5" ht="24.75" customHeight="1">
      <c r="A322" s="5">
        <v>320</v>
      </c>
      <c r="B322" s="5" t="s">
        <v>112</v>
      </c>
      <c r="C322" s="5" t="str">
        <f>"洪彩月"</f>
        <v>洪彩月</v>
      </c>
      <c r="D322" s="5" t="s">
        <v>323</v>
      </c>
      <c r="E322" s="5"/>
    </row>
    <row r="323" spans="1:5" ht="24.75" customHeight="1">
      <c r="A323" s="5">
        <v>321</v>
      </c>
      <c r="B323" s="5" t="s">
        <v>112</v>
      </c>
      <c r="C323" s="5" t="str">
        <f>"周小明"</f>
        <v>周小明</v>
      </c>
      <c r="D323" s="5" t="s">
        <v>324</v>
      </c>
      <c r="E323" s="5"/>
    </row>
    <row r="324" spans="1:5" ht="24.75" customHeight="1">
      <c r="A324" s="5">
        <v>322</v>
      </c>
      <c r="B324" s="5" t="s">
        <v>112</v>
      </c>
      <c r="C324" s="5" t="str">
        <f>"文霞"</f>
        <v>文霞</v>
      </c>
      <c r="D324" s="5" t="s">
        <v>325</v>
      </c>
      <c r="E324" s="5"/>
    </row>
    <row r="325" spans="1:5" ht="24.75" customHeight="1">
      <c r="A325" s="5">
        <v>323</v>
      </c>
      <c r="B325" s="5" t="s">
        <v>112</v>
      </c>
      <c r="C325" s="5" t="str">
        <f>"叶慧"</f>
        <v>叶慧</v>
      </c>
      <c r="D325" s="5" t="s">
        <v>326</v>
      </c>
      <c r="E325" s="5"/>
    </row>
    <row r="326" spans="1:5" ht="24.75" customHeight="1">
      <c r="A326" s="5">
        <v>324</v>
      </c>
      <c r="B326" s="5" t="s">
        <v>112</v>
      </c>
      <c r="C326" s="5" t="str">
        <f>"黄荣仙"</f>
        <v>黄荣仙</v>
      </c>
      <c r="D326" s="5" t="s">
        <v>327</v>
      </c>
      <c r="E326" s="5"/>
    </row>
    <row r="327" spans="1:5" ht="24.75" customHeight="1">
      <c r="A327" s="5">
        <v>325</v>
      </c>
      <c r="B327" s="5" t="s">
        <v>112</v>
      </c>
      <c r="C327" s="5" t="str">
        <f>"李雨芯"</f>
        <v>李雨芯</v>
      </c>
      <c r="D327" s="5" t="s">
        <v>328</v>
      </c>
      <c r="E327" s="5"/>
    </row>
    <row r="328" spans="1:5" ht="24.75" customHeight="1">
      <c r="A328" s="5">
        <v>326</v>
      </c>
      <c r="B328" s="5" t="s">
        <v>112</v>
      </c>
      <c r="C328" s="5" t="str">
        <f>"邓隆鑫"</f>
        <v>邓隆鑫</v>
      </c>
      <c r="D328" s="5" t="s">
        <v>329</v>
      </c>
      <c r="E328" s="5"/>
    </row>
    <row r="329" spans="1:5" ht="24.75" customHeight="1">
      <c r="A329" s="5">
        <v>327</v>
      </c>
      <c r="B329" s="5" t="s">
        <v>112</v>
      </c>
      <c r="C329" s="5" t="str">
        <f>"符爱翠"</f>
        <v>符爱翠</v>
      </c>
      <c r="D329" s="5" t="s">
        <v>330</v>
      </c>
      <c r="E329" s="5"/>
    </row>
    <row r="330" spans="1:5" ht="24.75" customHeight="1">
      <c r="A330" s="5">
        <v>328</v>
      </c>
      <c r="B330" s="5" t="s">
        <v>112</v>
      </c>
      <c r="C330" s="5" t="str">
        <f>"符令妃"</f>
        <v>符令妃</v>
      </c>
      <c r="D330" s="5" t="s">
        <v>331</v>
      </c>
      <c r="E330" s="5"/>
    </row>
    <row r="331" spans="1:5" ht="24.75" customHeight="1">
      <c r="A331" s="5">
        <v>329</v>
      </c>
      <c r="B331" s="5" t="s">
        <v>112</v>
      </c>
      <c r="C331" s="5" t="str">
        <f>"余雪玲"</f>
        <v>余雪玲</v>
      </c>
      <c r="D331" s="5" t="s">
        <v>332</v>
      </c>
      <c r="E331" s="5"/>
    </row>
    <row r="332" spans="1:5" ht="24.75" customHeight="1">
      <c r="A332" s="5">
        <v>330</v>
      </c>
      <c r="B332" s="5" t="s">
        <v>112</v>
      </c>
      <c r="C332" s="5" t="str">
        <f>"罗祥始"</f>
        <v>罗祥始</v>
      </c>
      <c r="D332" s="5" t="s">
        <v>333</v>
      </c>
      <c r="E332" s="5"/>
    </row>
    <row r="333" spans="1:5" ht="24.75" customHeight="1">
      <c r="A333" s="5">
        <v>331</v>
      </c>
      <c r="B333" s="5" t="s">
        <v>112</v>
      </c>
      <c r="C333" s="5" t="str">
        <f>"甘小霞"</f>
        <v>甘小霞</v>
      </c>
      <c r="D333" s="5" t="s">
        <v>334</v>
      </c>
      <c r="E333" s="5"/>
    </row>
    <row r="334" spans="1:5" ht="24.75" customHeight="1">
      <c r="A334" s="5">
        <v>332</v>
      </c>
      <c r="B334" s="5" t="s">
        <v>112</v>
      </c>
      <c r="C334" s="5" t="str">
        <f>"李海颜"</f>
        <v>李海颜</v>
      </c>
      <c r="D334" s="5" t="s">
        <v>335</v>
      </c>
      <c r="E334" s="5"/>
    </row>
    <row r="335" spans="1:5" ht="24.75" customHeight="1">
      <c r="A335" s="5">
        <v>333</v>
      </c>
      <c r="B335" s="5" t="s">
        <v>112</v>
      </c>
      <c r="C335" s="5" t="str">
        <f>"孙小琴"</f>
        <v>孙小琴</v>
      </c>
      <c r="D335" s="5" t="s">
        <v>336</v>
      </c>
      <c r="E335" s="5"/>
    </row>
    <row r="336" spans="1:5" ht="24.75" customHeight="1">
      <c r="A336" s="5">
        <v>334</v>
      </c>
      <c r="B336" s="5" t="s">
        <v>112</v>
      </c>
      <c r="C336" s="5" t="str">
        <f>"刘日丽"</f>
        <v>刘日丽</v>
      </c>
      <c r="D336" s="5" t="s">
        <v>337</v>
      </c>
      <c r="E336" s="5"/>
    </row>
    <row r="337" spans="1:5" ht="24.75" customHeight="1">
      <c r="A337" s="5">
        <v>335</v>
      </c>
      <c r="B337" s="5" t="s">
        <v>112</v>
      </c>
      <c r="C337" s="5" t="str">
        <f>"王婷欣"</f>
        <v>王婷欣</v>
      </c>
      <c r="D337" s="5" t="s">
        <v>338</v>
      </c>
      <c r="E337" s="5"/>
    </row>
    <row r="338" spans="1:5" ht="24.75" customHeight="1">
      <c r="A338" s="5">
        <v>336</v>
      </c>
      <c r="B338" s="5" t="s">
        <v>112</v>
      </c>
      <c r="C338" s="5" t="str">
        <f>"蔡教女"</f>
        <v>蔡教女</v>
      </c>
      <c r="D338" s="5" t="s">
        <v>179</v>
      </c>
      <c r="E338" s="5"/>
    </row>
    <row r="339" spans="1:5" ht="24.75" customHeight="1">
      <c r="A339" s="5">
        <v>337</v>
      </c>
      <c r="B339" s="5" t="s">
        <v>112</v>
      </c>
      <c r="C339" s="5" t="str">
        <f>"余宗慧"</f>
        <v>余宗慧</v>
      </c>
      <c r="D339" s="5" t="s">
        <v>339</v>
      </c>
      <c r="E339" s="5"/>
    </row>
    <row r="340" spans="1:5" ht="24.75" customHeight="1">
      <c r="A340" s="5">
        <v>338</v>
      </c>
      <c r="B340" s="5" t="s">
        <v>112</v>
      </c>
      <c r="C340" s="5" t="str">
        <f>"姚艳萍"</f>
        <v>姚艳萍</v>
      </c>
      <c r="D340" s="5" t="s">
        <v>340</v>
      </c>
      <c r="E340" s="5"/>
    </row>
    <row r="341" spans="1:5" ht="24.75" customHeight="1">
      <c r="A341" s="5">
        <v>339</v>
      </c>
      <c r="B341" s="5" t="s">
        <v>112</v>
      </c>
      <c r="C341" s="5" t="str">
        <f>"何月圆"</f>
        <v>何月圆</v>
      </c>
      <c r="D341" s="5" t="s">
        <v>341</v>
      </c>
      <c r="E341" s="5"/>
    </row>
    <row r="342" spans="1:5" ht="24.75" customHeight="1">
      <c r="A342" s="5">
        <v>340</v>
      </c>
      <c r="B342" s="5" t="s">
        <v>112</v>
      </c>
      <c r="C342" s="5" t="str">
        <f>"郭仁晶"</f>
        <v>郭仁晶</v>
      </c>
      <c r="D342" s="5" t="s">
        <v>342</v>
      </c>
      <c r="E342" s="5"/>
    </row>
    <row r="343" spans="1:5" ht="24.75" customHeight="1">
      <c r="A343" s="5">
        <v>341</v>
      </c>
      <c r="B343" s="5" t="s">
        <v>112</v>
      </c>
      <c r="C343" s="5" t="str">
        <f>"吴富莲"</f>
        <v>吴富莲</v>
      </c>
      <c r="D343" s="5" t="s">
        <v>343</v>
      </c>
      <c r="E343" s="5"/>
    </row>
    <row r="344" spans="1:5" ht="24.75" customHeight="1">
      <c r="A344" s="5">
        <v>342</v>
      </c>
      <c r="B344" s="5" t="s">
        <v>112</v>
      </c>
      <c r="C344" s="5" t="str">
        <f>"余思思"</f>
        <v>余思思</v>
      </c>
      <c r="D344" s="5" t="s">
        <v>344</v>
      </c>
      <c r="E344" s="5"/>
    </row>
    <row r="345" spans="1:5" ht="24.75" customHeight="1">
      <c r="A345" s="5">
        <v>343</v>
      </c>
      <c r="B345" s="5" t="s">
        <v>112</v>
      </c>
      <c r="C345" s="5" t="str">
        <f>"郑乐乐"</f>
        <v>郑乐乐</v>
      </c>
      <c r="D345" s="5" t="s">
        <v>345</v>
      </c>
      <c r="E345" s="5"/>
    </row>
    <row r="346" spans="1:5" ht="24.75" customHeight="1">
      <c r="A346" s="5">
        <v>344</v>
      </c>
      <c r="B346" s="5" t="s">
        <v>112</v>
      </c>
      <c r="C346" s="5" t="str">
        <f>"黄春明"</f>
        <v>黄春明</v>
      </c>
      <c r="D346" s="5" t="s">
        <v>346</v>
      </c>
      <c r="E346" s="5"/>
    </row>
    <row r="347" spans="1:5" ht="24.75" customHeight="1">
      <c r="A347" s="5">
        <v>345</v>
      </c>
      <c r="B347" s="5" t="s">
        <v>112</v>
      </c>
      <c r="C347" s="5" t="str">
        <f>"苏成珊"</f>
        <v>苏成珊</v>
      </c>
      <c r="D347" s="5" t="s">
        <v>347</v>
      </c>
      <c r="E347" s="5"/>
    </row>
    <row r="348" spans="1:5" ht="24.75" customHeight="1">
      <c r="A348" s="5">
        <v>346</v>
      </c>
      <c r="B348" s="5" t="s">
        <v>112</v>
      </c>
      <c r="C348" s="5" t="str">
        <f>"张福柔"</f>
        <v>张福柔</v>
      </c>
      <c r="D348" s="5" t="s">
        <v>348</v>
      </c>
      <c r="E348" s="5"/>
    </row>
    <row r="349" spans="1:5" ht="24.75" customHeight="1">
      <c r="A349" s="5">
        <v>347</v>
      </c>
      <c r="B349" s="5" t="s">
        <v>112</v>
      </c>
      <c r="C349" s="5" t="str">
        <f>"王翔"</f>
        <v>王翔</v>
      </c>
      <c r="D349" s="5" t="s">
        <v>143</v>
      </c>
      <c r="E349" s="5"/>
    </row>
    <row r="350" spans="1:5" ht="24.75" customHeight="1">
      <c r="A350" s="5">
        <v>348</v>
      </c>
      <c r="B350" s="5" t="s">
        <v>112</v>
      </c>
      <c r="C350" s="5" t="str">
        <f>"张曼"</f>
        <v>张曼</v>
      </c>
      <c r="D350" s="5" t="s">
        <v>349</v>
      </c>
      <c r="E350" s="5"/>
    </row>
    <row r="351" spans="1:5" ht="24.75" customHeight="1">
      <c r="A351" s="5">
        <v>349</v>
      </c>
      <c r="B351" s="5" t="s">
        <v>112</v>
      </c>
      <c r="C351" s="5" t="str">
        <f>"杨雨欢"</f>
        <v>杨雨欢</v>
      </c>
      <c r="D351" s="5" t="s">
        <v>350</v>
      </c>
      <c r="E351" s="5"/>
    </row>
    <row r="352" spans="1:5" ht="24.75" customHeight="1">
      <c r="A352" s="5">
        <v>350</v>
      </c>
      <c r="B352" s="5" t="s">
        <v>112</v>
      </c>
      <c r="C352" s="5" t="str">
        <f>"邱慧虹"</f>
        <v>邱慧虹</v>
      </c>
      <c r="D352" s="5" t="s">
        <v>351</v>
      </c>
      <c r="E352" s="5"/>
    </row>
    <row r="353" spans="1:5" ht="24.75" customHeight="1">
      <c r="A353" s="5">
        <v>351</v>
      </c>
      <c r="B353" s="5" t="s">
        <v>112</v>
      </c>
      <c r="C353" s="5" t="str">
        <f>"韦琼馨"</f>
        <v>韦琼馨</v>
      </c>
      <c r="D353" s="5" t="s">
        <v>352</v>
      </c>
      <c r="E353" s="5"/>
    </row>
    <row r="354" spans="1:5" ht="24.75" customHeight="1">
      <c r="A354" s="5">
        <v>352</v>
      </c>
      <c r="B354" s="5" t="s">
        <v>112</v>
      </c>
      <c r="C354" s="5" t="str">
        <f>"胡佳"</f>
        <v>胡佳</v>
      </c>
      <c r="D354" s="5" t="s">
        <v>353</v>
      </c>
      <c r="E354" s="5"/>
    </row>
    <row r="355" spans="1:5" ht="24.75" customHeight="1">
      <c r="A355" s="5">
        <v>353</v>
      </c>
      <c r="B355" s="5" t="s">
        <v>112</v>
      </c>
      <c r="C355" s="5" t="str">
        <f>"邱超"</f>
        <v>邱超</v>
      </c>
      <c r="D355" s="5" t="s">
        <v>354</v>
      </c>
      <c r="E355" s="5"/>
    </row>
    <row r="356" spans="1:5" ht="24.75" customHeight="1">
      <c r="A356" s="5">
        <v>354</v>
      </c>
      <c r="B356" s="5" t="s">
        <v>112</v>
      </c>
      <c r="C356" s="5" t="str">
        <f>"胡娇"</f>
        <v>胡娇</v>
      </c>
      <c r="D356" s="5" t="s">
        <v>355</v>
      </c>
      <c r="E356" s="5"/>
    </row>
    <row r="357" spans="1:5" ht="24.75" customHeight="1">
      <c r="A357" s="5">
        <v>355</v>
      </c>
      <c r="B357" s="5" t="s">
        <v>112</v>
      </c>
      <c r="C357" s="5" t="str">
        <f>"陈静"</f>
        <v>陈静</v>
      </c>
      <c r="D357" s="5" t="s">
        <v>356</v>
      </c>
      <c r="E357" s="5"/>
    </row>
    <row r="358" spans="1:5" ht="24.75" customHeight="1">
      <c r="A358" s="5">
        <v>356</v>
      </c>
      <c r="B358" s="5" t="s">
        <v>112</v>
      </c>
      <c r="C358" s="5" t="str">
        <f>"黄晓倩"</f>
        <v>黄晓倩</v>
      </c>
      <c r="D358" s="5" t="s">
        <v>357</v>
      </c>
      <c r="E358" s="5"/>
    </row>
    <row r="359" spans="1:5" ht="24.75" customHeight="1">
      <c r="A359" s="5">
        <v>357</v>
      </c>
      <c r="B359" s="5" t="s">
        <v>112</v>
      </c>
      <c r="C359" s="5" t="str">
        <f>"林著芳"</f>
        <v>林著芳</v>
      </c>
      <c r="D359" s="5" t="s">
        <v>358</v>
      </c>
      <c r="E359" s="5"/>
    </row>
    <row r="360" spans="1:5" ht="24.75" customHeight="1">
      <c r="A360" s="5">
        <v>358</v>
      </c>
      <c r="B360" s="5" t="s">
        <v>112</v>
      </c>
      <c r="C360" s="5" t="str">
        <f>"秦秋容"</f>
        <v>秦秋容</v>
      </c>
      <c r="D360" s="5" t="s">
        <v>359</v>
      </c>
      <c r="E360" s="5"/>
    </row>
    <row r="361" spans="1:5" ht="24.75" customHeight="1">
      <c r="A361" s="5">
        <v>359</v>
      </c>
      <c r="B361" s="5" t="s">
        <v>112</v>
      </c>
      <c r="C361" s="5" t="str">
        <f>"牛英凤"</f>
        <v>牛英凤</v>
      </c>
      <c r="D361" s="5" t="s">
        <v>360</v>
      </c>
      <c r="E361" s="5"/>
    </row>
    <row r="362" spans="1:5" ht="24.75" customHeight="1">
      <c r="A362" s="5">
        <v>360</v>
      </c>
      <c r="B362" s="5" t="s">
        <v>112</v>
      </c>
      <c r="C362" s="5" t="str">
        <f>"崔水仙"</f>
        <v>崔水仙</v>
      </c>
      <c r="D362" s="5" t="s">
        <v>361</v>
      </c>
      <c r="E362" s="5"/>
    </row>
    <row r="363" spans="1:5" ht="24.75" customHeight="1">
      <c r="A363" s="5">
        <v>361</v>
      </c>
      <c r="B363" s="5" t="s">
        <v>112</v>
      </c>
      <c r="C363" s="5" t="str">
        <f>"曾家慧"</f>
        <v>曾家慧</v>
      </c>
      <c r="D363" s="5" t="s">
        <v>362</v>
      </c>
      <c r="E363" s="5"/>
    </row>
    <row r="364" spans="1:5" ht="24.75" customHeight="1">
      <c r="A364" s="5">
        <v>362</v>
      </c>
      <c r="B364" s="5" t="s">
        <v>112</v>
      </c>
      <c r="C364" s="5" t="str">
        <f>"林燕青"</f>
        <v>林燕青</v>
      </c>
      <c r="D364" s="5" t="s">
        <v>363</v>
      </c>
      <c r="E364" s="5"/>
    </row>
    <row r="365" spans="1:5" ht="24.75" customHeight="1">
      <c r="A365" s="5">
        <v>363</v>
      </c>
      <c r="B365" s="5" t="s">
        <v>112</v>
      </c>
      <c r="C365" s="5" t="str">
        <f>"邱美娟"</f>
        <v>邱美娟</v>
      </c>
      <c r="D365" s="5" t="s">
        <v>364</v>
      </c>
      <c r="E365" s="5"/>
    </row>
    <row r="366" spans="1:5" ht="24.75" customHeight="1">
      <c r="A366" s="5">
        <v>364</v>
      </c>
      <c r="B366" s="5" t="s">
        <v>112</v>
      </c>
      <c r="C366" s="5" t="str">
        <f>"王嘉仪"</f>
        <v>王嘉仪</v>
      </c>
      <c r="D366" s="5" t="s">
        <v>365</v>
      </c>
      <c r="E366" s="5"/>
    </row>
    <row r="367" spans="1:5" ht="24.75" customHeight="1">
      <c r="A367" s="5">
        <v>365</v>
      </c>
      <c r="B367" s="5" t="s">
        <v>112</v>
      </c>
      <c r="C367" s="5" t="str">
        <f>"罗佳佳"</f>
        <v>罗佳佳</v>
      </c>
      <c r="D367" s="5" t="s">
        <v>366</v>
      </c>
      <c r="E367" s="5"/>
    </row>
    <row r="368" spans="1:5" ht="24.75" customHeight="1">
      <c r="A368" s="5">
        <v>366</v>
      </c>
      <c r="B368" s="5" t="s">
        <v>112</v>
      </c>
      <c r="C368" s="5" t="str">
        <f>"吴玉苗"</f>
        <v>吴玉苗</v>
      </c>
      <c r="D368" s="5" t="s">
        <v>367</v>
      </c>
      <c r="E368" s="5"/>
    </row>
    <row r="369" spans="1:5" ht="24.75" customHeight="1">
      <c r="A369" s="5">
        <v>367</v>
      </c>
      <c r="B369" s="5" t="s">
        <v>112</v>
      </c>
      <c r="C369" s="5" t="str">
        <f>"陈丽笙"</f>
        <v>陈丽笙</v>
      </c>
      <c r="D369" s="5" t="s">
        <v>368</v>
      </c>
      <c r="E369" s="5"/>
    </row>
    <row r="370" spans="1:5" ht="24.75" customHeight="1">
      <c r="A370" s="5">
        <v>368</v>
      </c>
      <c r="B370" s="5" t="s">
        <v>112</v>
      </c>
      <c r="C370" s="5" t="str">
        <f>"李秋兑"</f>
        <v>李秋兑</v>
      </c>
      <c r="D370" s="5" t="s">
        <v>369</v>
      </c>
      <c r="E370" s="5"/>
    </row>
    <row r="371" spans="1:5" ht="24.75" customHeight="1">
      <c r="A371" s="5">
        <v>369</v>
      </c>
      <c r="B371" s="5" t="s">
        <v>112</v>
      </c>
      <c r="C371" s="5" t="str">
        <f>"麦语音"</f>
        <v>麦语音</v>
      </c>
      <c r="D371" s="5" t="s">
        <v>370</v>
      </c>
      <c r="E371" s="5"/>
    </row>
    <row r="372" spans="1:5" ht="24.75" customHeight="1">
      <c r="A372" s="5">
        <v>370</v>
      </c>
      <c r="B372" s="5" t="s">
        <v>112</v>
      </c>
      <c r="C372" s="5" t="str">
        <f>"何靖昀"</f>
        <v>何靖昀</v>
      </c>
      <c r="D372" s="5" t="s">
        <v>371</v>
      </c>
      <c r="E372" s="5"/>
    </row>
    <row r="373" spans="1:5" ht="24.75" customHeight="1">
      <c r="A373" s="5">
        <v>371</v>
      </c>
      <c r="B373" s="5" t="s">
        <v>112</v>
      </c>
      <c r="C373" s="5" t="str">
        <f>"徐明换"</f>
        <v>徐明换</v>
      </c>
      <c r="D373" s="5" t="s">
        <v>372</v>
      </c>
      <c r="E373" s="5"/>
    </row>
    <row r="374" spans="1:5" ht="24.75" customHeight="1">
      <c r="A374" s="5">
        <v>372</v>
      </c>
      <c r="B374" s="5" t="s">
        <v>112</v>
      </c>
      <c r="C374" s="5" t="str">
        <f>"陈桃菊"</f>
        <v>陈桃菊</v>
      </c>
      <c r="D374" s="5" t="s">
        <v>373</v>
      </c>
      <c r="E374" s="5"/>
    </row>
    <row r="375" spans="1:5" ht="24.75" customHeight="1">
      <c r="A375" s="5">
        <v>373</v>
      </c>
      <c r="B375" s="5" t="s">
        <v>112</v>
      </c>
      <c r="C375" s="5" t="str">
        <f>"吴子滢"</f>
        <v>吴子滢</v>
      </c>
      <c r="D375" s="5" t="s">
        <v>374</v>
      </c>
      <c r="E375" s="5"/>
    </row>
    <row r="376" spans="1:5" ht="24.75" customHeight="1">
      <c r="A376" s="5">
        <v>374</v>
      </c>
      <c r="B376" s="5" t="s">
        <v>112</v>
      </c>
      <c r="C376" s="5" t="str">
        <f>"曾学凤"</f>
        <v>曾学凤</v>
      </c>
      <c r="D376" s="5" t="s">
        <v>375</v>
      </c>
      <c r="E376" s="5"/>
    </row>
    <row r="377" spans="1:5" ht="24.75" customHeight="1">
      <c r="A377" s="5">
        <v>375</v>
      </c>
      <c r="B377" s="5" t="s">
        <v>112</v>
      </c>
      <c r="C377" s="5" t="str">
        <f>"梁燕"</f>
        <v>梁燕</v>
      </c>
      <c r="D377" s="5" t="s">
        <v>376</v>
      </c>
      <c r="E377" s="5"/>
    </row>
    <row r="378" spans="1:5" ht="24.75" customHeight="1">
      <c r="A378" s="5">
        <v>376</v>
      </c>
      <c r="B378" s="5" t="s">
        <v>112</v>
      </c>
      <c r="C378" s="5" t="str">
        <f>"吴宝怡"</f>
        <v>吴宝怡</v>
      </c>
      <c r="D378" s="5" t="s">
        <v>377</v>
      </c>
      <c r="E378" s="5"/>
    </row>
    <row r="379" spans="1:5" ht="24.75" customHeight="1">
      <c r="A379" s="5">
        <v>377</v>
      </c>
      <c r="B379" s="5" t="s">
        <v>112</v>
      </c>
      <c r="C379" s="5" t="str">
        <f>"张帅丽"</f>
        <v>张帅丽</v>
      </c>
      <c r="D379" s="5" t="s">
        <v>378</v>
      </c>
      <c r="E379" s="5"/>
    </row>
    <row r="380" spans="1:5" ht="24.75" customHeight="1">
      <c r="A380" s="5">
        <v>378</v>
      </c>
      <c r="B380" s="5" t="s">
        <v>112</v>
      </c>
      <c r="C380" s="5" t="str">
        <f>"王晓玉"</f>
        <v>王晓玉</v>
      </c>
      <c r="D380" s="5" t="s">
        <v>379</v>
      </c>
      <c r="E380" s="5"/>
    </row>
    <row r="381" spans="1:5" ht="24.75" customHeight="1">
      <c r="A381" s="5">
        <v>379</v>
      </c>
      <c r="B381" s="5" t="s">
        <v>112</v>
      </c>
      <c r="C381" s="5" t="str">
        <f>"陈艳莹"</f>
        <v>陈艳莹</v>
      </c>
      <c r="D381" s="5" t="s">
        <v>380</v>
      </c>
      <c r="E381" s="5"/>
    </row>
    <row r="382" spans="1:5" ht="24.75" customHeight="1">
      <c r="A382" s="5">
        <v>380</v>
      </c>
      <c r="B382" s="5" t="s">
        <v>112</v>
      </c>
      <c r="C382" s="5" t="str">
        <f>"李学姬"</f>
        <v>李学姬</v>
      </c>
      <c r="D382" s="5" t="s">
        <v>381</v>
      </c>
      <c r="E382" s="5"/>
    </row>
    <row r="383" spans="1:5" ht="24.75" customHeight="1">
      <c r="A383" s="5">
        <v>381</v>
      </c>
      <c r="B383" s="5" t="s">
        <v>112</v>
      </c>
      <c r="C383" s="5" t="str">
        <f>"黄丽雯"</f>
        <v>黄丽雯</v>
      </c>
      <c r="D383" s="5" t="s">
        <v>382</v>
      </c>
      <c r="E383" s="5"/>
    </row>
    <row r="384" spans="1:5" ht="24.75" customHeight="1">
      <c r="A384" s="5">
        <v>382</v>
      </c>
      <c r="B384" s="5" t="s">
        <v>112</v>
      </c>
      <c r="C384" s="5" t="str">
        <f>"彭一羚"</f>
        <v>彭一羚</v>
      </c>
      <c r="D384" s="5" t="s">
        <v>383</v>
      </c>
      <c r="E384" s="5"/>
    </row>
    <row r="385" spans="1:5" ht="24.75" customHeight="1">
      <c r="A385" s="5">
        <v>383</v>
      </c>
      <c r="B385" s="5" t="s">
        <v>112</v>
      </c>
      <c r="C385" s="5" t="str">
        <f>"王雪霞"</f>
        <v>王雪霞</v>
      </c>
      <c r="D385" s="5" t="s">
        <v>384</v>
      </c>
      <c r="E385" s="5"/>
    </row>
    <row r="386" spans="1:5" ht="24.75" customHeight="1">
      <c r="A386" s="5">
        <v>384</v>
      </c>
      <c r="B386" s="5" t="s">
        <v>112</v>
      </c>
      <c r="C386" s="5" t="str">
        <f>"苏巧智"</f>
        <v>苏巧智</v>
      </c>
      <c r="D386" s="5" t="s">
        <v>385</v>
      </c>
      <c r="E386" s="5"/>
    </row>
    <row r="387" spans="1:5" ht="24.75" customHeight="1">
      <c r="A387" s="5">
        <v>385</v>
      </c>
      <c r="B387" s="5" t="s">
        <v>112</v>
      </c>
      <c r="C387" s="5" t="str">
        <f>"陈霞"</f>
        <v>陈霞</v>
      </c>
      <c r="D387" s="5" t="s">
        <v>386</v>
      </c>
      <c r="E387" s="5"/>
    </row>
    <row r="388" spans="1:5" ht="24.75" customHeight="1">
      <c r="A388" s="5">
        <v>386</v>
      </c>
      <c r="B388" s="5" t="s">
        <v>112</v>
      </c>
      <c r="C388" s="5" t="str">
        <f>"许天娜"</f>
        <v>许天娜</v>
      </c>
      <c r="D388" s="5" t="s">
        <v>387</v>
      </c>
      <c r="E388" s="5"/>
    </row>
    <row r="389" spans="1:5" ht="24.75" customHeight="1">
      <c r="A389" s="5">
        <v>387</v>
      </c>
      <c r="B389" s="5" t="s">
        <v>112</v>
      </c>
      <c r="C389" s="5" t="str">
        <f>"韩春玲"</f>
        <v>韩春玲</v>
      </c>
      <c r="D389" s="5" t="s">
        <v>388</v>
      </c>
      <c r="E389" s="5"/>
    </row>
    <row r="390" spans="1:5" ht="24.75" customHeight="1">
      <c r="A390" s="5">
        <v>388</v>
      </c>
      <c r="B390" s="5" t="s">
        <v>112</v>
      </c>
      <c r="C390" s="5" t="str">
        <f>"黄蓉"</f>
        <v>黄蓉</v>
      </c>
      <c r="D390" s="5" t="s">
        <v>389</v>
      </c>
      <c r="E390" s="5"/>
    </row>
    <row r="391" spans="1:5" ht="24.75" customHeight="1">
      <c r="A391" s="5">
        <v>389</v>
      </c>
      <c r="B391" s="5" t="s">
        <v>112</v>
      </c>
      <c r="C391" s="5" t="str">
        <f>"郑庆坤"</f>
        <v>郑庆坤</v>
      </c>
      <c r="D391" s="5" t="s">
        <v>187</v>
      </c>
      <c r="E391" s="5"/>
    </row>
    <row r="392" spans="1:5" ht="24.75" customHeight="1">
      <c r="A392" s="5">
        <v>390</v>
      </c>
      <c r="B392" s="5" t="s">
        <v>112</v>
      </c>
      <c r="C392" s="5" t="str">
        <f>"李仙凡"</f>
        <v>李仙凡</v>
      </c>
      <c r="D392" s="5" t="s">
        <v>390</v>
      </c>
      <c r="E392" s="5"/>
    </row>
    <row r="393" spans="1:5" ht="24.75" customHeight="1">
      <c r="A393" s="5">
        <v>391</v>
      </c>
      <c r="B393" s="5" t="s">
        <v>112</v>
      </c>
      <c r="C393" s="5" t="str">
        <f>"曾小妹"</f>
        <v>曾小妹</v>
      </c>
      <c r="D393" s="5" t="s">
        <v>391</v>
      </c>
      <c r="E393" s="5"/>
    </row>
    <row r="394" spans="1:5" ht="24.75" customHeight="1">
      <c r="A394" s="5">
        <v>392</v>
      </c>
      <c r="B394" s="5" t="s">
        <v>112</v>
      </c>
      <c r="C394" s="5" t="str">
        <f>"林柳桃"</f>
        <v>林柳桃</v>
      </c>
      <c r="D394" s="5" t="s">
        <v>392</v>
      </c>
      <c r="E394" s="5"/>
    </row>
    <row r="395" spans="1:5" ht="24.75" customHeight="1">
      <c r="A395" s="5">
        <v>393</v>
      </c>
      <c r="B395" s="5" t="s">
        <v>112</v>
      </c>
      <c r="C395" s="5" t="str">
        <f>"符小玲"</f>
        <v>符小玲</v>
      </c>
      <c r="D395" s="5" t="s">
        <v>393</v>
      </c>
      <c r="E395" s="5"/>
    </row>
    <row r="396" spans="1:5" ht="24.75" customHeight="1">
      <c r="A396" s="5">
        <v>394</v>
      </c>
      <c r="B396" s="5" t="s">
        <v>112</v>
      </c>
      <c r="C396" s="5" t="str">
        <f>"宋雪琴"</f>
        <v>宋雪琴</v>
      </c>
      <c r="D396" s="5" t="s">
        <v>394</v>
      </c>
      <c r="E396" s="5"/>
    </row>
    <row r="397" spans="1:5" ht="24.75" customHeight="1">
      <c r="A397" s="5">
        <v>395</v>
      </c>
      <c r="B397" s="5" t="s">
        <v>112</v>
      </c>
      <c r="C397" s="5" t="str">
        <f>"王恒选"</f>
        <v>王恒选</v>
      </c>
      <c r="D397" s="5" t="s">
        <v>395</v>
      </c>
      <c r="E397" s="5"/>
    </row>
    <row r="398" spans="1:5" ht="24.75" customHeight="1">
      <c r="A398" s="5">
        <v>396</v>
      </c>
      <c r="B398" s="5" t="s">
        <v>112</v>
      </c>
      <c r="C398" s="5" t="str">
        <f>"林媛"</f>
        <v>林媛</v>
      </c>
      <c r="D398" s="5" t="s">
        <v>396</v>
      </c>
      <c r="E398" s="5"/>
    </row>
    <row r="399" spans="1:5" ht="24.75" customHeight="1">
      <c r="A399" s="5">
        <v>397</v>
      </c>
      <c r="B399" s="5" t="s">
        <v>112</v>
      </c>
      <c r="C399" s="5" t="str">
        <f>"黄海珍"</f>
        <v>黄海珍</v>
      </c>
      <c r="D399" s="5" t="s">
        <v>344</v>
      </c>
      <c r="E399" s="5"/>
    </row>
    <row r="400" spans="1:5" ht="24.75" customHeight="1">
      <c r="A400" s="5">
        <v>398</v>
      </c>
      <c r="B400" s="5" t="s">
        <v>112</v>
      </c>
      <c r="C400" s="5" t="str">
        <f>"曾孟婷"</f>
        <v>曾孟婷</v>
      </c>
      <c r="D400" s="5" t="s">
        <v>397</v>
      </c>
      <c r="E400" s="5"/>
    </row>
    <row r="401" spans="1:5" ht="24.75" customHeight="1">
      <c r="A401" s="5">
        <v>399</v>
      </c>
      <c r="B401" s="5" t="s">
        <v>112</v>
      </c>
      <c r="C401" s="5" t="str">
        <f>"袁少漫"</f>
        <v>袁少漫</v>
      </c>
      <c r="D401" s="5" t="s">
        <v>398</v>
      </c>
      <c r="E401" s="5"/>
    </row>
    <row r="402" spans="1:5" ht="24.75" customHeight="1">
      <c r="A402" s="5">
        <v>400</v>
      </c>
      <c r="B402" s="5" t="s">
        <v>112</v>
      </c>
      <c r="C402" s="5" t="str">
        <f>"莫琳琪"</f>
        <v>莫琳琪</v>
      </c>
      <c r="D402" s="5" t="s">
        <v>399</v>
      </c>
      <c r="E402" s="5"/>
    </row>
    <row r="403" spans="1:5" ht="24.75" customHeight="1">
      <c r="A403" s="5">
        <v>401</v>
      </c>
      <c r="B403" s="5" t="s">
        <v>112</v>
      </c>
      <c r="C403" s="5" t="str">
        <f>"施秋梅"</f>
        <v>施秋梅</v>
      </c>
      <c r="D403" s="5" t="s">
        <v>400</v>
      </c>
      <c r="E403" s="5"/>
    </row>
    <row r="404" spans="1:5" ht="24.75" customHeight="1">
      <c r="A404" s="5">
        <v>402</v>
      </c>
      <c r="B404" s="5" t="s">
        <v>112</v>
      </c>
      <c r="C404" s="5" t="str">
        <f>"汪海玲"</f>
        <v>汪海玲</v>
      </c>
      <c r="D404" s="5" t="s">
        <v>401</v>
      </c>
      <c r="E404" s="5"/>
    </row>
    <row r="405" spans="1:5" ht="24.75" customHeight="1">
      <c r="A405" s="5">
        <v>403</v>
      </c>
      <c r="B405" s="5" t="s">
        <v>112</v>
      </c>
      <c r="C405" s="5" t="str">
        <f>"唐慧玲"</f>
        <v>唐慧玲</v>
      </c>
      <c r="D405" s="5" t="s">
        <v>402</v>
      </c>
      <c r="E405" s="5"/>
    </row>
    <row r="406" spans="1:5" ht="24.75" customHeight="1">
      <c r="A406" s="5">
        <v>404</v>
      </c>
      <c r="B406" s="5" t="s">
        <v>112</v>
      </c>
      <c r="C406" s="5" t="str">
        <f>"李春兰"</f>
        <v>李春兰</v>
      </c>
      <c r="D406" s="5" t="s">
        <v>403</v>
      </c>
      <c r="E406" s="5"/>
    </row>
    <row r="407" spans="1:5" ht="24.75" customHeight="1">
      <c r="A407" s="5">
        <v>405</v>
      </c>
      <c r="B407" s="5" t="s">
        <v>112</v>
      </c>
      <c r="C407" s="5" t="str">
        <f>"何伟维"</f>
        <v>何伟维</v>
      </c>
      <c r="D407" s="5" t="s">
        <v>404</v>
      </c>
      <c r="E407" s="5"/>
    </row>
    <row r="408" spans="1:5" ht="24.75" customHeight="1">
      <c r="A408" s="5">
        <v>406</v>
      </c>
      <c r="B408" s="5" t="s">
        <v>112</v>
      </c>
      <c r="C408" s="5" t="str">
        <f>"张咪"</f>
        <v>张咪</v>
      </c>
      <c r="D408" s="5" t="s">
        <v>405</v>
      </c>
      <c r="E408" s="5"/>
    </row>
    <row r="409" spans="1:5" ht="24.75" customHeight="1">
      <c r="A409" s="5">
        <v>407</v>
      </c>
      <c r="B409" s="5" t="s">
        <v>112</v>
      </c>
      <c r="C409" s="5" t="str">
        <f>"孙荣欢"</f>
        <v>孙荣欢</v>
      </c>
      <c r="D409" s="5" t="s">
        <v>406</v>
      </c>
      <c r="E409" s="5"/>
    </row>
    <row r="410" spans="1:5" ht="24.75" customHeight="1">
      <c r="A410" s="5">
        <v>408</v>
      </c>
      <c r="B410" s="5" t="s">
        <v>112</v>
      </c>
      <c r="C410" s="5" t="str">
        <f>"李芳妍"</f>
        <v>李芳妍</v>
      </c>
      <c r="D410" s="5" t="s">
        <v>407</v>
      </c>
      <c r="E410" s="5"/>
    </row>
    <row r="411" spans="1:5" ht="24.75" customHeight="1">
      <c r="A411" s="5">
        <v>409</v>
      </c>
      <c r="B411" s="5" t="s">
        <v>112</v>
      </c>
      <c r="C411" s="5" t="str">
        <f>"黄宏龄"</f>
        <v>黄宏龄</v>
      </c>
      <c r="D411" s="5" t="s">
        <v>408</v>
      </c>
      <c r="E411" s="5"/>
    </row>
    <row r="412" spans="1:5" ht="24.75" customHeight="1">
      <c r="A412" s="5">
        <v>410</v>
      </c>
      <c r="B412" s="5" t="s">
        <v>112</v>
      </c>
      <c r="C412" s="5" t="str">
        <f>"文叶群"</f>
        <v>文叶群</v>
      </c>
      <c r="D412" s="5" t="s">
        <v>409</v>
      </c>
      <c r="E412" s="5"/>
    </row>
    <row r="413" spans="1:5" ht="24.75" customHeight="1">
      <c r="A413" s="5">
        <v>411</v>
      </c>
      <c r="B413" s="5" t="s">
        <v>112</v>
      </c>
      <c r="C413" s="5" t="str">
        <f>"吴美粮"</f>
        <v>吴美粮</v>
      </c>
      <c r="D413" s="5" t="s">
        <v>410</v>
      </c>
      <c r="E413" s="5"/>
    </row>
    <row r="414" spans="1:5" ht="24.75" customHeight="1">
      <c r="A414" s="5">
        <v>412</v>
      </c>
      <c r="B414" s="5" t="s">
        <v>112</v>
      </c>
      <c r="C414" s="5" t="str">
        <f>"陈春娥"</f>
        <v>陈春娥</v>
      </c>
      <c r="D414" s="5" t="s">
        <v>411</v>
      </c>
      <c r="E414" s="5"/>
    </row>
    <row r="415" spans="1:5" ht="24.75" customHeight="1">
      <c r="A415" s="5">
        <v>413</v>
      </c>
      <c r="B415" s="5" t="s">
        <v>112</v>
      </c>
      <c r="C415" s="5" t="str">
        <f>"莫友君"</f>
        <v>莫友君</v>
      </c>
      <c r="D415" s="5" t="s">
        <v>412</v>
      </c>
      <c r="E415" s="5"/>
    </row>
    <row r="416" spans="1:5" ht="24.75" customHeight="1">
      <c r="A416" s="5">
        <v>414</v>
      </c>
      <c r="B416" s="5" t="s">
        <v>112</v>
      </c>
      <c r="C416" s="5" t="str">
        <f>"李乐"</f>
        <v>李乐</v>
      </c>
      <c r="D416" s="5" t="s">
        <v>413</v>
      </c>
      <c r="E416" s="5"/>
    </row>
    <row r="417" spans="1:5" ht="24.75" customHeight="1">
      <c r="A417" s="5">
        <v>415</v>
      </c>
      <c r="B417" s="5" t="s">
        <v>112</v>
      </c>
      <c r="C417" s="5" t="str">
        <f>"钟丽媚"</f>
        <v>钟丽媚</v>
      </c>
      <c r="D417" s="5" t="s">
        <v>348</v>
      </c>
      <c r="E417" s="5"/>
    </row>
    <row r="418" spans="1:5" ht="24.75" customHeight="1">
      <c r="A418" s="5">
        <v>416</v>
      </c>
      <c r="B418" s="5" t="s">
        <v>112</v>
      </c>
      <c r="C418" s="5" t="str">
        <f>"杨小恋"</f>
        <v>杨小恋</v>
      </c>
      <c r="D418" s="5" t="s">
        <v>414</v>
      </c>
      <c r="E418" s="5"/>
    </row>
    <row r="419" spans="1:5" ht="24.75" customHeight="1">
      <c r="A419" s="5">
        <v>417</v>
      </c>
      <c r="B419" s="5" t="s">
        <v>112</v>
      </c>
      <c r="C419" s="5" t="str">
        <f>"凌菲菲"</f>
        <v>凌菲菲</v>
      </c>
      <c r="D419" s="5" t="s">
        <v>415</v>
      </c>
      <c r="E419" s="5"/>
    </row>
    <row r="420" spans="1:5" ht="24.75" customHeight="1">
      <c r="A420" s="5">
        <v>418</v>
      </c>
      <c r="B420" s="5" t="s">
        <v>112</v>
      </c>
      <c r="C420" s="5" t="str">
        <f>"李潮梨"</f>
        <v>李潮梨</v>
      </c>
      <c r="D420" s="5" t="s">
        <v>416</v>
      </c>
      <c r="E420" s="5"/>
    </row>
    <row r="421" spans="1:5" ht="24.75" customHeight="1">
      <c r="A421" s="5">
        <v>419</v>
      </c>
      <c r="B421" s="5" t="s">
        <v>112</v>
      </c>
      <c r="C421" s="5" t="str">
        <f>"谢明达"</f>
        <v>谢明达</v>
      </c>
      <c r="D421" s="5" t="s">
        <v>417</v>
      </c>
      <c r="E421" s="5"/>
    </row>
    <row r="422" spans="1:5" ht="24.75" customHeight="1">
      <c r="A422" s="5">
        <v>420</v>
      </c>
      <c r="B422" s="5" t="s">
        <v>112</v>
      </c>
      <c r="C422" s="5" t="str">
        <f>"陈是丽"</f>
        <v>陈是丽</v>
      </c>
      <c r="D422" s="5" t="s">
        <v>418</v>
      </c>
      <c r="E422" s="5"/>
    </row>
    <row r="423" spans="1:5" ht="24.75" customHeight="1">
      <c r="A423" s="5">
        <v>421</v>
      </c>
      <c r="B423" s="5" t="s">
        <v>112</v>
      </c>
      <c r="C423" s="5" t="str">
        <f>"王可妹"</f>
        <v>王可妹</v>
      </c>
      <c r="D423" s="5" t="s">
        <v>419</v>
      </c>
      <c r="E423" s="5"/>
    </row>
    <row r="424" spans="1:5" ht="24.75" customHeight="1">
      <c r="A424" s="5">
        <v>422</v>
      </c>
      <c r="B424" s="5" t="s">
        <v>112</v>
      </c>
      <c r="C424" s="5" t="str">
        <f>"陈凤珠"</f>
        <v>陈凤珠</v>
      </c>
      <c r="D424" s="5" t="s">
        <v>420</v>
      </c>
      <c r="E424" s="5"/>
    </row>
    <row r="425" spans="1:5" ht="24.75" customHeight="1">
      <c r="A425" s="5">
        <v>423</v>
      </c>
      <c r="B425" s="5" t="s">
        <v>112</v>
      </c>
      <c r="C425" s="5" t="str">
        <f>"王兆浪"</f>
        <v>王兆浪</v>
      </c>
      <c r="D425" s="5" t="s">
        <v>421</v>
      </c>
      <c r="E425" s="5"/>
    </row>
    <row r="426" spans="1:5" ht="24.75" customHeight="1">
      <c r="A426" s="5">
        <v>424</v>
      </c>
      <c r="B426" s="5" t="s">
        <v>112</v>
      </c>
      <c r="C426" s="5" t="str">
        <f>"王惠妹"</f>
        <v>王惠妹</v>
      </c>
      <c r="D426" s="5" t="s">
        <v>422</v>
      </c>
      <c r="E426" s="5"/>
    </row>
    <row r="427" spans="1:5" ht="24.75" customHeight="1">
      <c r="A427" s="5">
        <v>425</v>
      </c>
      <c r="B427" s="5" t="s">
        <v>112</v>
      </c>
      <c r="C427" s="5" t="str">
        <f>"王梦芸"</f>
        <v>王梦芸</v>
      </c>
      <c r="D427" s="5" t="s">
        <v>423</v>
      </c>
      <c r="E427" s="5"/>
    </row>
    <row r="428" spans="1:5" ht="24.75" customHeight="1">
      <c r="A428" s="5">
        <v>426</v>
      </c>
      <c r="B428" s="5" t="s">
        <v>112</v>
      </c>
      <c r="C428" s="5" t="str">
        <f>"何佳佳"</f>
        <v>何佳佳</v>
      </c>
      <c r="D428" s="5" t="s">
        <v>424</v>
      </c>
      <c r="E428" s="5"/>
    </row>
    <row r="429" spans="1:5" ht="24.75" customHeight="1">
      <c r="A429" s="5">
        <v>427</v>
      </c>
      <c r="B429" s="5" t="s">
        <v>112</v>
      </c>
      <c r="C429" s="5" t="str">
        <f>"唐海芬"</f>
        <v>唐海芬</v>
      </c>
      <c r="D429" s="5" t="s">
        <v>425</v>
      </c>
      <c r="E429" s="5"/>
    </row>
    <row r="430" spans="1:5" ht="24.75" customHeight="1">
      <c r="A430" s="5">
        <v>428</v>
      </c>
      <c r="B430" s="5" t="s">
        <v>112</v>
      </c>
      <c r="C430" s="5" t="str">
        <f>"赵春娜"</f>
        <v>赵春娜</v>
      </c>
      <c r="D430" s="5" t="s">
        <v>426</v>
      </c>
      <c r="E430" s="5"/>
    </row>
    <row r="431" spans="1:5" ht="24.75" customHeight="1">
      <c r="A431" s="5">
        <v>429</v>
      </c>
      <c r="B431" s="5" t="s">
        <v>112</v>
      </c>
      <c r="C431" s="5" t="str">
        <f>"蔡媛媛"</f>
        <v>蔡媛媛</v>
      </c>
      <c r="D431" s="5" t="s">
        <v>427</v>
      </c>
      <c r="E431" s="5"/>
    </row>
    <row r="432" spans="1:5" ht="24.75" customHeight="1">
      <c r="A432" s="5">
        <v>430</v>
      </c>
      <c r="B432" s="5" t="s">
        <v>112</v>
      </c>
      <c r="C432" s="5" t="str">
        <f>"孙彩玲"</f>
        <v>孙彩玲</v>
      </c>
      <c r="D432" s="5" t="s">
        <v>428</v>
      </c>
      <c r="E432" s="5"/>
    </row>
    <row r="433" spans="1:5" ht="24.75" customHeight="1">
      <c r="A433" s="5">
        <v>431</v>
      </c>
      <c r="B433" s="5" t="s">
        <v>112</v>
      </c>
      <c r="C433" s="5" t="str">
        <f>"曾倩"</f>
        <v>曾倩</v>
      </c>
      <c r="D433" s="5" t="s">
        <v>429</v>
      </c>
      <c r="E433" s="5"/>
    </row>
    <row r="434" spans="1:5" ht="24.75" customHeight="1">
      <c r="A434" s="5">
        <v>432</v>
      </c>
      <c r="B434" s="5" t="s">
        <v>112</v>
      </c>
      <c r="C434" s="5" t="str">
        <f>"周秋萍"</f>
        <v>周秋萍</v>
      </c>
      <c r="D434" s="5" t="s">
        <v>430</v>
      </c>
      <c r="E434" s="5"/>
    </row>
    <row r="435" spans="1:5" ht="24.75" customHeight="1">
      <c r="A435" s="5">
        <v>433</v>
      </c>
      <c r="B435" s="5" t="s">
        <v>112</v>
      </c>
      <c r="C435" s="5" t="str">
        <f>"吴梨元"</f>
        <v>吴梨元</v>
      </c>
      <c r="D435" s="5" t="s">
        <v>197</v>
      </c>
      <c r="E435" s="5"/>
    </row>
    <row r="436" spans="1:5" ht="24.75" customHeight="1">
      <c r="A436" s="5">
        <v>434</v>
      </c>
      <c r="B436" s="5" t="s">
        <v>112</v>
      </c>
      <c r="C436" s="5" t="str">
        <f>"史慧琳"</f>
        <v>史慧琳</v>
      </c>
      <c r="D436" s="5" t="s">
        <v>431</v>
      </c>
      <c r="E436" s="5"/>
    </row>
    <row r="437" spans="1:5" ht="24.75" customHeight="1">
      <c r="A437" s="5">
        <v>435</v>
      </c>
      <c r="B437" s="5" t="s">
        <v>112</v>
      </c>
      <c r="C437" s="5" t="str">
        <f>"林金香"</f>
        <v>林金香</v>
      </c>
      <c r="D437" s="5" t="s">
        <v>432</v>
      </c>
      <c r="E437" s="5"/>
    </row>
    <row r="438" spans="1:5" ht="24.75" customHeight="1">
      <c r="A438" s="5">
        <v>436</v>
      </c>
      <c r="B438" s="5" t="s">
        <v>112</v>
      </c>
      <c r="C438" s="5" t="str">
        <f>"符焕娣"</f>
        <v>符焕娣</v>
      </c>
      <c r="D438" s="5" t="s">
        <v>433</v>
      </c>
      <c r="E438" s="5"/>
    </row>
    <row r="439" spans="1:5" ht="24.75" customHeight="1">
      <c r="A439" s="5">
        <v>437</v>
      </c>
      <c r="B439" s="5" t="s">
        <v>112</v>
      </c>
      <c r="C439" s="5" t="str">
        <f>"冯周芬"</f>
        <v>冯周芬</v>
      </c>
      <c r="D439" s="5" t="s">
        <v>434</v>
      </c>
      <c r="E439" s="5"/>
    </row>
    <row r="440" spans="1:5" ht="24.75" customHeight="1">
      <c r="A440" s="5">
        <v>438</v>
      </c>
      <c r="B440" s="5" t="s">
        <v>112</v>
      </c>
      <c r="C440" s="5" t="str">
        <f>"杨土英"</f>
        <v>杨土英</v>
      </c>
      <c r="D440" s="5" t="s">
        <v>435</v>
      </c>
      <c r="E440" s="5"/>
    </row>
    <row r="441" spans="1:5" ht="24.75" customHeight="1">
      <c r="A441" s="5">
        <v>439</v>
      </c>
      <c r="B441" s="5" t="s">
        <v>112</v>
      </c>
      <c r="C441" s="5" t="str">
        <f>"陈虹"</f>
        <v>陈虹</v>
      </c>
      <c r="D441" s="5" t="s">
        <v>436</v>
      </c>
      <c r="E441" s="5"/>
    </row>
    <row r="442" spans="1:5" ht="24.75" customHeight="1">
      <c r="A442" s="5">
        <v>440</v>
      </c>
      <c r="B442" s="5" t="s">
        <v>112</v>
      </c>
      <c r="C442" s="5" t="str">
        <f>"王婷"</f>
        <v>王婷</v>
      </c>
      <c r="D442" s="5" t="s">
        <v>437</v>
      </c>
      <c r="E442" s="5"/>
    </row>
    <row r="443" spans="1:5" ht="24.75" customHeight="1">
      <c r="A443" s="5">
        <v>441</v>
      </c>
      <c r="B443" s="5" t="s">
        <v>112</v>
      </c>
      <c r="C443" s="5" t="str">
        <f>"林心如"</f>
        <v>林心如</v>
      </c>
      <c r="D443" s="5" t="s">
        <v>438</v>
      </c>
      <c r="E443" s="5"/>
    </row>
    <row r="444" spans="1:5" ht="24.75" customHeight="1">
      <c r="A444" s="5">
        <v>442</v>
      </c>
      <c r="B444" s="5" t="s">
        <v>112</v>
      </c>
      <c r="C444" s="5" t="str">
        <f>"苏小敏"</f>
        <v>苏小敏</v>
      </c>
      <c r="D444" s="5" t="s">
        <v>439</v>
      </c>
      <c r="E444" s="5"/>
    </row>
    <row r="445" spans="1:5" ht="24.75" customHeight="1">
      <c r="A445" s="5">
        <v>443</v>
      </c>
      <c r="B445" s="5" t="s">
        <v>112</v>
      </c>
      <c r="C445" s="5" t="str">
        <f>"方建芬"</f>
        <v>方建芬</v>
      </c>
      <c r="D445" s="5" t="s">
        <v>440</v>
      </c>
      <c r="E445" s="5"/>
    </row>
    <row r="446" spans="1:5" ht="24.75" customHeight="1">
      <c r="A446" s="5">
        <v>444</v>
      </c>
      <c r="B446" s="5" t="s">
        <v>112</v>
      </c>
      <c r="C446" s="5" t="str">
        <f>"王青雪"</f>
        <v>王青雪</v>
      </c>
      <c r="D446" s="5" t="s">
        <v>441</v>
      </c>
      <c r="E446" s="5"/>
    </row>
    <row r="447" spans="1:5" ht="24.75" customHeight="1">
      <c r="A447" s="5">
        <v>445</v>
      </c>
      <c r="B447" s="5" t="s">
        <v>112</v>
      </c>
      <c r="C447" s="5" t="str">
        <f>"黄春翔"</f>
        <v>黄春翔</v>
      </c>
      <c r="D447" s="5" t="s">
        <v>442</v>
      </c>
      <c r="E447" s="5"/>
    </row>
    <row r="448" spans="1:5" ht="24.75" customHeight="1">
      <c r="A448" s="5">
        <v>446</v>
      </c>
      <c r="B448" s="5" t="s">
        <v>112</v>
      </c>
      <c r="C448" s="5" t="str">
        <f>"梁琼丹"</f>
        <v>梁琼丹</v>
      </c>
      <c r="D448" s="5" t="s">
        <v>443</v>
      </c>
      <c r="E448" s="5"/>
    </row>
    <row r="449" spans="1:5" ht="24.75" customHeight="1">
      <c r="A449" s="5">
        <v>447</v>
      </c>
      <c r="B449" s="5" t="s">
        <v>112</v>
      </c>
      <c r="C449" s="5" t="str">
        <f>"黄思思"</f>
        <v>黄思思</v>
      </c>
      <c r="D449" s="5" t="s">
        <v>444</v>
      </c>
      <c r="E449" s="5"/>
    </row>
    <row r="450" spans="1:5" ht="24.75" customHeight="1">
      <c r="A450" s="5">
        <v>448</v>
      </c>
      <c r="B450" s="5" t="s">
        <v>112</v>
      </c>
      <c r="C450" s="5" t="str">
        <f>"陈小静"</f>
        <v>陈小静</v>
      </c>
      <c r="D450" s="5" t="s">
        <v>445</v>
      </c>
      <c r="E450" s="5"/>
    </row>
    <row r="451" spans="1:5" ht="24.75" customHeight="1">
      <c r="A451" s="5">
        <v>449</v>
      </c>
      <c r="B451" s="5" t="s">
        <v>112</v>
      </c>
      <c r="C451" s="5" t="str">
        <f>"范秋翠"</f>
        <v>范秋翠</v>
      </c>
      <c r="D451" s="5" t="s">
        <v>211</v>
      </c>
      <c r="E451" s="5"/>
    </row>
    <row r="452" spans="1:5" ht="24.75" customHeight="1">
      <c r="A452" s="5">
        <v>450</v>
      </c>
      <c r="B452" s="5" t="s">
        <v>112</v>
      </c>
      <c r="C452" s="5" t="str">
        <f>"黄海格"</f>
        <v>黄海格</v>
      </c>
      <c r="D452" s="5" t="s">
        <v>446</v>
      </c>
      <c r="E452" s="5"/>
    </row>
    <row r="453" spans="1:5" ht="24.75" customHeight="1">
      <c r="A453" s="5">
        <v>451</v>
      </c>
      <c r="B453" s="5" t="s">
        <v>112</v>
      </c>
      <c r="C453" s="5" t="str">
        <f>"赵克央"</f>
        <v>赵克央</v>
      </c>
      <c r="D453" s="5" t="s">
        <v>447</v>
      </c>
      <c r="E453" s="5"/>
    </row>
    <row r="454" spans="1:5" ht="24.75" customHeight="1">
      <c r="A454" s="5">
        <v>452</v>
      </c>
      <c r="B454" s="5" t="s">
        <v>112</v>
      </c>
      <c r="C454" s="5" t="str">
        <f>"王俞欣"</f>
        <v>王俞欣</v>
      </c>
      <c r="D454" s="5" t="s">
        <v>448</v>
      </c>
      <c r="E454" s="5"/>
    </row>
    <row r="455" spans="1:5" ht="24.75" customHeight="1">
      <c r="A455" s="5">
        <v>453</v>
      </c>
      <c r="B455" s="5" t="s">
        <v>112</v>
      </c>
      <c r="C455" s="5" t="str">
        <f>"李宛娟"</f>
        <v>李宛娟</v>
      </c>
      <c r="D455" s="5" t="s">
        <v>449</v>
      </c>
      <c r="E455" s="5"/>
    </row>
    <row r="456" spans="1:5" ht="24.75" customHeight="1">
      <c r="A456" s="5">
        <v>454</v>
      </c>
      <c r="B456" s="5" t="s">
        <v>112</v>
      </c>
      <c r="C456" s="5" t="str">
        <f>"王艺颖"</f>
        <v>王艺颖</v>
      </c>
      <c r="D456" s="5" t="s">
        <v>450</v>
      </c>
      <c r="E456" s="5"/>
    </row>
    <row r="457" spans="1:5" ht="24.75" customHeight="1">
      <c r="A457" s="5">
        <v>455</v>
      </c>
      <c r="B457" s="5" t="s">
        <v>112</v>
      </c>
      <c r="C457" s="5" t="str">
        <f>"符雅茜"</f>
        <v>符雅茜</v>
      </c>
      <c r="D457" s="5" t="s">
        <v>451</v>
      </c>
      <c r="E457" s="5"/>
    </row>
    <row r="458" spans="1:5" ht="24.75" customHeight="1">
      <c r="A458" s="5">
        <v>456</v>
      </c>
      <c r="B458" s="5" t="s">
        <v>112</v>
      </c>
      <c r="C458" s="5" t="str">
        <f>"谢瑞金"</f>
        <v>谢瑞金</v>
      </c>
      <c r="D458" s="5" t="s">
        <v>452</v>
      </c>
      <c r="E458" s="5"/>
    </row>
    <row r="459" spans="1:5" ht="24.75" customHeight="1">
      <c r="A459" s="5">
        <v>457</v>
      </c>
      <c r="B459" s="5" t="s">
        <v>112</v>
      </c>
      <c r="C459" s="5" t="str">
        <f>"何尾后"</f>
        <v>何尾后</v>
      </c>
      <c r="D459" s="5" t="s">
        <v>453</v>
      </c>
      <c r="E459" s="5"/>
    </row>
    <row r="460" spans="1:5" ht="24.75" customHeight="1">
      <c r="A460" s="5">
        <v>458</v>
      </c>
      <c r="B460" s="5" t="s">
        <v>112</v>
      </c>
      <c r="C460" s="5" t="str">
        <f>"王苑颖"</f>
        <v>王苑颖</v>
      </c>
      <c r="D460" s="5" t="s">
        <v>454</v>
      </c>
      <c r="E460" s="5"/>
    </row>
    <row r="461" spans="1:5" ht="24.75" customHeight="1">
      <c r="A461" s="5">
        <v>459</v>
      </c>
      <c r="B461" s="5" t="s">
        <v>112</v>
      </c>
      <c r="C461" s="5" t="str">
        <f>"吴家妙"</f>
        <v>吴家妙</v>
      </c>
      <c r="D461" s="5" t="s">
        <v>455</v>
      </c>
      <c r="E461" s="5"/>
    </row>
    <row r="462" spans="1:5" ht="24.75" customHeight="1">
      <c r="A462" s="5">
        <v>460</v>
      </c>
      <c r="B462" s="5" t="s">
        <v>112</v>
      </c>
      <c r="C462" s="5" t="str">
        <f>"符鸾带"</f>
        <v>符鸾带</v>
      </c>
      <c r="D462" s="5" t="s">
        <v>456</v>
      </c>
      <c r="E462" s="5"/>
    </row>
    <row r="463" spans="1:5" ht="24.75" customHeight="1">
      <c r="A463" s="5">
        <v>461</v>
      </c>
      <c r="B463" s="5" t="s">
        <v>112</v>
      </c>
      <c r="C463" s="5" t="str">
        <f>"刘美株"</f>
        <v>刘美株</v>
      </c>
      <c r="D463" s="5" t="s">
        <v>457</v>
      </c>
      <c r="E463" s="5"/>
    </row>
    <row r="464" spans="1:5" ht="24.75" customHeight="1">
      <c r="A464" s="5">
        <v>462</v>
      </c>
      <c r="B464" s="5" t="s">
        <v>112</v>
      </c>
      <c r="C464" s="5" t="str">
        <f>"陈梦蝾"</f>
        <v>陈梦蝾</v>
      </c>
      <c r="D464" s="5" t="s">
        <v>458</v>
      </c>
      <c r="E464" s="5"/>
    </row>
    <row r="465" spans="1:5" ht="24.75" customHeight="1">
      <c r="A465" s="5">
        <v>463</v>
      </c>
      <c r="B465" s="5" t="s">
        <v>112</v>
      </c>
      <c r="C465" s="5" t="str">
        <f>"史燕雯"</f>
        <v>史燕雯</v>
      </c>
      <c r="D465" s="5" t="s">
        <v>459</v>
      </c>
      <c r="E465" s="5"/>
    </row>
    <row r="466" spans="1:5" ht="24.75" customHeight="1">
      <c r="A466" s="5">
        <v>464</v>
      </c>
      <c r="B466" s="5" t="s">
        <v>112</v>
      </c>
      <c r="C466" s="5" t="str">
        <f>"张琼丹"</f>
        <v>张琼丹</v>
      </c>
      <c r="D466" s="5" t="s">
        <v>460</v>
      </c>
      <c r="E466" s="5"/>
    </row>
    <row r="467" spans="1:5" ht="24.75" customHeight="1">
      <c r="A467" s="5">
        <v>465</v>
      </c>
      <c r="B467" s="5" t="s">
        <v>112</v>
      </c>
      <c r="C467" s="5" t="str">
        <f>"林岚"</f>
        <v>林岚</v>
      </c>
      <c r="D467" s="5" t="s">
        <v>461</v>
      </c>
      <c r="E467" s="5"/>
    </row>
    <row r="468" spans="1:5" ht="24.75" customHeight="1">
      <c r="A468" s="5">
        <v>466</v>
      </c>
      <c r="B468" s="5" t="s">
        <v>112</v>
      </c>
      <c r="C468" s="5" t="str">
        <f>"符家竹"</f>
        <v>符家竹</v>
      </c>
      <c r="D468" s="5" t="s">
        <v>213</v>
      </c>
      <c r="E468" s="5"/>
    </row>
    <row r="469" spans="1:5" ht="24.75" customHeight="1">
      <c r="A469" s="5">
        <v>467</v>
      </c>
      <c r="B469" s="5" t="s">
        <v>112</v>
      </c>
      <c r="C469" s="5" t="str">
        <f>"王泰燕"</f>
        <v>王泰燕</v>
      </c>
      <c r="D469" s="5" t="s">
        <v>462</v>
      </c>
      <c r="E469" s="5"/>
    </row>
    <row r="470" spans="1:5" ht="24.75" customHeight="1">
      <c r="A470" s="5">
        <v>468</v>
      </c>
      <c r="B470" s="5" t="s">
        <v>112</v>
      </c>
      <c r="C470" s="5" t="str">
        <f>"杨眙"</f>
        <v>杨眙</v>
      </c>
      <c r="D470" s="5" t="s">
        <v>463</v>
      </c>
      <c r="E470" s="5"/>
    </row>
    <row r="471" spans="1:5" ht="24.75" customHeight="1">
      <c r="A471" s="5">
        <v>469</v>
      </c>
      <c r="B471" s="5" t="s">
        <v>112</v>
      </c>
      <c r="C471" s="5" t="str">
        <f>"方馨"</f>
        <v>方馨</v>
      </c>
      <c r="D471" s="5" t="s">
        <v>464</v>
      </c>
      <c r="E471" s="5"/>
    </row>
    <row r="472" spans="1:5" ht="24.75" customHeight="1">
      <c r="A472" s="5">
        <v>470</v>
      </c>
      <c r="B472" s="5" t="s">
        <v>112</v>
      </c>
      <c r="C472" s="5" t="str">
        <f>"黄冬卡"</f>
        <v>黄冬卡</v>
      </c>
      <c r="D472" s="5" t="s">
        <v>465</v>
      </c>
      <c r="E472" s="5"/>
    </row>
    <row r="473" spans="1:5" ht="24.75" customHeight="1">
      <c r="A473" s="5">
        <v>471</v>
      </c>
      <c r="B473" s="5" t="s">
        <v>112</v>
      </c>
      <c r="C473" s="5" t="str">
        <f>"林群"</f>
        <v>林群</v>
      </c>
      <c r="D473" s="5" t="s">
        <v>466</v>
      </c>
      <c r="E473" s="5"/>
    </row>
    <row r="474" spans="1:5" ht="24.75" customHeight="1">
      <c r="A474" s="5">
        <v>472</v>
      </c>
      <c r="B474" s="5" t="s">
        <v>112</v>
      </c>
      <c r="C474" s="5" t="str">
        <f>"骆秀川"</f>
        <v>骆秀川</v>
      </c>
      <c r="D474" s="5" t="s">
        <v>467</v>
      </c>
      <c r="E474" s="5"/>
    </row>
    <row r="475" spans="1:5" ht="24.75" customHeight="1">
      <c r="A475" s="5">
        <v>473</v>
      </c>
      <c r="B475" s="5" t="s">
        <v>112</v>
      </c>
      <c r="C475" s="5" t="str">
        <f>"林艳婷"</f>
        <v>林艳婷</v>
      </c>
      <c r="D475" s="5" t="s">
        <v>468</v>
      </c>
      <c r="E475" s="5"/>
    </row>
    <row r="476" spans="1:5" ht="24.75" customHeight="1">
      <c r="A476" s="5">
        <v>474</v>
      </c>
      <c r="B476" s="5" t="s">
        <v>112</v>
      </c>
      <c r="C476" s="5" t="str">
        <f>"吴丽娟"</f>
        <v>吴丽娟</v>
      </c>
      <c r="D476" s="5" t="s">
        <v>469</v>
      </c>
      <c r="E476" s="5"/>
    </row>
    <row r="477" spans="1:5" ht="24.75" customHeight="1">
      <c r="A477" s="5">
        <v>475</v>
      </c>
      <c r="B477" s="5" t="s">
        <v>112</v>
      </c>
      <c r="C477" s="5" t="str">
        <f>"王雨峥"</f>
        <v>王雨峥</v>
      </c>
      <c r="D477" s="5" t="s">
        <v>470</v>
      </c>
      <c r="E477" s="5"/>
    </row>
    <row r="478" spans="1:5" ht="24.75" customHeight="1">
      <c r="A478" s="5">
        <v>476</v>
      </c>
      <c r="B478" s="5" t="s">
        <v>112</v>
      </c>
      <c r="C478" s="5" t="str">
        <f>"蔡平超"</f>
        <v>蔡平超</v>
      </c>
      <c r="D478" s="5" t="s">
        <v>471</v>
      </c>
      <c r="E478" s="5"/>
    </row>
    <row r="479" spans="1:5" ht="24.75" customHeight="1">
      <c r="A479" s="5">
        <v>477</v>
      </c>
      <c r="B479" s="5" t="s">
        <v>112</v>
      </c>
      <c r="C479" s="5" t="str">
        <f>"钟月群"</f>
        <v>钟月群</v>
      </c>
      <c r="D479" s="5" t="s">
        <v>472</v>
      </c>
      <c r="E479" s="5"/>
    </row>
    <row r="480" spans="1:5" ht="24.75" customHeight="1">
      <c r="A480" s="5">
        <v>478</v>
      </c>
      <c r="B480" s="5" t="s">
        <v>112</v>
      </c>
      <c r="C480" s="5" t="str">
        <f>"蔡敏儿"</f>
        <v>蔡敏儿</v>
      </c>
      <c r="D480" s="5" t="s">
        <v>473</v>
      </c>
      <c r="E480" s="5"/>
    </row>
    <row r="481" spans="1:5" ht="24.75" customHeight="1">
      <c r="A481" s="5">
        <v>479</v>
      </c>
      <c r="B481" s="5" t="s">
        <v>112</v>
      </c>
      <c r="C481" s="5" t="str">
        <f>"钟紫藤"</f>
        <v>钟紫藤</v>
      </c>
      <c r="D481" s="5" t="s">
        <v>474</v>
      </c>
      <c r="E481" s="5"/>
    </row>
    <row r="482" spans="1:5" ht="24.75" customHeight="1">
      <c r="A482" s="5">
        <v>480</v>
      </c>
      <c r="B482" s="5" t="s">
        <v>112</v>
      </c>
      <c r="C482" s="5" t="str">
        <f>"王执灵"</f>
        <v>王执灵</v>
      </c>
      <c r="D482" s="5" t="s">
        <v>475</v>
      </c>
      <c r="E482" s="5"/>
    </row>
    <row r="483" spans="1:5" ht="24.75" customHeight="1">
      <c r="A483" s="5">
        <v>481</v>
      </c>
      <c r="B483" s="5" t="s">
        <v>112</v>
      </c>
      <c r="C483" s="5" t="str">
        <f>"梁怡洁"</f>
        <v>梁怡洁</v>
      </c>
      <c r="D483" s="5" t="s">
        <v>476</v>
      </c>
      <c r="E483" s="5"/>
    </row>
    <row r="484" spans="1:5" ht="24.75" customHeight="1">
      <c r="A484" s="5">
        <v>482</v>
      </c>
      <c r="B484" s="5" t="s">
        <v>112</v>
      </c>
      <c r="C484" s="5" t="str">
        <f>"陈经雅"</f>
        <v>陈经雅</v>
      </c>
      <c r="D484" s="5" t="s">
        <v>477</v>
      </c>
      <c r="E484" s="5"/>
    </row>
    <row r="485" spans="1:5" ht="24.75" customHeight="1">
      <c r="A485" s="5">
        <v>483</v>
      </c>
      <c r="B485" s="5" t="s">
        <v>112</v>
      </c>
      <c r="C485" s="5" t="str">
        <f>"林慧"</f>
        <v>林慧</v>
      </c>
      <c r="D485" s="5" t="s">
        <v>478</v>
      </c>
      <c r="E485" s="5"/>
    </row>
    <row r="486" spans="1:5" ht="24.75" customHeight="1">
      <c r="A486" s="5">
        <v>484</v>
      </c>
      <c r="B486" s="5" t="s">
        <v>112</v>
      </c>
      <c r="C486" s="5" t="str">
        <f>"肖焕振"</f>
        <v>肖焕振</v>
      </c>
      <c r="D486" s="5" t="s">
        <v>479</v>
      </c>
      <c r="E486" s="5"/>
    </row>
    <row r="487" spans="1:5" ht="24.75" customHeight="1">
      <c r="A487" s="5">
        <v>485</v>
      </c>
      <c r="B487" s="5" t="s">
        <v>112</v>
      </c>
      <c r="C487" s="5" t="str">
        <f>"苏平"</f>
        <v>苏平</v>
      </c>
      <c r="D487" s="5" t="s">
        <v>480</v>
      </c>
      <c r="E487" s="5"/>
    </row>
    <row r="488" spans="1:5" ht="24.75" customHeight="1">
      <c r="A488" s="5">
        <v>486</v>
      </c>
      <c r="B488" s="5" t="s">
        <v>112</v>
      </c>
      <c r="C488" s="5" t="str">
        <f>"朱秀月"</f>
        <v>朱秀月</v>
      </c>
      <c r="D488" s="5" t="s">
        <v>481</v>
      </c>
      <c r="E488" s="5"/>
    </row>
    <row r="489" spans="1:5" ht="24.75" customHeight="1">
      <c r="A489" s="5">
        <v>487</v>
      </c>
      <c r="B489" s="5" t="s">
        <v>112</v>
      </c>
      <c r="C489" s="5" t="str">
        <f>"韩璐"</f>
        <v>韩璐</v>
      </c>
      <c r="D489" s="5" t="s">
        <v>482</v>
      </c>
      <c r="E489" s="5"/>
    </row>
    <row r="490" spans="1:5" ht="24.75" customHeight="1">
      <c r="A490" s="5">
        <v>488</v>
      </c>
      <c r="B490" s="5" t="s">
        <v>112</v>
      </c>
      <c r="C490" s="5" t="str">
        <f>"刘金彩"</f>
        <v>刘金彩</v>
      </c>
      <c r="D490" s="5" t="s">
        <v>435</v>
      </c>
      <c r="E490" s="5"/>
    </row>
    <row r="491" spans="1:5" ht="24.75" customHeight="1">
      <c r="A491" s="5">
        <v>489</v>
      </c>
      <c r="B491" s="5" t="s">
        <v>112</v>
      </c>
      <c r="C491" s="5" t="str">
        <f>"黄丽"</f>
        <v>黄丽</v>
      </c>
      <c r="D491" s="5" t="s">
        <v>483</v>
      </c>
      <c r="E491" s="5"/>
    </row>
    <row r="492" spans="1:5" ht="24.75" customHeight="1">
      <c r="A492" s="5">
        <v>490</v>
      </c>
      <c r="B492" s="5" t="s">
        <v>112</v>
      </c>
      <c r="C492" s="5" t="str">
        <f>"李有川"</f>
        <v>李有川</v>
      </c>
      <c r="D492" s="5" t="s">
        <v>484</v>
      </c>
      <c r="E492" s="5"/>
    </row>
    <row r="493" spans="1:5" ht="24.75" customHeight="1">
      <c r="A493" s="5">
        <v>491</v>
      </c>
      <c r="B493" s="5" t="s">
        <v>112</v>
      </c>
      <c r="C493" s="5" t="str">
        <f>"吴春阳"</f>
        <v>吴春阳</v>
      </c>
      <c r="D493" s="5" t="s">
        <v>485</v>
      </c>
      <c r="E493" s="5"/>
    </row>
    <row r="494" spans="1:5" ht="24.75" customHeight="1">
      <c r="A494" s="5">
        <v>492</v>
      </c>
      <c r="B494" s="5" t="s">
        <v>112</v>
      </c>
      <c r="C494" s="5" t="str">
        <f>"李春莹"</f>
        <v>李春莹</v>
      </c>
      <c r="D494" s="5" t="s">
        <v>486</v>
      </c>
      <c r="E494" s="5"/>
    </row>
    <row r="495" spans="1:5" ht="24.75" customHeight="1">
      <c r="A495" s="5">
        <v>493</v>
      </c>
      <c r="B495" s="5" t="s">
        <v>112</v>
      </c>
      <c r="C495" s="5" t="str">
        <f>"岑琼娜"</f>
        <v>岑琼娜</v>
      </c>
      <c r="D495" s="5" t="s">
        <v>487</v>
      </c>
      <c r="E495" s="5"/>
    </row>
    <row r="496" spans="1:5" ht="24.75" customHeight="1">
      <c r="A496" s="5">
        <v>494</v>
      </c>
      <c r="B496" s="5" t="s">
        <v>112</v>
      </c>
      <c r="C496" s="5" t="str">
        <f>"许银津"</f>
        <v>许银津</v>
      </c>
      <c r="D496" s="5" t="s">
        <v>488</v>
      </c>
      <c r="E496" s="5"/>
    </row>
    <row r="497" spans="1:5" ht="24.75" customHeight="1">
      <c r="A497" s="5">
        <v>495</v>
      </c>
      <c r="B497" s="5" t="s">
        <v>112</v>
      </c>
      <c r="C497" s="5" t="str">
        <f>"李秋鸾"</f>
        <v>李秋鸾</v>
      </c>
      <c r="D497" s="5" t="s">
        <v>489</v>
      </c>
      <c r="E497" s="5"/>
    </row>
    <row r="498" spans="1:5" ht="24.75" customHeight="1">
      <c r="A498" s="5">
        <v>496</v>
      </c>
      <c r="B498" s="5" t="s">
        <v>112</v>
      </c>
      <c r="C498" s="5" t="str">
        <f>"林嫔嫔"</f>
        <v>林嫔嫔</v>
      </c>
      <c r="D498" s="5" t="s">
        <v>490</v>
      </c>
      <c r="E498" s="5"/>
    </row>
    <row r="499" spans="1:5" ht="24.75" customHeight="1">
      <c r="A499" s="5">
        <v>497</v>
      </c>
      <c r="B499" s="5" t="s">
        <v>112</v>
      </c>
      <c r="C499" s="5" t="str">
        <f>"沈雅雅"</f>
        <v>沈雅雅</v>
      </c>
      <c r="D499" s="5" t="s">
        <v>491</v>
      </c>
      <c r="E499" s="5"/>
    </row>
    <row r="500" spans="1:5" ht="24.75" customHeight="1">
      <c r="A500" s="5">
        <v>498</v>
      </c>
      <c r="B500" s="5" t="s">
        <v>112</v>
      </c>
      <c r="C500" s="5" t="str">
        <f>"李璐"</f>
        <v>李璐</v>
      </c>
      <c r="D500" s="5" t="s">
        <v>492</v>
      </c>
      <c r="E500" s="5"/>
    </row>
    <row r="501" spans="1:5" ht="24.75" customHeight="1">
      <c r="A501" s="5">
        <v>499</v>
      </c>
      <c r="B501" s="5" t="s">
        <v>112</v>
      </c>
      <c r="C501" s="5" t="str">
        <f>"李秀梅"</f>
        <v>李秀梅</v>
      </c>
      <c r="D501" s="5" t="s">
        <v>251</v>
      </c>
      <c r="E501" s="5"/>
    </row>
    <row r="502" spans="1:5" ht="24.75" customHeight="1">
      <c r="A502" s="5">
        <v>500</v>
      </c>
      <c r="B502" s="5" t="s">
        <v>112</v>
      </c>
      <c r="C502" s="5" t="str">
        <f>"方敏帆"</f>
        <v>方敏帆</v>
      </c>
      <c r="D502" s="5" t="s">
        <v>493</v>
      </c>
      <c r="E502" s="5"/>
    </row>
    <row r="503" spans="1:5" ht="24.75" customHeight="1">
      <c r="A503" s="5">
        <v>501</v>
      </c>
      <c r="B503" s="5" t="s">
        <v>112</v>
      </c>
      <c r="C503" s="5" t="str">
        <f>"陈梦仪"</f>
        <v>陈梦仪</v>
      </c>
      <c r="D503" s="5" t="s">
        <v>494</v>
      </c>
      <c r="E503" s="5"/>
    </row>
    <row r="504" spans="1:5" ht="24.75" customHeight="1">
      <c r="A504" s="5">
        <v>502</v>
      </c>
      <c r="B504" s="5" t="s">
        <v>112</v>
      </c>
      <c r="C504" s="5" t="str">
        <f>"王露露"</f>
        <v>王露露</v>
      </c>
      <c r="D504" s="5" t="s">
        <v>495</v>
      </c>
      <c r="E504" s="5"/>
    </row>
    <row r="505" spans="1:5" ht="24.75" customHeight="1">
      <c r="A505" s="5">
        <v>503</v>
      </c>
      <c r="B505" s="5" t="s">
        <v>112</v>
      </c>
      <c r="C505" s="5" t="str">
        <f>"杜佳蓉"</f>
        <v>杜佳蓉</v>
      </c>
      <c r="D505" s="5" t="s">
        <v>496</v>
      </c>
      <c r="E505" s="5"/>
    </row>
    <row r="506" spans="1:5" ht="24.75" customHeight="1">
      <c r="A506" s="5">
        <v>504</v>
      </c>
      <c r="B506" s="5" t="s">
        <v>112</v>
      </c>
      <c r="C506" s="5" t="str">
        <f>"黄雪"</f>
        <v>黄雪</v>
      </c>
      <c r="D506" s="5" t="s">
        <v>497</v>
      </c>
      <c r="E506" s="5"/>
    </row>
    <row r="507" spans="1:5" ht="24.75" customHeight="1">
      <c r="A507" s="5">
        <v>505</v>
      </c>
      <c r="B507" s="5" t="s">
        <v>112</v>
      </c>
      <c r="C507" s="5" t="str">
        <f>"李琼香"</f>
        <v>李琼香</v>
      </c>
      <c r="D507" s="5" t="s">
        <v>498</v>
      </c>
      <c r="E507" s="5"/>
    </row>
    <row r="508" spans="1:5" ht="24.75" customHeight="1">
      <c r="A508" s="5">
        <v>506</v>
      </c>
      <c r="B508" s="5" t="s">
        <v>112</v>
      </c>
      <c r="C508" s="5" t="str">
        <f>"魏梅花"</f>
        <v>魏梅花</v>
      </c>
      <c r="D508" s="5" t="s">
        <v>499</v>
      </c>
      <c r="E508" s="5"/>
    </row>
    <row r="509" spans="1:5" ht="24.75" customHeight="1">
      <c r="A509" s="5">
        <v>507</v>
      </c>
      <c r="B509" s="5" t="s">
        <v>112</v>
      </c>
      <c r="C509" s="5" t="str">
        <f>"陈婆保"</f>
        <v>陈婆保</v>
      </c>
      <c r="D509" s="5" t="s">
        <v>500</v>
      </c>
      <c r="E509" s="5"/>
    </row>
    <row r="510" spans="1:5" ht="24.75" customHeight="1">
      <c r="A510" s="5">
        <v>508</v>
      </c>
      <c r="B510" s="5" t="s">
        <v>112</v>
      </c>
      <c r="C510" s="5" t="str">
        <f>"曾琨"</f>
        <v>曾琨</v>
      </c>
      <c r="D510" s="5" t="s">
        <v>501</v>
      </c>
      <c r="E510" s="5"/>
    </row>
    <row r="511" spans="1:5" ht="24.75" customHeight="1">
      <c r="A511" s="5">
        <v>509</v>
      </c>
      <c r="B511" s="5" t="s">
        <v>112</v>
      </c>
      <c r="C511" s="5" t="str">
        <f>"陈积情"</f>
        <v>陈积情</v>
      </c>
      <c r="D511" s="5" t="s">
        <v>502</v>
      </c>
      <c r="E511" s="5"/>
    </row>
    <row r="512" spans="1:5" ht="24.75" customHeight="1">
      <c r="A512" s="5">
        <v>510</v>
      </c>
      <c r="B512" s="5" t="s">
        <v>112</v>
      </c>
      <c r="C512" s="5" t="str">
        <f>"文彬彬"</f>
        <v>文彬彬</v>
      </c>
      <c r="D512" s="5" t="s">
        <v>503</v>
      </c>
      <c r="E512" s="5"/>
    </row>
    <row r="513" spans="1:5" ht="24.75" customHeight="1">
      <c r="A513" s="5">
        <v>511</v>
      </c>
      <c r="B513" s="5" t="s">
        <v>112</v>
      </c>
      <c r="C513" s="5" t="str">
        <f>"曾嫣"</f>
        <v>曾嫣</v>
      </c>
      <c r="D513" s="5" t="s">
        <v>504</v>
      </c>
      <c r="E513" s="5"/>
    </row>
    <row r="514" spans="1:5" ht="24.75" customHeight="1">
      <c r="A514" s="5">
        <v>512</v>
      </c>
      <c r="B514" s="5" t="s">
        <v>112</v>
      </c>
      <c r="C514" s="5" t="str">
        <f>"卢世佳"</f>
        <v>卢世佳</v>
      </c>
      <c r="D514" s="5" t="s">
        <v>505</v>
      </c>
      <c r="E514" s="5"/>
    </row>
    <row r="515" spans="1:5" ht="24.75" customHeight="1">
      <c r="A515" s="5">
        <v>513</v>
      </c>
      <c r="B515" s="5" t="s">
        <v>112</v>
      </c>
      <c r="C515" s="5" t="str">
        <f>"黄玉芬"</f>
        <v>黄玉芬</v>
      </c>
      <c r="D515" s="5" t="s">
        <v>506</v>
      </c>
      <c r="E515" s="5"/>
    </row>
    <row r="516" spans="1:5" ht="24.75" customHeight="1">
      <c r="A516" s="5">
        <v>514</v>
      </c>
      <c r="B516" s="5" t="s">
        <v>112</v>
      </c>
      <c r="C516" s="5" t="str">
        <f>"陈茹芳"</f>
        <v>陈茹芳</v>
      </c>
      <c r="D516" s="5" t="s">
        <v>507</v>
      </c>
      <c r="E516" s="5"/>
    </row>
    <row r="517" spans="1:5" ht="24.75" customHeight="1">
      <c r="A517" s="5">
        <v>515</v>
      </c>
      <c r="B517" s="5" t="s">
        <v>112</v>
      </c>
      <c r="C517" s="5" t="str">
        <f>"孙珠琳"</f>
        <v>孙珠琳</v>
      </c>
      <c r="D517" s="5" t="s">
        <v>508</v>
      </c>
      <c r="E517" s="5"/>
    </row>
    <row r="518" spans="1:5" ht="24.75" customHeight="1">
      <c r="A518" s="5">
        <v>516</v>
      </c>
      <c r="B518" s="5" t="s">
        <v>112</v>
      </c>
      <c r="C518" s="5" t="str">
        <f>"陈佳玲"</f>
        <v>陈佳玲</v>
      </c>
      <c r="D518" s="5" t="s">
        <v>509</v>
      </c>
      <c r="E518" s="5"/>
    </row>
    <row r="519" spans="1:5" ht="24.75" customHeight="1">
      <c r="A519" s="5">
        <v>517</v>
      </c>
      <c r="B519" s="5" t="s">
        <v>112</v>
      </c>
      <c r="C519" s="5" t="str">
        <f>"冯步佑"</f>
        <v>冯步佑</v>
      </c>
      <c r="D519" s="5" t="s">
        <v>44</v>
      </c>
      <c r="E519" s="5"/>
    </row>
    <row r="520" spans="1:5" ht="24.75" customHeight="1">
      <c r="A520" s="5">
        <v>518</v>
      </c>
      <c r="B520" s="5" t="s">
        <v>112</v>
      </c>
      <c r="C520" s="5" t="str">
        <f>"林小曼"</f>
        <v>林小曼</v>
      </c>
      <c r="D520" s="5" t="s">
        <v>510</v>
      </c>
      <c r="E520" s="5"/>
    </row>
    <row r="521" spans="1:5" ht="24.75" customHeight="1">
      <c r="A521" s="5">
        <v>519</v>
      </c>
      <c r="B521" s="5" t="s">
        <v>112</v>
      </c>
      <c r="C521" s="5" t="str">
        <f>"朱婷穗"</f>
        <v>朱婷穗</v>
      </c>
      <c r="D521" s="5" t="s">
        <v>511</v>
      </c>
      <c r="E521" s="5"/>
    </row>
    <row r="522" spans="1:5" ht="24.75" customHeight="1">
      <c r="A522" s="5">
        <v>520</v>
      </c>
      <c r="B522" s="5" t="s">
        <v>112</v>
      </c>
      <c r="C522" s="5" t="str">
        <f>"林天妍"</f>
        <v>林天妍</v>
      </c>
      <c r="D522" s="5" t="s">
        <v>512</v>
      </c>
      <c r="E522" s="5"/>
    </row>
    <row r="523" spans="1:5" ht="24.75" customHeight="1">
      <c r="A523" s="5">
        <v>521</v>
      </c>
      <c r="B523" s="5" t="s">
        <v>112</v>
      </c>
      <c r="C523" s="5" t="str">
        <f>"李秋姣"</f>
        <v>李秋姣</v>
      </c>
      <c r="D523" s="5" t="s">
        <v>513</v>
      </c>
      <c r="E523" s="5"/>
    </row>
    <row r="524" spans="1:5" ht="24.75" customHeight="1">
      <c r="A524" s="5">
        <v>522</v>
      </c>
      <c r="B524" s="5" t="s">
        <v>112</v>
      </c>
      <c r="C524" s="5" t="str">
        <f>"羊乾苹"</f>
        <v>羊乾苹</v>
      </c>
      <c r="D524" s="5" t="s">
        <v>514</v>
      </c>
      <c r="E524" s="5"/>
    </row>
    <row r="525" spans="1:5" ht="24.75" customHeight="1">
      <c r="A525" s="5">
        <v>523</v>
      </c>
      <c r="B525" s="5" t="s">
        <v>112</v>
      </c>
      <c r="C525" s="5" t="str">
        <f>"李琼妍"</f>
        <v>李琼妍</v>
      </c>
      <c r="D525" s="5" t="s">
        <v>515</v>
      </c>
      <c r="E525" s="5"/>
    </row>
    <row r="526" spans="1:5" ht="24.75" customHeight="1">
      <c r="A526" s="5">
        <v>524</v>
      </c>
      <c r="B526" s="5" t="s">
        <v>112</v>
      </c>
      <c r="C526" s="5" t="str">
        <f>"韩佳杉"</f>
        <v>韩佳杉</v>
      </c>
      <c r="D526" s="5" t="s">
        <v>516</v>
      </c>
      <c r="E526" s="5"/>
    </row>
    <row r="527" spans="1:5" ht="24.75" customHeight="1">
      <c r="A527" s="5">
        <v>525</v>
      </c>
      <c r="B527" s="5" t="s">
        <v>112</v>
      </c>
      <c r="C527" s="5" t="str">
        <f>"覃小幸"</f>
        <v>覃小幸</v>
      </c>
      <c r="D527" s="5" t="s">
        <v>517</v>
      </c>
      <c r="E527" s="5"/>
    </row>
    <row r="528" spans="1:5" ht="24.75" customHeight="1">
      <c r="A528" s="5">
        <v>526</v>
      </c>
      <c r="B528" s="5" t="s">
        <v>112</v>
      </c>
      <c r="C528" s="5" t="str">
        <f>"吴柳俞"</f>
        <v>吴柳俞</v>
      </c>
      <c r="D528" s="5" t="s">
        <v>420</v>
      </c>
      <c r="E528" s="5"/>
    </row>
    <row r="529" spans="1:5" ht="24.75" customHeight="1">
      <c r="A529" s="5">
        <v>527</v>
      </c>
      <c r="B529" s="5" t="s">
        <v>112</v>
      </c>
      <c r="C529" s="5" t="str">
        <f>"吴治桃"</f>
        <v>吴治桃</v>
      </c>
      <c r="D529" s="5" t="s">
        <v>518</v>
      </c>
      <c r="E529" s="5"/>
    </row>
    <row r="530" spans="1:5" ht="24.75" customHeight="1">
      <c r="A530" s="5">
        <v>528</v>
      </c>
      <c r="B530" s="5" t="s">
        <v>112</v>
      </c>
      <c r="C530" s="5" t="str">
        <f>"吕惠"</f>
        <v>吕惠</v>
      </c>
      <c r="D530" s="5" t="s">
        <v>519</v>
      </c>
      <c r="E530" s="5"/>
    </row>
    <row r="531" spans="1:5" ht="24.75" customHeight="1">
      <c r="A531" s="5">
        <v>529</v>
      </c>
      <c r="B531" s="5" t="s">
        <v>112</v>
      </c>
      <c r="C531" s="5" t="str">
        <f>"林俊"</f>
        <v>林俊</v>
      </c>
      <c r="D531" s="5" t="s">
        <v>520</v>
      </c>
      <c r="E531" s="5"/>
    </row>
    <row r="532" spans="1:5" ht="24.75" customHeight="1">
      <c r="A532" s="5">
        <v>530</v>
      </c>
      <c r="B532" s="5" t="s">
        <v>112</v>
      </c>
      <c r="C532" s="5" t="str">
        <f>"王雯"</f>
        <v>王雯</v>
      </c>
      <c r="D532" s="5" t="s">
        <v>521</v>
      </c>
      <c r="E532" s="5"/>
    </row>
    <row r="533" spans="1:5" ht="24.75" customHeight="1">
      <c r="A533" s="5">
        <v>531</v>
      </c>
      <c r="B533" s="5" t="s">
        <v>112</v>
      </c>
      <c r="C533" s="5" t="str">
        <f>"符方妮"</f>
        <v>符方妮</v>
      </c>
      <c r="D533" s="5" t="s">
        <v>522</v>
      </c>
      <c r="E533" s="5"/>
    </row>
    <row r="534" spans="1:5" ht="24.75" customHeight="1">
      <c r="A534" s="5">
        <v>532</v>
      </c>
      <c r="B534" s="5" t="s">
        <v>112</v>
      </c>
      <c r="C534" s="5" t="str">
        <f>"陈映丹"</f>
        <v>陈映丹</v>
      </c>
      <c r="D534" s="5" t="s">
        <v>523</v>
      </c>
      <c r="E534" s="5"/>
    </row>
    <row r="535" spans="1:5" ht="24.75" customHeight="1">
      <c r="A535" s="5">
        <v>533</v>
      </c>
      <c r="B535" s="5" t="s">
        <v>112</v>
      </c>
      <c r="C535" s="5" t="str">
        <f>"林小铃"</f>
        <v>林小铃</v>
      </c>
      <c r="D535" s="5" t="s">
        <v>524</v>
      </c>
      <c r="E535" s="5"/>
    </row>
    <row r="536" spans="1:5" ht="24.75" customHeight="1">
      <c r="A536" s="5">
        <v>534</v>
      </c>
      <c r="B536" s="5" t="s">
        <v>112</v>
      </c>
      <c r="C536" s="5" t="str">
        <f>"王春艳"</f>
        <v>王春艳</v>
      </c>
      <c r="D536" s="5" t="s">
        <v>525</v>
      </c>
      <c r="E536" s="5"/>
    </row>
    <row r="537" spans="1:5" ht="24.75" customHeight="1">
      <c r="A537" s="5">
        <v>535</v>
      </c>
      <c r="B537" s="5" t="s">
        <v>112</v>
      </c>
      <c r="C537" s="5" t="str">
        <f>"李娉婷"</f>
        <v>李娉婷</v>
      </c>
      <c r="D537" s="5" t="s">
        <v>526</v>
      </c>
      <c r="E537" s="5"/>
    </row>
    <row r="538" spans="1:5" ht="24.75" customHeight="1">
      <c r="A538" s="5">
        <v>536</v>
      </c>
      <c r="B538" s="5" t="s">
        <v>112</v>
      </c>
      <c r="C538" s="5" t="str">
        <f>"李佳润"</f>
        <v>李佳润</v>
      </c>
      <c r="D538" s="5" t="s">
        <v>527</v>
      </c>
      <c r="E538" s="5"/>
    </row>
    <row r="539" spans="1:5" ht="24.75" customHeight="1">
      <c r="A539" s="5">
        <v>537</v>
      </c>
      <c r="B539" s="5" t="s">
        <v>112</v>
      </c>
      <c r="C539" s="5" t="str">
        <f>"林秀君"</f>
        <v>林秀君</v>
      </c>
      <c r="D539" s="5" t="s">
        <v>528</v>
      </c>
      <c r="E539" s="5"/>
    </row>
    <row r="540" spans="1:5" ht="24.75" customHeight="1">
      <c r="A540" s="5">
        <v>538</v>
      </c>
      <c r="B540" s="5" t="s">
        <v>112</v>
      </c>
      <c r="C540" s="5" t="str">
        <f>"潘朝丽"</f>
        <v>潘朝丽</v>
      </c>
      <c r="D540" s="5" t="s">
        <v>287</v>
      </c>
      <c r="E540" s="5"/>
    </row>
    <row r="541" spans="1:5" ht="24.75" customHeight="1">
      <c r="A541" s="5">
        <v>539</v>
      </c>
      <c r="B541" s="5" t="s">
        <v>112</v>
      </c>
      <c r="C541" s="5" t="str">
        <f>"欧庆翠"</f>
        <v>欧庆翠</v>
      </c>
      <c r="D541" s="5" t="s">
        <v>529</v>
      </c>
      <c r="E541" s="5"/>
    </row>
    <row r="542" spans="1:5" ht="24.75" customHeight="1">
      <c r="A542" s="5">
        <v>540</v>
      </c>
      <c r="B542" s="5" t="s">
        <v>112</v>
      </c>
      <c r="C542" s="5" t="str">
        <f>"符玲妹"</f>
        <v>符玲妹</v>
      </c>
      <c r="D542" s="5" t="s">
        <v>215</v>
      </c>
      <c r="E542" s="5"/>
    </row>
    <row r="543" spans="1:5" ht="24.75" customHeight="1">
      <c r="A543" s="5">
        <v>541</v>
      </c>
      <c r="B543" s="5" t="s">
        <v>112</v>
      </c>
      <c r="C543" s="5" t="str">
        <f>"王娟"</f>
        <v>王娟</v>
      </c>
      <c r="D543" s="5" t="s">
        <v>530</v>
      </c>
      <c r="E543" s="5"/>
    </row>
    <row r="544" spans="1:5" ht="24.75" customHeight="1">
      <c r="A544" s="5">
        <v>542</v>
      </c>
      <c r="B544" s="5" t="s">
        <v>112</v>
      </c>
      <c r="C544" s="5" t="str">
        <f>"陈天宇"</f>
        <v>陈天宇</v>
      </c>
      <c r="D544" s="5" t="s">
        <v>531</v>
      </c>
      <c r="E544" s="5"/>
    </row>
    <row r="545" spans="1:5" ht="24.75" customHeight="1">
      <c r="A545" s="5">
        <v>543</v>
      </c>
      <c r="B545" s="5" t="s">
        <v>112</v>
      </c>
      <c r="C545" s="5" t="str">
        <f>"王小玉"</f>
        <v>王小玉</v>
      </c>
      <c r="D545" s="5" t="s">
        <v>532</v>
      </c>
      <c r="E545" s="5"/>
    </row>
    <row r="546" spans="1:5" ht="24.75" customHeight="1">
      <c r="A546" s="5">
        <v>544</v>
      </c>
      <c r="B546" s="5" t="s">
        <v>112</v>
      </c>
      <c r="C546" s="5" t="str">
        <f>"王雪晶"</f>
        <v>王雪晶</v>
      </c>
      <c r="D546" s="5" t="s">
        <v>533</v>
      </c>
      <c r="E546" s="5"/>
    </row>
    <row r="547" spans="1:5" ht="24.75" customHeight="1">
      <c r="A547" s="5">
        <v>545</v>
      </c>
      <c r="B547" s="5" t="s">
        <v>112</v>
      </c>
      <c r="C547" s="5" t="str">
        <f>"陈秀霞"</f>
        <v>陈秀霞</v>
      </c>
      <c r="D547" s="5" t="s">
        <v>458</v>
      </c>
      <c r="E547" s="5"/>
    </row>
    <row r="548" spans="1:5" ht="24.75" customHeight="1">
      <c r="A548" s="5">
        <v>546</v>
      </c>
      <c r="B548" s="5" t="s">
        <v>112</v>
      </c>
      <c r="C548" s="5" t="str">
        <f>"陈金菊"</f>
        <v>陈金菊</v>
      </c>
      <c r="D548" s="5" t="s">
        <v>534</v>
      </c>
      <c r="E548" s="5"/>
    </row>
    <row r="549" spans="1:5" ht="24.75" customHeight="1">
      <c r="A549" s="5">
        <v>547</v>
      </c>
      <c r="B549" s="5" t="s">
        <v>112</v>
      </c>
      <c r="C549" s="5" t="str">
        <f>"吴铁昌"</f>
        <v>吴铁昌</v>
      </c>
      <c r="D549" s="5" t="s">
        <v>535</v>
      </c>
      <c r="E549" s="5"/>
    </row>
    <row r="550" spans="1:5" ht="24.75" customHeight="1">
      <c r="A550" s="5">
        <v>548</v>
      </c>
      <c r="B550" s="5" t="s">
        <v>112</v>
      </c>
      <c r="C550" s="5" t="str">
        <f>"吴伸圆"</f>
        <v>吴伸圆</v>
      </c>
      <c r="D550" s="5" t="s">
        <v>213</v>
      </c>
      <c r="E550" s="5"/>
    </row>
    <row r="551" spans="1:5" ht="24.75" customHeight="1">
      <c r="A551" s="5">
        <v>549</v>
      </c>
      <c r="B551" s="5" t="s">
        <v>112</v>
      </c>
      <c r="C551" s="5" t="str">
        <f>"符娟"</f>
        <v>符娟</v>
      </c>
      <c r="D551" s="5" t="s">
        <v>536</v>
      </c>
      <c r="E551" s="5"/>
    </row>
    <row r="552" spans="1:5" ht="24.75" customHeight="1">
      <c r="A552" s="5">
        <v>550</v>
      </c>
      <c r="B552" s="5" t="s">
        <v>112</v>
      </c>
      <c r="C552" s="5" t="str">
        <f>"苏虹虹"</f>
        <v>苏虹虹</v>
      </c>
      <c r="D552" s="5" t="s">
        <v>537</v>
      </c>
      <c r="E552" s="5"/>
    </row>
    <row r="553" spans="1:5" ht="24.75" customHeight="1">
      <c r="A553" s="5">
        <v>551</v>
      </c>
      <c r="B553" s="5" t="s">
        <v>112</v>
      </c>
      <c r="C553" s="5" t="str">
        <f>"陈艳"</f>
        <v>陈艳</v>
      </c>
      <c r="D553" s="5" t="s">
        <v>538</v>
      </c>
      <c r="E553" s="5"/>
    </row>
    <row r="554" spans="1:5" ht="24.75" customHeight="1">
      <c r="A554" s="5">
        <v>552</v>
      </c>
      <c r="B554" s="5" t="s">
        <v>112</v>
      </c>
      <c r="C554" s="5" t="str">
        <f>"陈选静"</f>
        <v>陈选静</v>
      </c>
      <c r="D554" s="5" t="s">
        <v>539</v>
      </c>
      <c r="E554" s="5"/>
    </row>
    <row r="555" spans="1:5" ht="24.75" customHeight="1">
      <c r="A555" s="5">
        <v>553</v>
      </c>
      <c r="B555" s="5" t="s">
        <v>112</v>
      </c>
      <c r="C555" s="5" t="str">
        <f>"秦会营"</f>
        <v>秦会营</v>
      </c>
      <c r="D555" s="5" t="s">
        <v>540</v>
      </c>
      <c r="E555" s="5"/>
    </row>
    <row r="556" spans="1:5" ht="24.75" customHeight="1">
      <c r="A556" s="5">
        <v>554</v>
      </c>
      <c r="B556" s="5" t="s">
        <v>112</v>
      </c>
      <c r="C556" s="5" t="str">
        <f>"高孙芯"</f>
        <v>高孙芯</v>
      </c>
      <c r="D556" s="5" t="s">
        <v>541</v>
      </c>
      <c r="E556" s="5"/>
    </row>
    <row r="557" spans="1:5" ht="24.75" customHeight="1">
      <c r="A557" s="5">
        <v>555</v>
      </c>
      <c r="B557" s="5" t="s">
        <v>112</v>
      </c>
      <c r="C557" s="5" t="str">
        <f>"周雪"</f>
        <v>周雪</v>
      </c>
      <c r="D557" s="5" t="s">
        <v>542</v>
      </c>
      <c r="E557" s="5"/>
    </row>
    <row r="558" spans="1:5" ht="24.75" customHeight="1">
      <c r="A558" s="5">
        <v>556</v>
      </c>
      <c r="B558" s="5" t="s">
        <v>112</v>
      </c>
      <c r="C558" s="5" t="str">
        <f>"周文娜"</f>
        <v>周文娜</v>
      </c>
      <c r="D558" s="5" t="s">
        <v>543</v>
      </c>
      <c r="E558" s="5"/>
    </row>
    <row r="559" spans="1:5" ht="24.75" customHeight="1">
      <c r="A559" s="5">
        <v>557</v>
      </c>
      <c r="B559" s="5" t="s">
        <v>112</v>
      </c>
      <c r="C559" s="5" t="str">
        <f>"钟云"</f>
        <v>钟云</v>
      </c>
      <c r="D559" s="5" t="s">
        <v>544</v>
      </c>
      <c r="E559" s="5"/>
    </row>
    <row r="560" spans="1:5" ht="24.75" customHeight="1">
      <c r="A560" s="5">
        <v>558</v>
      </c>
      <c r="B560" s="5" t="s">
        <v>112</v>
      </c>
      <c r="C560" s="5" t="str">
        <f>"梁玉"</f>
        <v>梁玉</v>
      </c>
      <c r="D560" s="5" t="s">
        <v>545</v>
      </c>
      <c r="E560" s="5"/>
    </row>
    <row r="561" spans="1:5" ht="24.75" customHeight="1">
      <c r="A561" s="5">
        <v>559</v>
      </c>
      <c r="B561" s="5" t="s">
        <v>112</v>
      </c>
      <c r="C561" s="5" t="str">
        <f>"杨晶晶"</f>
        <v>杨晶晶</v>
      </c>
      <c r="D561" s="5" t="s">
        <v>546</v>
      </c>
      <c r="E561" s="5"/>
    </row>
    <row r="562" spans="1:5" ht="24.75" customHeight="1">
      <c r="A562" s="5">
        <v>560</v>
      </c>
      <c r="B562" s="5" t="s">
        <v>112</v>
      </c>
      <c r="C562" s="5" t="str">
        <f>"林慧"</f>
        <v>林慧</v>
      </c>
      <c r="D562" s="5" t="s">
        <v>547</v>
      </c>
      <c r="E562" s="5"/>
    </row>
    <row r="563" spans="1:5" ht="24.75" customHeight="1">
      <c r="A563" s="5">
        <v>561</v>
      </c>
      <c r="B563" s="5" t="s">
        <v>112</v>
      </c>
      <c r="C563" s="5" t="str">
        <f>"文怡琛"</f>
        <v>文怡琛</v>
      </c>
      <c r="D563" s="5" t="s">
        <v>548</v>
      </c>
      <c r="E563" s="5"/>
    </row>
    <row r="564" spans="1:5" ht="24.75" customHeight="1">
      <c r="A564" s="5">
        <v>562</v>
      </c>
      <c r="B564" s="5" t="s">
        <v>112</v>
      </c>
      <c r="C564" s="5" t="str">
        <f>"符爱芳"</f>
        <v>符爱芳</v>
      </c>
      <c r="D564" s="5" t="s">
        <v>549</v>
      </c>
      <c r="E564" s="5"/>
    </row>
    <row r="565" spans="1:5" ht="24.75" customHeight="1">
      <c r="A565" s="5">
        <v>563</v>
      </c>
      <c r="B565" s="5" t="s">
        <v>112</v>
      </c>
      <c r="C565" s="5" t="str">
        <f>"许若希"</f>
        <v>许若希</v>
      </c>
      <c r="D565" s="5" t="s">
        <v>550</v>
      </c>
      <c r="E565" s="5"/>
    </row>
    <row r="566" spans="1:5" ht="24.75" customHeight="1">
      <c r="A566" s="5">
        <v>564</v>
      </c>
      <c r="B566" s="5" t="s">
        <v>112</v>
      </c>
      <c r="C566" s="5" t="str">
        <f>"罗小虹"</f>
        <v>罗小虹</v>
      </c>
      <c r="D566" s="5" t="s">
        <v>551</v>
      </c>
      <c r="E566" s="5"/>
    </row>
    <row r="567" spans="1:5" ht="24.75" customHeight="1">
      <c r="A567" s="5">
        <v>565</v>
      </c>
      <c r="B567" s="5" t="s">
        <v>112</v>
      </c>
      <c r="C567" s="5" t="str">
        <f>"李修"</f>
        <v>李修</v>
      </c>
      <c r="D567" s="5" t="s">
        <v>552</v>
      </c>
      <c r="E567" s="5"/>
    </row>
    <row r="568" spans="1:5" ht="24.75" customHeight="1">
      <c r="A568" s="5">
        <v>566</v>
      </c>
      <c r="B568" s="5" t="s">
        <v>112</v>
      </c>
      <c r="C568" s="5" t="str">
        <f>"文兰"</f>
        <v>文兰</v>
      </c>
      <c r="D568" s="5" t="s">
        <v>358</v>
      </c>
      <c r="E568" s="5"/>
    </row>
    <row r="569" spans="1:5" ht="24.75" customHeight="1">
      <c r="A569" s="5">
        <v>567</v>
      </c>
      <c r="B569" s="5" t="s">
        <v>112</v>
      </c>
      <c r="C569" s="5" t="str">
        <f>"李娅琼"</f>
        <v>李娅琼</v>
      </c>
      <c r="D569" s="5" t="s">
        <v>553</v>
      </c>
      <c r="E569" s="5"/>
    </row>
    <row r="570" spans="1:5" ht="24.75" customHeight="1">
      <c r="A570" s="5">
        <v>568</v>
      </c>
      <c r="B570" s="5" t="s">
        <v>112</v>
      </c>
      <c r="C570" s="5" t="str">
        <f>"符冰"</f>
        <v>符冰</v>
      </c>
      <c r="D570" s="5" t="s">
        <v>554</v>
      </c>
      <c r="E570" s="5"/>
    </row>
    <row r="571" spans="1:5" ht="24.75" customHeight="1">
      <c r="A571" s="5">
        <v>569</v>
      </c>
      <c r="B571" s="5" t="s">
        <v>112</v>
      </c>
      <c r="C571" s="5" t="str">
        <f>"曾金蓉"</f>
        <v>曾金蓉</v>
      </c>
      <c r="D571" s="5" t="s">
        <v>555</v>
      </c>
      <c r="E571" s="5"/>
    </row>
    <row r="572" spans="1:5" ht="24.75" customHeight="1">
      <c r="A572" s="5">
        <v>570</v>
      </c>
      <c r="B572" s="5" t="s">
        <v>112</v>
      </c>
      <c r="C572" s="5" t="str">
        <f>"王月婧"</f>
        <v>王月婧</v>
      </c>
      <c r="D572" s="5" t="s">
        <v>556</v>
      </c>
      <c r="E572" s="5"/>
    </row>
    <row r="573" spans="1:5" ht="24.75" customHeight="1">
      <c r="A573" s="5">
        <v>571</v>
      </c>
      <c r="B573" s="5" t="s">
        <v>112</v>
      </c>
      <c r="C573" s="5" t="str">
        <f>"蔡丽"</f>
        <v>蔡丽</v>
      </c>
      <c r="D573" s="5" t="s">
        <v>557</v>
      </c>
      <c r="E573" s="5"/>
    </row>
    <row r="574" spans="1:5" ht="24.75" customHeight="1">
      <c r="A574" s="5">
        <v>572</v>
      </c>
      <c r="B574" s="5" t="s">
        <v>112</v>
      </c>
      <c r="C574" s="5" t="str">
        <f>"郑雅心"</f>
        <v>郑雅心</v>
      </c>
      <c r="D574" s="5" t="s">
        <v>558</v>
      </c>
      <c r="E574" s="5"/>
    </row>
    <row r="575" spans="1:5" ht="24.75" customHeight="1">
      <c r="A575" s="5">
        <v>573</v>
      </c>
      <c r="B575" s="5" t="s">
        <v>112</v>
      </c>
      <c r="C575" s="5" t="str">
        <f>"陈曼曼"</f>
        <v>陈曼曼</v>
      </c>
      <c r="D575" s="5" t="s">
        <v>559</v>
      </c>
      <c r="E575" s="5"/>
    </row>
    <row r="576" spans="1:5" ht="24.75" customHeight="1">
      <c r="A576" s="5">
        <v>574</v>
      </c>
      <c r="B576" s="5" t="s">
        <v>112</v>
      </c>
      <c r="C576" s="5" t="str">
        <f>"符鉴霞"</f>
        <v>符鉴霞</v>
      </c>
      <c r="D576" s="5" t="s">
        <v>560</v>
      </c>
      <c r="E576" s="5"/>
    </row>
    <row r="577" spans="1:5" ht="24.75" customHeight="1">
      <c r="A577" s="5">
        <v>575</v>
      </c>
      <c r="B577" s="5" t="s">
        <v>112</v>
      </c>
      <c r="C577" s="5" t="str">
        <f>"莫锦燕"</f>
        <v>莫锦燕</v>
      </c>
      <c r="D577" s="5" t="s">
        <v>561</v>
      </c>
      <c r="E577" s="5"/>
    </row>
    <row r="578" spans="1:5" ht="24.75" customHeight="1">
      <c r="A578" s="5">
        <v>576</v>
      </c>
      <c r="B578" s="5" t="s">
        <v>112</v>
      </c>
      <c r="C578" s="5" t="str">
        <f>"莫锦敏"</f>
        <v>莫锦敏</v>
      </c>
      <c r="D578" s="5" t="s">
        <v>562</v>
      </c>
      <c r="E578" s="5"/>
    </row>
    <row r="579" spans="1:5" ht="24.75" customHeight="1">
      <c r="A579" s="5">
        <v>577</v>
      </c>
      <c r="B579" s="5" t="s">
        <v>112</v>
      </c>
      <c r="C579" s="5" t="str">
        <f>"羊秋香"</f>
        <v>羊秋香</v>
      </c>
      <c r="D579" s="5" t="s">
        <v>563</v>
      </c>
      <c r="E579" s="5"/>
    </row>
    <row r="580" spans="1:5" ht="24.75" customHeight="1">
      <c r="A580" s="5">
        <v>578</v>
      </c>
      <c r="B580" s="5" t="s">
        <v>112</v>
      </c>
      <c r="C580" s="5" t="str">
        <f>"胡李倩"</f>
        <v>胡李倩</v>
      </c>
      <c r="D580" s="5" t="s">
        <v>564</v>
      </c>
      <c r="E580" s="5"/>
    </row>
    <row r="581" spans="1:5" ht="24.75" customHeight="1">
      <c r="A581" s="5">
        <v>579</v>
      </c>
      <c r="B581" s="5" t="s">
        <v>112</v>
      </c>
      <c r="C581" s="5" t="str">
        <f>"谢石带"</f>
        <v>谢石带</v>
      </c>
      <c r="D581" s="5" t="s">
        <v>44</v>
      </c>
      <c r="E581" s="5"/>
    </row>
    <row r="582" spans="1:5" ht="24.75" customHeight="1">
      <c r="A582" s="5">
        <v>580</v>
      </c>
      <c r="B582" s="5" t="s">
        <v>112</v>
      </c>
      <c r="C582" s="5" t="str">
        <f>"王惠清"</f>
        <v>王惠清</v>
      </c>
      <c r="D582" s="5" t="s">
        <v>552</v>
      </c>
      <c r="E582" s="5"/>
    </row>
    <row r="583" spans="1:5" ht="24.75" customHeight="1">
      <c r="A583" s="5">
        <v>581</v>
      </c>
      <c r="B583" s="5" t="s">
        <v>112</v>
      </c>
      <c r="C583" s="5" t="str">
        <f>"徐明慧"</f>
        <v>徐明慧</v>
      </c>
      <c r="D583" s="5" t="s">
        <v>565</v>
      </c>
      <c r="E583" s="5"/>
    </row>
    <row r="584" spans="1:5" ht="24.75" customHeight="1">
      <c r="A584" s="5">
        <v>582</v>
      </c>
      <c r="B584" s="5" t="s">
        <v>112</v>
      </c>
      <c r="C584" s="5" t="str">
        <f>"王子慧"</f>
        <v>王子慧</v>
      </c>
      <c r="D584" s="5" t="s">
        <v>566</v>
      </c>
      <c r="E584" s="5"/>
    </row>
    <row r="585" spans="1:5" ht="24.75" customHeight="1">
      <c r="A585" s="5">
        <v>583</v>
      </c>
      <c r="B585" s="5" t="s">
        <v>112</v>
      </c>
      <c r="C585" s="5" t="str">
        <f>"李宋君"</f>
        <v>李宋君</v>
      </c>
      <c r="D585" s="5" t="s">
        <v>567</v>
      </c>
      <c r="E585" s="5"/>
    </row>
    <row r="586" spans="1:5" ht="24.75" customHeight="1">
      <c r="A586" s="5">
        <v>584</v>
      </c>
      <c r="B586" s="5" t="s">
        <v>112</v>
      </c>
      <c r="C586" s="5" t="str">
        <f>"刘惠婷"</f>
        <v>刘惠婷</v>
      </c>
      <c r="D586" s="5" t="s">
        <v>568</v>
      </c>
      <c r="E586" s="5"/>
    </row>
    <row r="587" spans="1:5" ht="24.75" customHeight="1">
      <c r="A587" s="5">
        <v>585</v>
      </c>
      <c r="B587" s="5" t="s">
        <v>112</v>
      </c>
      <c r="C587" s="5" t="str">
        <f>"羊丽霞"</f>
        <v>羊丽霞</v>
      </c>
      <c r="D587" s="5" t="s">
        <v>569</v>
      </c>
      <c r="E587" s="5"/>
    </row>
    <row r="588" spans="1:5" ht="24.75" customHeight="1">
      <c r="A588" s="5">
        <v>586</v>
      </c>
      <c r="B588" s="5" t="s">
        <v>112</v>
      </c>
      <c r="C588" s="5" t="str">
        <f>"符仙"</f>
        <v>符仙</v>
      </c>
      <c r="D588" s="5" t="s">
        <v>570</v>
      </c>
      <c r="E588" s="5"/>
    </row>
    <row r="589" spans="1:5" ht="24.75" customHeight="1">
      <c r="A589" s="5">
        <v>587</v>
      </c>
      <c r="B589" s="5" t="s">
        <v>112</v>
      </c>
      <c r="C589" s="5" t="str">
        <f>"冯少丹"</f>
        <v>冯少丹</v>
      </c>
      <c r="D589" s="5" t="s">
        <v>571</v>
      </c>
      <c r="E589" s="5"/>
    </row>
    <row r="590" spans="1:5" ht="24.75" customHeight="1">
      <c r="A590" s="5">
        <v>588</v>
      </c>
      <c r="B590" s="5" t="s">
        <v>112</v>
      </c>
      <c r="C590" s="5" t="str">
        <f>"符虹"</f>
        <v>符虹</v>
      </c>
      <c r="D590" s="5" t="s">
        <v>572</v>
      </c>
      <c r="E590" s="5"/>
    </row>
    <row r="591" spans="1:5" ht="24.75" customHeight="1">
      <c r="A591" s="5">
        <v>589</v>
      </c>
      <c r="B591" s="5" t="s">
        <v>112</v>
      </c>
      <c r="C591" s="5" t="str">
        <f>"吴小丽"</f>
        <v>吴小丽</v>
      </c>
      <c r="D591" s="5" t="s">
        <v>573</v>
      </c>
      <c r="E591" s="5"/>
    </row>
    <row r="592" spans="1:5" ht="24.75" customHeight="1">
      <c r="A592" s="5">
        <v>590</v>
      </c>
      <c r="B592" s="5" t="s">
        <v>112</v>
      </c>
      <c r="C592" s="5" t="str">
        <f>"陈晓梦"</f>
        <v>陈晓梦</v>
      </c>
      <c r="D592" s="5" t="s">
        <v>574</v>
      </c>
      <c r="E592" s="5"/>
    </row>
    <row r="593" spans="1:5" ht="24.75" customHeight="1">
      <c r="A593" s="5">
        <v>591</v>
      </c>
      <c r="B593" s="5" t="s">
        <v>112</v>
      </c>
      <c r="C593" s="5" t="str">
        <f>"黄清"</f>
        <v>黄清</v>
      </c>
      <c r="D593" s="5" t="s">
        <v>575</v>
      </c>
      <c r="E593" s="5"/>
    </row>
    <row r="594" spans="1:5" ht="24.75" customHeight="1">
      <c r="A594" s="5">
        <v>592</v>
      </c>
      <c r="B594" s="5" t="s">
        <v>112</v>
      </c>
      <c r="C594" s="5" t="str">
        <f>"吴怡"</f>
        <v>吴怡</v>
      </c>
      <c r="D594" s="5" t="s">
        <v>576</v>
      </c>
      <c r="E594" s="5"/>
    </row>
    <row r="595" spans="1:5" ht="24.75" customHeight="1">
      <c r="A595" s="5">
        <v>593</v>
      </c>
      <c r="B595" s="5" t="s">
        <v>112</v>
      </c>
      <c r="C595" s="5" t="str">
        <f>"朱瑞苹"</f>
        <v>朱瑞苹</v>
      </c>
      <c r="D595" s="5" t="s">
        <v>323</v>
      </c>
      <c r="E595" s="5"/>
    </row>
    <row r="596" spans="1:5" ht="24.75" customHeight="1">
      <c r="A596" s="5">
        <v>594</v>
      </c>
      <c r="B596" s="5" t="s">
        <v>112</v>
      </c>
      <c r="C596" s="5" t="str">
        <f>"符壮丽"</f>
        <v>符壮丽</v>
      </c>
      <c r="D596" s="5" t="s">
        <v>577</v>
      </c>
      <c r="E596" s="5"/>
    </row>
    <row r="597" spans="1:5" ht="24.75" customHeight="1">
      <c r="A597" s="5">
        <v>595</v>
      </c>
      <c r="B597" s="5" t="s">
        <v>112</v>
      </c>
      <c r="C597" s="5" t="str">
        <f>"邢文丽"</f>
        <v>邢文丽</v>
      </c>
      <c r="D597" s="5" t="s">
        <v>578</v>
      </c>
      <c r="E597" s="5"/>
    </row>
    <row r="598" spans="1:5" ht="24.75" customHeight="1">
      <c r="A598" s="5">
        <v>596</v>
      </c>
      <c r="B598" s="5" t="s">
        <v>112</v>
      </c>
      <c r="C598" s="5" t="str">
        <f>"郑小丹"</f>
        <v>郑小丹</v>
      </c>
      <c r="D598" s="5" t="s">
        <v>579</v>
      </c>
      <c r="E598" s="5"/>
    </row>
    <row r="599" spans="1:5" ht="24.75" customHeight="1">
      <c r="A599" s="5">
        <v>597</v>
      </c>
      <c r="B599" s="5" t="s">
        <v>112</v>
      </c>
      <c r="C599" s="5" t="str">
        <f>"张芙玲"</f>
        <v>张芙玲</v>
      </c>
      <c r="D599" s="5" t="s">
        <v>580</v>
      </c>
      <c r="E599" s="5"/>
    </row>
    <row r="600" spans="1:5" ht="24.75" customHeight="1">
      <c r="A600" s="5">
        <v>598</v>
      </c>
      <c r="B600" s="5" t="s">
        <v>112</v>
      </c>
      <c r="C600" s="5" t="str">
        <f>"黎如婷"</f>
        <v>黎如婷</v>
      </c>
      <c r="D600" s="5" t="s">
        <v>581</v>
      </c>
      <c r="E600" s="5"/>
    </row>
    <row r="601" spans="1:5" ht="24.75" customHeight="1">
      <c r="A601" s="5">
        <v>599</v>
      </c>
      <c r="B601" s="5" t="s">
        <v>112</v>
      </c>
      <c r="C601" s="5" t="str">
        <f>"谢苗"</f>
        <v>谢苗</v>
      </c>
      <c r="D601" s="5" t="s">
        <v>582</v>
      </c>
      <c r="E601" s="5"/>
    </row>
    <row r="602" spans="1:5" ht="24.75" customHeight="1">
      <c r="A602" s="5">
        <v>600</v>
      </c>
      <c r="B602" s="5" t="s">
        <v>112</v>
      </c>
      <c r="C602" s="5" t="str">
        <f>"梁井爱"</f>
        <v>梁井爱</v>
      </c>
      <c r="D602" s="5" t="s">
        <v>583</v>
      </c>
      <c r="E602" s="5"/>
    </row>
    <row r="603" spans="1:5" ht="24.75" customHeight="1">
      <c r="A603" s="5">
        <v>601</v>
      </c>
      <c r="B603" s="5" t="s">
        <v>112</v>
      </c>
      <c r="C603" s="5" t="str">
        <f>"彭寿静"</f>
        <v>彭寿静</v>
      </c>
      <c r="D603" s="5" t="s">
        <v>584</v>
      </c>
      <c r="E603" s="5"/>
    </row>
    <row r="604" spans="1:5" ht="24.75" customHeight="1">
      <c r="A604" s="5">
        <v>602</v>
      </c>
      <c r="B604" s="5" t="s">
        <v>112</v>
      </c>
      <c r="C604" s="5" t="str">
        <f>"王冰"</f>
        <v>王冰</v>
      </c>
      <c r="D604" s="5" t="s">
        <v>335</v>
      </c>
      <c r="E604" s="5"/>
    </row>
    <row r="605" spans="1:5" ht="24.75" customHeight="1">
      <c r="A605" s="5">
        <v>603</v>
      </c>
      <c r="B605" s="5" t="s">
        <v>112</v>
      </c>
      <c r="C605" s="5" t="str">
        <f>"陈秋婵"</f>
        <v>陈秋婵</v>
      </c>
      <c r="D605" s="5" t="s">
        <v>585</v>
      </c>
      <c r="E605" s="5"/>
    </row>
    <row r="606" spans="1:5" ht="24.75" customHeight="1">
      <c r="A606" s="5">
        <v>604</v>
      </c>
      <c r="B606" s="5" t="s">
        <v>112</v>
      </c>
      <c r="C606" s="5" t="str">
        <f>"郑月玉"</f>
        <v>郑月玉</v>
      </c>
      <c r="D606" s="5" t="s">
        <v>586</v>
      </c>
      <c r="E606" s="5"/>
    </row>
    <row r="607" spans="1:5" ht="24.75" customHeight="1">
      <c r="A607" s="5">
        <v>605</v>
      </c>
      <c r="B607" s="5" t="s">
        <v>112</v>
      </c>
      <c r="C607" s="5" t="str">
        <f>"胡薇薇"</f>
        <v>胡薇薇</v>
      </c>
      <c r="D607" s="5" t="s">
        <v>587</v>
      </c>
      <c r="E607" s="5"/>
    </row>
    <row r="608" spans="1:5" ht="24.75" customHeight="1">
      <c r="A608" s="5">
        <v>606</v>
      </c>
      <c r="B608" s="5" t="s">
        <v>112</v>
      </c>
      <c r="C608" s="5" t="str">
        <f>"林玉花"</f>
        <v>林玉花</v>
      </c>
      <c r="D608" s="5" t="s">
        <v>588</v>
      </c>
      <c r="E608" s="5"/>
    </row>
    <row r="609" spans="1:5" ht="24.75" customHeight="1">
      <c r="A609" s="5">
        <v>607</v>
      </c>
      <c r="B609" s="5" t="s">
        <v>112</v>
      </c>
      <c r="C609" s="5" t="str">
        <f>"陈黄雅"</f>
        <v>陈黄雅</v>
      </c>
      <c r="D609" s="5" t="s">
        <v>589</v>
      </c>
      <c r="E609" s="5"/>
    </row>
    <row r="610" spans="1:5" ht="24.75" customHeight="1">
      <c r="A610" s="5">
        <v>608</v>
      </c>
      <c r="B610" s="5" t="s">
        <v>112</v>
      </c>
      <c r="C610" s="5" t="str">
        <f>"李海琴"</f>
        <v>李海琴</v>
      </c>
      <c r="D610" s="5" t="s">
        <v>590</v>
      </c>
      <c r="E610" s="5"/>
    </row>
    <row r="611" spans="1:5" ht="24.75" customHeight="1">
      <c r="A611" s="5">
        <v>609</v>
      </c>
      <c r="B611" s="5" t="s">
        <v>112</v>
      </c>
      <c r="C611" s="5" t="str">
        <f>"文瑜"</f>
        <v>文瑜</v>
      </c>
      <c r="D611" s="5" t="s">
        <v>591</v>
      </c>
      <c r="E611" s="5"/>
    </row>
    <row r="612" spans="1:5" ht="24.75" customHeight="1">
      <c r="A612" s="5">
        <v>610</v>
      </c>
      <c r="B612" s="5" t="s">
        <v>112</v>
      </c>
      <c r="C612" s="5" t="str">
        <f>"陈娃蓉"</f>
        <v>陈娃蓉</v>
      </c>
      <c r="D612" s="5" t="s">
        <v>592</v>
      </c>
      <c r="E612" s="5"/>
    </row>
    <row r="613" spans="1:5" ht="24.75" customHeight="1">
      <c r="A613" s="5">
        <v>611</v>
      </c>
      <c r="B613" s="5" t="s">
        <v>112</v>
      </c>
      <c r="C613" s="5" t="str">
        <f>"李秀月"</f>
        <v>李秀月</v>
      </c>
      <c r="D613" s="5" t="s">
        <v>593</v>
      </c>
      <c r="E613" s="5"/>
    </row>
    <row r="614" spans="1:5" ht="24.75" customHeight="1">
      <c r="A614" s="5">
        <v>612</v>
      </c>
      <c r="B614" s="5" t="s">
        <v>112</v>
      </c>
      <c r="C614" s="5" t="str">
        <f>"颜亚梨"</f>
        <v>颜亚梨</v>
      </c>
      <c r="D614" s="5" t="s">
        <v>594</v>
      </c>
      <c r="E614" s="5"/>
    </row>
    <row r="615" spans="1:5" ht="24.75" customHeight="1">
      <c r="A615" s="5">
        <v>613</v>
      </c>
      <c r="B615" s="5" t="s">
        <v>112</v>
      </c>
      <c r="C615" s="5" t="str">
        <f>"羊秋丹"</f>
        <v>羊秋丹</v>
      </c>
      <c r="D615" s="5" t="s">
        <v>595</v>
      </c>
      <c r="E615" s="5"/>
    </row>
    <row r="616" spans="1:5" ht="24.75" customHeight="1">
      <c r="A616" s="5">
        <v>614</v>
      </c>
      <c r="B616" s="5" t="s">
        <v>112</v>
      </c>
      <c r="C616" s="5" t="str">
        <f>"黎秀玲"</f>
        <v>黎秀玲</v>
      </c>
      <c r="D616" s="5" t="s">
        <v>596</v>
      </c>
      <c r="E616" s="5"/>
    </row>
    <row r="617" spans="1:5" ht="24.75" customHeight="1">
      <c r="A617" s="5">
        <v>615</v>
      </c>
      <c r="B617" s="5" t="s">
        <v>112</v>
      </c>
      <c r="C617" s="5" t="str">
        <f>"唐海梅"</f>
        <v>唐海梅</v>
      </c>
      <c r="D617" s="5" t="s">
        <v>597</v>
      </c>
      <c r="E617" s="5"/>
    </row>
    <row r="618" spans="1:5" ht="24.75" customHeight="1">
      <c r="A618" s="5">
        <v>616</v>
      </c>
      <c r="B618" s="5" t="s">
        <v>112</v>
      </c>
      <c r="C618" s="5" t="str">
        <f>"杨丽鸿"</f>
        <v>杨丽鸿</v>
      </c>
      <c r="D618" s="5" t="s">
        <v>598</v>
      </c>
      <c r="E618" s="5"/>
    </row>
    <row r="619" spans="1:5" ht="24.75" customHeight="1">
      <c r="A619" s="5">
        <v>617</v>
      </c>
      <c r="B619" s="5" t="s">
        <v>112</v>
      </c>
      <c r="C619" s="5" t="str">
        <f>"王小颜"</f>
        <v>王小颜</v>
      </c>
      <c r="D619" s="5" t="s">
        <v>599</v>
      </c>
      <c r="E619" s="5"/>
    </row>
    <row r="620" spans="1:5" ht="24.75" customHeight="1">
      <c r="A620" s="5">
        <v>618</v>
      </c>
      <c r="B620" s="5" t="s">
        <v>112</v>
      </c>
      <c r="C620" s="5" t="str">
        <f>"麦秋婷"</f>
        <v>麦秋婷</v>
      </c>
      <c r="D620" s="5" t="s">
        <v>487</v>
      </c>
      <c r="E620" s="5"/>
    </row>
    <row r="621" spans="1:5" ht="24.75" customHeight="1">
      <c r="A621" s="5">
        <v>619</v>
      </c>
      <c r="B621" s="5" t="s">
        <v>112</v>
      </c>
      <c r="C621" s="5" t="str">
        <f>"张翆英"</f>
        <v>张翆英</v>
      </c>
      <c r="D621" s="5" t="s">
        <v>600</v>
      </c>
      <c r="E621" s="5"/>
    </row>
    <row r="622" spans="1:5" ht="24.75" customHeight="1">
      <c r="A622" s="5">
        <v>620</v>
      </c>
      <c r="B622" s="5" t="s">
        <v>112</v>
      </c>
      <c r="C622" s="5" t="str">
        <f>"刘德朋"</f>
        <v>刘德朋</v>
      </c>
      <c r="D622" s="5" t="s">
        <v>601</v>
      </c>
      <c r="E622" s="5"/>
    </row>
    <row r="623" spans="1:5" ht="24.75" customHeight="1">
      <c r="A623" s="5">
        <v>621</v>
      </c>
      <c r="B623" s="5" t="s">
        <v>112</v>
      </c>
      <c r="C623" s="5" t="str">
        <f>"朱彩娟"</f>
        <v>朱彩娟</v>
      </c>
      <c r="D623" s="5" t="s">
        <v>602</v>
      </c>
      <c r="E623" s="5"/>
    </row>
    <row r="624" spans="1:5" ht="24.75" customHeight="1">
      <c r="A624" s="5">
        <v>622</v>
      </c>
      <c r="B624" s="5" t="s">
        <v>112</v>
      </c>
      <c r="C624" s="5" t="str">
        <f>"符丹琼"</f>
        <v>符丹琼</v>
      </c>
      <c r="D624" s="5" t="s">
        <v>603</v>
      </c>
      <c r="E624" s="5"/>
    </row>
    <row r="625" spans="1:5" ht="24.75" customHeight="1">
      <c r="A625" s="5">
        <v>623</v>
      </c>
      <c r="B625" s="5" t="s">
        <v>112</v>
      </c>
      <c r="C625" s="5" t="str">
        <f>"黎爱金"</f>
        <v>黎爱金</v>
      </c>
      <c r="D625" s="5" t="s">
        <v>604</v>
      </c>
      <c r="E625" s="5"/>
    </row>
    <row r="626" spans="1:5" ht="24.75" customHeight="1">
      <c r="A626" s="5">
        <v>624</v>
      </c>
      <c r="B626" s="5" t="s">
        <v>112</v>
      </c>
      <c r="C626" s="5" t="str">
        <f>"马安琪"</f>
        <v>马安琪</v>
      </c>
      <c r="D626" s="5" t="s">
        <v>605</v>
      </c>
      <c r="E626" s="5"/>
    </row>
    <row r="627" spans="1:5" ht="24.75" customHeight="1">
      <c r="A627" s="5">
        <v>625</v>
      </c>
      <c r="B627" s="5" t="s">
        <v>112</v>
      </c>
      <c r="C627" s="5" t="str">
        <f>"王丽娜"</f>
        <v>王丽娜</v>
      </c>
      <c r="D627" s="5" t="s">
        <v>606</v>
      </c>
      <c r="E627" s="5"/>
    </row>
    <row r="628" spans="1:5" ht="24.75" customHeight="1">
      <c r="A628" s="5">
        <v>626</v>
      </c>
      <c r="B628" s="5" t="s">
        <v>112</v>
      </c>
      <c r="C628" s="5" t="str">
        <f>"林欣"</f>
        <v>林欣</v>
      </c>
      <c r="D628" s="5" t="s">
        <v>607</v>
      </c>
      <c r="E628" s="5"/>
    </row>
    <row r="629" spans="1:5" ht="24.75" customHeight="1">
      <c r="A629" s="5">
        <v>627</v>
      </c>
      <c r="B629" s="5" t="s">
        <v>112</v>
      </c>
      <c r="C629" s="5" t="str">
        <f>"黄诗雨"</f>
        <v>黄诗雨</v>
      </c>
      <c r="D629" s="5" t="s">
        <v>608</v>
      </c>
      <c r="E629" s="5"/>
    </row>
    <row r="630" spans="1:5" ht="24.75" customHeight="1">
      <c r="A630" s="5">
        <v>628</v>
      </c>
      <c r="B630" s="5" t="s">
        <v>112</v>
      </c>
      <c r="C630" s="5" t="str">
        <f>"曾静"</f>
        <v>曾静</v>
      </c>
      <c r="D630" s="5" t="s">
        <v>609</v>
      </c>
      <c r="E630" s="5"/>
    </row>
    <row r="631" spans="1:5" ht="24.75" customHeight="1">
      <c r="A631" s="5">
        <v>629</v>
      </c>
      <c r="B631" s="5" t="s">
        <v>112</v>
      </c>
      <c r="C631" s="5" t="str">
        <f>"孙鉴龄"</f>
        <v>孙鉴龄</v>
      </c>
      <c r="D631" s="5" t="s">
        <v>610</v>
      </c>
      <c r="E631" s="5"/>
    </row>
    <row r="632" spans="1:5" ht="24.75" customHeight="1">
      <c r="A632" s="5">
        <v>630</v>
      </c>
      <c r="B632" s="5" t="s">
        <v>112</v>
      </c>
      <c r="C632" s="5" t="str">
        <f>"郭教双"</f>
        <v>郭教双</v>
      </c>
      <c r="D632" s="5" t="s">
        <v>611</v>
      </c>
      <c r="E632" s="5"/>
    </row>
    <row r="633" spans="1:5" ht="24.75" customHeight="1">
      <c r="A633" s="5">
        <v>631</v>
      </c>
      <c r="B633" s="5" t="s">
        <v>112</v>
      </c>
      <c r="C633" s="5" t="str">
        <f>"郑惠艳"</f>
        <v>郑惠艳</v>
      </c>
      <c r="D633" s="5" t="s">
        <v>612</v>
      </c>
      <c r="E633" s="5"/>
    </row>
    <row r="634" spans="1:5" ht="24.75" customHeight="1">
      <c r="A634" s="5">
        <v>632</v>
      </c>
      <c r="B634" s="5" t="s">
        <v>112</v>
      </c>
      <c r="C634" s="5" t="str">
        <f>"陈海欢"</f>
        <v>陈海欢</v>
      </c>
      <c r="D634" s="5" t="s">
        <v>613</v>
      </c>
      <c r="E634" s="5"/>
    </row>
    <row r="635" spans="1:5" ht="24.75" customHeight="1">
      <c r="A635" s="5">
        <v>633</v>
      </c>
      <c r="B635" s="5" t="s">
        <v>112</v>
      </c>
      <c r="C635" s="5" t="str">
        <f>"郑海玉"</f>
        <v>郑海玉</v>
      </c>
      <c r="D635" s="5" t="s">
        <v>614</v>
      </c>
      <c r="E635" s="5"/>
    </row>
    <row r="636" spans="1:5" ht="24.75" customHeight="1">
      <c r="A636" s="5">
        <v>634</v>
      </c>
      <c r="B636" s="5" t="s">
        <v>112</v>
      </c>
      <c r="C636" s="5" t="str">
        <f>"蒙萌"</f>
        <v>蒙萌</v>
      </c>
      <c r="D636" s="5" t="s">
        <v>267</v>
      </c>
      <c r="E636" s="5"/>
    </row>
    <row r="637" spans="1:5" ht="24.75" customHeight="1">
      <c r="A637" s="5">
        <v>635</v>
      </c>
      <c r="B637" s="5" t="s">
        <v>112</v>
      </c>
      <c r="C637" s="5" t="str">
        <f>"王舅"</f>
        <v>王舅</v>
      </c>
      <c r="D637" s="5" t="s">
        <v>615</v>
      </c>
      <c r="E637" s="5"/>
    </row>
    <row r="638" spans="1:5" ht="24.75" customHeight="1">
      <c r="A638" s="5">
        <v>636</v>
      </c>
      <c r="B638" s="5" t="s">
        <v>112</v>
      </c>
      <c r="C638" s="5" t="str">
        <f>"黄叶"</f>
        <v>黄叶</v>
      </c>
      <c r="D638" s="5" t="s">
        <v>616</v>
      </c>
      <c r="E638" s="5"/>
    </row>
    <row r="639" spans="1:5" ht="24.75" customHeight="1">
      <c r="A639" s="5">
        <v>637</v>
      </c>
      <c r="B639" s="5" t="s">
        <v>112</v>
      </c>
      <c r="C639" s="5" t="str">
        <f>"徐卫霞"</f>
        <v>徐卫霞</v>
      </c>
      <c r="D639" s="5" t="s">
        <v>617</v>
      </c>
      <c r="E639" s="5"/>
    </row>
    <row r="640" spans="1:5" ht="24.75" customHeight="1">
      <c r="A640" s="5">
        <v>638</v>
      </c>
      <c r="B640" s="5" t="s">
        <v>112</v>
      </c>
      <c r="C640" s="5" t="str">
        <f>"林慧玲"</f>
        <v>林慧玲</v>
      </c>
      <c r="D640" s="5" t="s">
        <v>618</v>
      </c>
      <c r="E640" s="5"/>
    </row>
    <row r="641" spans="1:5" ht="24.75" customHeight="1">
      <c r="A641" s="5">
        <v>639</v>
      </c>
      <c r="B641" s="5" t="s">
        <v>112</v>
      </c>
      <c r="C641" s="5" t="str">
        <f>"林健阿"</f>
        <v>林健阿</v>
      </c>
      <c r="D641" s="5" t="s">
        <v>619</v>
      </c>
      <c r="E641" s="5"/>
    </row>
    <row r="642" spans="1:5" ht="24.75" customHeight="1">
      <c r="A642" s="5">
        <v>640</v>
      </c>
      <c r="B642" s="5" t="s">
        <v>112</v>
      </c>
      <c r="C642" s="5" t="str">
        <f>"王娇"</f>
        <v>王娇</v>
      </c>
      <c r="D642" s="5" t="s">
        <v>620</v>
      </c>
      <c r="E642" s="5"/>
    </row>
    <row r="643" spans="1:5" ht="24.75" customHeight="1">
      <c r="A643" s="5">
        <v>641</v>
      </c>
      <c r="B643" s="5" t="s">
        <v>112</v>
      </c>
      <c r="C643" s="5" t="str">
        <f>"钟友作"</f>
        <v>钟友作</v>
      </c>
      <c r="D643" s="5" t="s">
        <v>621</v>
      </c>
      <c r="E643" s="5"/>
    </row>
    <row r="644" spans="1:5" ht="24.75" customHeight="1">
      <c r="A644" s="5">
        <v>642</v>
      </c>
      <c r="B644" s="5" t="s">
        <v>112</v>
      </c>
      <c r="C644" s="5" t="str">
        <f>"陈文慧"</f>
        <v>陈文慧</v>
      </c>
      <c r="D644" s="5" t="s">
        <v>622</v>
      </c>
      <c r="E644" s="5"/>
    </row>
    <row r="645" spans="1:5" ht="24.75" customHeight="1">
      <c r="A645" s="5">
        <v>643</v>
      </c>
      <c r="B645" s="5" t="s">
        <v>112</v>
      </c>
      <c r="C645" s="5" t="str">
        <f>"赵慧语"</f>
        <v>赵慧语</v>
      </c>
      <c r="D645" s="5" t="s">
        <v>623</v>
      </c>
      <c r="E645" s="5"/>
    </row>
    <row r="646" spans="1:5" ht="24.75" customHeight="1">
      <c r="A646" s="5">
        <v>644</v>
      </c>
      <c r="B646" s="5" t="s">
        <v>112</v>
      </c>
      <c r="C646" s="5" t="str">
        <f>"麦伟映"</f>
        <v>麦伟映</v>
      </c>
      <c r="D646" s="5" t="s">
        <v>624</v>
      </c>
      <c r="E646" s="5"/>
    </row>
    <row r="647" spans="1:5" ht="24.75" customHeight="1">
      <c r="A647" s="5">
        <v>645</v>
      </c>
      <c r="B647" s="5" t="s">
        <v>112</v>
      </c>
      <c r="C647" s="5" t="str">
        <f>"王康雨"</f>
        <v>王康雨</v>
      </c>
      <c r="D647" s="5" t="s">
        <v>625</v>
      </c>
      <c r="E647" s="5"/>
    </row>
    <row r="648" spans="1:5" ht="24.75" customHeight="1">
      <c r="A648" s="5">
        <v>646</v>
      </c>
      <c r="B648" s="5" t="s">
        <v>112</v>
      </c>
      <c r="C648" s="5" t="str">
        <f>"林香"</f>
        <v>林香</v>
      </c>
      <c r="D648" s="5" t="s">
        <v>626</v>
      </c>
      <c r="E648" s="5"/>
    </row>
    <row r="649" spans="1:5" ht="24.75" customHeight="1">
      <c r="A649" s="5">
        <v>647</v>
      </c>
      <c r="B649" s="5" t="s">
        <v>112</v>
      </c>
      <c r="C649" s="5" t="str">
        <f>"李清"</f>
        <v>李清</v>
      </c>
      <c r="D649" s="5" t="s">
        <v>221</v>
      </c>
      <c r="E649" s="5"/>
    </row>
    <row r="650" spans="1:5" ht="24.75" customHeight="1">
      <c r="A650" s="5">
        <v>648</v>
      </c>
      <c r="B650" s="5" t="s">
        <v>112</v>
      </c>
      <c r="C650" s="5" t="str">
        <f>"李颖彩"</f>
        <v>李颖彩</v>
      </c>
      <c r="D650" s="5" t="s">
        <v>627</v>
      </c>
      <c r="E650" s="5"/>
    </row>
    <row r="651" spans="1:5" ht="24.75" customHeight="1">
      <c r="A651" s="5">
        <v>649</v>
      </c>
      <c r="B651" s="5" t="s">
        <v>112</v>
      </c>
      <c r="C651" s="5" t="str">
        <f>"李建丹"</f>
        <v>李建丹</v>
      </c>
      <c r="D651" s="5" t="s">
        <v>628</v>
      </c>
      <c r="E651" s="5"/>
    </row>
    <row r="652" spans="1:5" ht="24.75" customHeight="1">
      <c r="A652" s="5">
        <v>650</v>
      </c>
      <c r="B652" s="5" t="s">
        <v>112</v>
      </c>
      <c r="C652" s="5" t="str">
        <f>"罗静"</f>
        <v>罗静</v>
      </c>
      <c r="D652" s="5" t="s">
        <v>215</v>
      </c>
      <c r="E652" s="5"/>
    </row>
    <row r="653" spans="1:5" ht="24.75" customHeight="1">
      <c r="A653" s="5">
        <v>651</v>
      </c>
      <c r="B653" s="5" t="s">
        <v>112</v>
      </c>
      <c r="C653" s="5" t="str">
        <f>"陈壹琳"</f>
        <v>陈壹琳</v>
      </c>
      <c r="D653" s="5" t="s">
        <v>629</v>
      </c>
      <c r="E653" s="5"/>
    </row>
    <row r="654" spans="1:5" ht="24.75" customHeight="1">
      <c r="A654" s="5">
        <v>652</v>
      </c>
      <c r="B654" s="5" t="s">
        <v>112</v>
      </c>
      <c r="C654" s="5" t="str">
        <f>"蒋惠妮"</f>
        <v>蒋惠妮</v>
      </c>
      <c r="D654" s="5" t="s">
        <v>630</v>
      </c>
      <c r="E654" s="5"/>
    </row>
    <row r="655" spans="1:5" ht="24.75" customHeight="1">
      <c r="A655" s="5">
        <v>653</v>
      </c>
      <c r="B655" s="5" t="s">
        <v>112</v>
      </c>
      <c r="C655" s="5" t="str">
        <f>"唐福梅"</f>
        <v>唐福梅</v>
      </c>
      <c r="D655" s="5" t="s">
        <v>631</v>
      </c>
      <c r="E655" s="5"/>
    </row>
    <row r="656" spans="1:5" ht="24.75" customHeight="1">
      <c r="A656" s="5">
        <v>654</v>
      </c>
      <c r="B656" s="5" t="s">
        <v>112</v>
      </c>
      <c r="C656" s="5" t="str">
        <f>"林小芳"</f>
        <v>林小芳</v>
      </c>
      <c r="D656" s="5" t="s">
        <v>632</v>
      </c>
      <c r="E656" s="5"/>
    </row>
    <row r="657" spans="1:5" ht="24.75" customHeight="1">
      <c r="A657" s="5">
        <v>655</v>
      </c>
      <c r="B657" s="5" t="s">
        <v>112</v>
      </c>
      <c r="C657" s="5" t="str">
        <f>"崔亚引"</f>
        <v>崔亚引</v>
      </c>
      <c r="D657" s="5" t="s">
        <v>633</v>
      </c>
      <c r="E657" s="5"/>
    </row>
    <row r="658" spans="1:5" ht="24.75" customHeight="1">
      <c r="A658" s="5">
        <v>656</v>
      </c>
      <c r="B658" s="5" t="s">
        <v>112</v>
      </c>
      <c r="C658" s="5" t="str">
        <f>"梁春丽"</f>
        <v>梁春丽</v>
      </c>
      <c r="D658" s="5" t="s">
        <v>295</v>
      </c>
      <c r="E658" s="5"/>
    </row>
    <row r="659" spans="1:5" ht="24.75" customHeight="1">
      <c r="A659" s="5">
        <v>657</v>
      </c>
      <c r="B659" s="5" t="s">
        <v>112</v>
      </c>
      <c r="C659" s="5" t="str">
        <f>"钟海滨"</f>
        <v>钟海滨</v>
      </c>
      <c r="D659" s="5" t="s">
        <v>634</v>
      </c>
      <c r="E659" s="5"/>
    </row>
    <row r="660" spans="1:5" ht="24.75" customHeight="1">
      <c r="A660" s="5">
        <v>658</v>
      </c>
      <c r="B660" s="5" t="s">
        <v>112</v>
      </c>
      <c r="C660" s="5" t="str">
        <f>"许国凤"</f>
        <v>许国凤</v>
      </c>
      <c r="D660" s="5" t="s">
        <v>635</v>
      </c>
      <c r="E660" s="5"/>
    </row>
    <row r="661" spans="1:5" ht="24.75" customHeight="1">
      <c r="A661" s="5">
        <v>659</v>
      </c>
      <c r="B661" s="5" t="s">
        <v>112</v>
      </c>
      <c r="C661" s="5" t="str">
        <f>"冯燕"</f>
        <v>冯燕</v>
      </c>
      <c r="D661" s="5" t="s">
        <v>636</v>
      </c>
      <c r="E661" s="5"/>
    </row>
    <row r="662" spans="1:5" ht="24.75" customHeight="1">
      <c r="A662" s="5">
        <v>660</v>
      </c>
      <c r="B662" s="5" t="s">
        <v>112</v>
      </c>
      <c r="C662" s="5" t="str">
        <f>"韦景馨"</f>
        <v>韦景馨</v>
      </c>
      <c r="D662" s="5" t="s">
        <v>637</v>
      </c>
      <c r="E662" s="5"/>
    </row>
    <row r="663" spans="1:5" ht="24.75" customHeight="1">
      <c r="A663" s="5">
        <v>661</v>
      </c>
      <c r="B663" s="5" t="s">
        <v>112</v>
      </c>
      <c r="C663" s="5" t="str">
        <f>"容桑"</f>
        <v>容桑</v>
      </c>
      <c r="D663" s="5" t="s">
        <v>638</v>
      </c>
      <c r="E663" s="5"/>
    </row>
    <row r="664" spans="1:5" ht="24.75" customHeight="1">
      <c r="A664" s="5">
        <v>662</v>
      </c>
      <c r="B664" s="5" t="s">
        <v>112</v>
      </c>
      <c r="C664" s="5" t="str">
        <f>"杨泽芬"</f>
        <v>杨泽芬</v>
      </c>
      <c r="D664" s="5" t="s">
        <v>639</v>
      </c>
      <c r="E664" s="5"/>
    </row>
    <row r="665" spans="1:5" ht="24.75" customHeight="1">
      <c r="A665" s="5">
        <v>663</v>
      </c>
      <c r="B665" s="5" t="s">
        <v>112</v>
      </c>
      <c r="C665" s="5" t="str">
        <f>"李桂月"</f>
        <v>李桂月</v>
      </c>
      <c r="D665" s="5" t="s">
        <v>640</v>
      </c>
      <c r="E665" s="5"/>
    </row>
    <row r="666" spans="1:5" ht="24.75" customHeight="1">
      <c r="A666" s="5">
        <v>664</v>
      </c>
      <c r="B666" s="5" t="s">
        <v>112</v>
      </c>
      <c r="C666" s="5" t="str">
        <f>"董利城"</f>
        <v>董利城</v>
      </c>
      <c r="D666" s="5" t="s">
        <v>641</v>
      </c>
      <c r="E666" s="5"/>
    </row>
    <row r="667" spans="1:5" ht="24.75" customHeight="1">
      <c r="A667" s="5">
        <v>665</v>
      </c>
      <c r="B667" s="5" t="s">
        <v>112</v>
      </c>
      <c r="C667" s="5" t="str">
        <f>"吴海菊"</f>
        <v>吴海菊</v>
      </c>
      <c r="D667" s="5" t="s">
        <v>642</v>
      </c>
      <c r="E667" s="5"/>
    </row>
    <row r="668" spans="1:5" ht="24.75" customHeight="1">
      <c r="A668" s="5">
        <v>666</v>
      </c>
      <c r="B668" s="5" t="s">
        <v>112</v>
      </c>
      <c r="C668" s="5" t="str">
        <f>"何爱涓"</f>
        <v>何爱涓</v>
      </c>
      <c r="D668" s="5" t="s">
        <v>643</v>
      </c>
      <c r="E668" s="5"/>
    </row>
    <row r="669" spans="1:5" ht="24.75" customHeight="1">
      <c r="A669" s="5">
        <v>667</v>
      </c>
      <c r="B669" s="5" t="s">
        <v>112</v>
      </c>
      <c r="C669" s="5" t="str">
        <f>"龙欣欣"</f>
        <v>龙欣欣</v>
      </c>
      <c r="D669" s="5" t="s">
        <v>644</v>
      </c>
      <c r="E669" s="5"/>
    </row>
    <row r="670" spans="1:5" ht="24.75" customHeight="1">
      <c r="A670" s="5">
        <v>668</v>
      </c>
      <c r="B670" s="5" t="s">
        <v>112</v>
      </c>
      <c r="C670" s="5" t="str">
        <f>"庄美雅"</f>
        <v>庄美雅</v>
      </c>
      <c r="D670" s="5" t="s">
        <v>645</v>
      </c>
      <c r="E670" s="5"/>
    </row>
    <row r="671" spans="1:5" ht="24.75" customHeight="1">
      <c r="A671" s="5">
        <v>669</v>
      </c>
      <c r="B671" s="5" t="s">
        <v>112</v>
      </c>
      <c r="C671" s="5" t="str">
        <f>"陈贤燕"</f>
        <v>陈贤燕</v>
      </c>
      <c r="D671" s="5" t="s">
        <v>646</v>
      </c>
      <c r="E671" s="5"/>
    </row>
    <row r="672" spans="1:5" ht="24.75" customHeight="1">
      <c r="A672" s="5">
        <v>670</v>
      </c>
      <c r="B672" s="5" t="s">
        <v>112</v>
      </c>
      <c r="C672" s="5" t="str">
        <f>"何芷瑶"</f>
        <v>何芷瑶</v>
      </c>
      <c r="D672" s="5" t="s">
        <v>647</v>
      </c>
      <c r="E672" s="5"/>
    </row>
    <row r="673" spans="1:5" ht="24.75" customHeight="1">
      <c r="A673" s="5">
        <v>671</v>
      </c>
      <c r="B673" s="5" t="s">
        <v>112</v>
      </c>
      <c r="C673" s="5" t="str">
        <f>"林子丁"</f>
        <v>林子丁</v>
      </c>
      <c r="D673" s="5" t="s">
        <v>191</v>
      </c>
      <c r="E673" s="5"/>
    </row>
    <row r="674" spans="1:5" ht="24.75" customHeight="1">
      <c r="A674" s="5">
        <v>672</v>
      </c>
      <c r="B674" s="5" t="s">
        <v>112</v>
      </c>
      <c r="C674" s="5" t="str">
        <f>"陈姝娜"</f>
        <v>陈姝娜</v>
      </c>
      <c r="D674" s="5" t="s">
        <v>648</v>
      </c>
      <c r="E674" s="5"/>
    </row>
    <row r="675" spans="1:5" ht="24.75" customHeight="1">
      <c r="A675" s="5">
        <v>673</v>
      </c>
      <c r="B675" s="5" t="s">
        <v>112</v>
      </c>
      <c r="C675" s="5" t="str">
        <f>"万增英"</f>
        <v>万增英</v>
      </c>
      <c r="D675" s="5" t="s">
        <v>649</v>
      </c>
      <c r="E675" s="5"/>
    </row>
    <row r="676" spans="1:5" ht="24.75" customHeight="1">
      <c r="A676" s="5">
        <v>674</v>
      </c>
      <c r="B676" s="5" t="s">
        <v>112</v>
      </c>
      <c r="C676" s="5" t="str">
        <f>"王乙此"</f>
        <v>王乙此</v>
      </c>
      <c r="D676" s="5" t="s">
        <v>650</v>
      </c>
      <c r="E676" s="5"/>
    </row>
    <row r="677" spans="1:5" ht="24.75" customHeight="1">
      <c r="A677" s="5">
        <v>675</v>
      </c>
      <c r="B677" s="5" t="s">
        <v>112</v>
      </c>
      <c r="C677" s="5" t="str">
        <f>"陈清风"</f>
        <v>陈清风</v>
      </c>
      <c r="D677" s="5" t="s">
        <v>651</v>
      </c>
      <c r="E677" s="5"/>
    </row>
    <row r="678" spans="1:5" ht="24.75" customHeight="1">
      <c r="A678" s="5">
        <v>676</v>
      </c>
      <c r="B678" s="5" t="s">
        <v>112</v>
      </c>
      <c r="C678" s="5" t="str">
        <f>"陈仕婷"</f>
        <v>陈仕婷</v>
      </c>
      <c r="D678" s="5" t="s">
        <v>652</v>
      </c>
      <c r="E678" s="5"/>
    </row>
    <row r="679" spans="1:5" ht="24.75" customHeight="1">
      <c r="A679" s="5">
        <v>677</v>
      </c>
      <c r="B679" s="5" t="s">
        <v>112</v>
      </c>
      <c r="C679" s="5" t="str">
        <f>"韦天香"</f>
        <v>韦天香</v>
      </c>
      <c r="D679" s="5" t="s">
        <v>524</v>
      </c>
      <c r="E679" s="5"/>
    </row>
    <row r="680" spans="1:5" ht="24.75" customHeight="1">
      <c r="A680" s="5">
        <v>678</v>
      </c>
      <c r="B680" s="5" t="s">
        <v>112</v>
      </c>
      <c r="C680" s="5" t="str">
        <f>"王小霜"</f>
        <v>王小霜</v>
      </c>
      <c r="D680" s="5" t="s">
        <v>653</v>
      </c>
      <c r="E680" s="5"/>
    </row>
    <row r="681" spans="1:5" ht="24.75" customHeight="1">
      <c r="A681" s="5">
        <v>679</v>
      </c>
      <c r="B681" s="5" t="s">
        <v>112</v>
      </c>
      <c r="C681" s="5" t="str">
        <f>"余文玲"</f>
        <v>余文玲</v>
      </c>
      <c r="D681" s="5" t="s">
        <v>654</v>
      </c>
      <c r="E681" s="5"/>
    </row>
    <row r="682" spans="1:5" ht="24.75" customHeight="1">
      <c r="A682" s="5">
        <v>680</v>
      </c>
      <c r="B682" s="5" t="s">
        <v>112</v>
      </c>
      <c r="C682" s="5" t="str">
        <f>"梁秀欢"</f>
        <v>梁秀欢</v>
      </c>
      <c r="D682" s="5" t="s">
        <v>655</v>
      </c>
      <c r="E682" s="5"/>
    </row>
    <row r="683" spans="1:5" ht="24.75" customHeight="1">
      <c r="A683" s="5">
        <v>681</v>
      </c>
      <c r="B683" s="5" t="s">
        <v>112</v>
      </c>
      <c r="C683" s="5" t="str">
        <f>"韩秋宁"</f>
        <v>韩秋宁</v>
      </c>
      <c r="D683" s="5" t="s">
        <v>656</v>
      </c>
      <c r="E683" s="5"/>
    </row>
    <row r="684" spans="1:5" ht="24.75" customHeight="1">
      <c r="A684" s="5">
        <v>682</v>
      </c>
      <c r="B684" s="5" t="s">
        <v>112</v>
      </c>
      <c r="C684" s="5" t="str">
        <f>"曾婷"</f>
        <v>曾婷</v>
      </c>
      <c r="D684" s="5" t="s">
        <v>657</v>
      </c>
      <c r="E684" s="5"/>
    </row>
    <row r="685" spans="1:5" ht="24.75" customHeight="1">
      <c r="A685" s="5">
        <v>683</v>
      </c>
      <c r="B685" s="5" t="s">
        <v>112</v>
      </c>
      <c r="C685" s="5" t="str">
        <f>"徐冠元"</f>
        <v>徐冠元</v>
      </c>
      <c r="D685" s="5" t="s">
        <v>658</v>
      </c>
      <c r="E685" s="5"/>
    </row>
    <row r="686" spans="1:5" ht="24.75" customHeight="1">
      <c r="A686" s="5">
        <v>684</v>
      </c>
      <c r="B686" s="5" t="s">
        <v>112</v>
      </c>
      <c r="C686" s="5" t="str">
        <f>"林原"</f>
        <v>林原</v>
      </c>
      <c r="D686" s="5" t="s">
        <v>659</v>
      </c>
      <c r="E686" s="5"/>
    </row>
    <row r="687" spans="1:5" ht="24.75" customHeight="1">
      <c r="A687" s="5">
        <v>685</v>
      </c>
      <c r="B687" s="5" t="s">
        <v>112</v>
      </c>
      <c r="C687" s="5" t="str">
        <f>"曾财源"</f>
        <v>曾财源</v>
      </c>
      <c r="D687" s="5" t="s">
        <v>660</v>
      </c>
      <c r="E687" s="5"/>
    </row>
    <row r="688" spans="1:5" ht="24.75" customHeight="1">
      <c r="A688" s="5">
        <v>686</v>
      </c>
      <c r="B688" s="5" t="s">
        <v>112</v>
      </c>
      <c r="C688" s="5" t="str">
        <f>"林容"</f>
        <v>林容</v>
      </c>
      <c r="D688" s="5" t="s">
        <v>661</v>
      </c>
      <c r="E688" s="5"/>
    </row>
    <row r="689" spans="1:5" ht="24.75" customHeight="1">
      <c r="A689" s="5">
        <v>687</v>
      </c>
      <c r="B689" s="5" t="s">
        <v>112</v>
      </c>
      <c r="C689" s="5" t="str">
        <f>"周爱玉"</f>
        <v>周爱玉</v>
      </c>
      <c r="D689" s="5" t="s">
        <v>662</v>
      </c>
      <c r="E689" s="5"/>
    </row>
    <row r="690" spans="1:5" ht="24.75" customHeight="1">
      <c r="A690" s="5">
        <v>688</v>
      </c>
      <c r="B690" s="5" t="s">
        <v>112</v>
      </c>
      <c r="C690" s="5" t="str">
        <f>"陈佳敏"</f>
        <v>陈佳敏</v>
      </c>
      <c r="D690" s="5" t="s">
        <v>663</v>
      </c>
      <c r="E690" s="5"/>
    </row>
    <row r="691" spans="1:5" ht="24.75" customHeight="1">
      <c r="A691" s="5">
        <v>689</v>
      </c>
      <c r="B691" s="5" t="s">
        <v>112</v>
      </c>
      <c r="C691" s="5" t="str">
        <f>"黎扬"</f>
        <v>黎扬</v>
      </c>
      <c r="D691" s="5" t="s">
        <v>664</v>
      </c>
      <c r="E691" s="5"/>
    </row>
    <row r="692" spans="1:5" ht="24.75" customHeight="1">
      <c r="A692" s="5">
        <v>690</v>
      </c>
      <c r="B692" s="5" t="s">
        <v>112</v>
      </c>
      <c r="C692" s="5" t="str">
        <f>"韩玉芳"</f>
        <v>韩玉芳</v>
      </c>
      <c r="D692" s="5" t="s">
        <v>665</v>
      </c>
      <c r="E692" s="5"/>
    </row>
    <row r="693" spans="1:5" ht="24.75" customHeight="1">
      <c r="A693" s="5">
        <v>691</v>
      </c>
      <c r="B693" s="5" t="s">
        <v>112</v>
      </c>
      <c r="C693" s="5" t="str">
        <f>"杜小丹"</f>
        <v>杜小丹</v>
      </c>
      <c r="D693" s="5" t="s">
        <v>666</v>
      </c>
      <c r="E693" s="5"/>
    </row>
    <row r="694" spans="1:5" ht="24.75" customHeight="1">
      <c r="A694" s="5">
        <v>692</v>
      </c>
      <c r="B694" s="5" t="s">
        <v>112</v>
      </c>
      <c r="C694" s="5" t="str">
        <f>"陈奎瑜"</f>
        <v>陈奎瑜</v>
      </c>
      <c r="D694" s="5" t="s">
        <v>667</v>
      </c>
      <c r="E694" s="5"/>
    </row>
    <row r="695" spans="1:5" ht="24.75" customHeight="1">
      <c r="A695" s="5">
        <v>693</v>
      </c>
      <c r="B695" s="5" t="s">
        <v>112</v>
      </c>
      <c r="C695" s="5" t="str">
        <f>"李兰花"</f>
        <v>李兰花</v>
      </c>
      <c r="D695" s="5" t="s">
        <v>40</v>
      </c>
      <c r="E695" s="5"/>
    </row>
    <row r="696" spans="1:5" ht="24.75" customHeight="1">
      <c r="A696" s="5">
        <v>694</v>
      </c>
      <c r="B696" s="5" t="s">
        <v>112</v>
      </c>
      <c r="C696" s="5" t="str">
        <f>"谭小霞"</f>
        <v>谭小霞</v>
      </c>
      <c r="D696" s="5" t="s">
        <v>668</v>
      </c>
      <c r="E696" s="5"/>
    </row>
    <row r="697" spans="1:5" ht="24.75" customHeight="1">
      <c r="A697" s="5">
        <v>695</v>
      </c>
      <c r="B697" s="5" t="s">
        <v>112</v>
      </c>
      <c r="C697" s="5" t="str">
        <f>"吴美娜"</f>
        <v>吴美娜</v>
      </c>
      <c r="D697" s="5" t="s">
        <v>528</v>
      </c>
      <c r="E697" s="5"/>
    </row>
    <row r="698" spans="1:5" ht="24.75" customHeight="1">
      <c r="A698" s="5">
        <v>696</v>
      </c>
      <c r="B698" s="5" t="s">
        <v>112</v>
      </c>
      <c r="C698" s="5" t="str">
        <f>"陈丽英"</f>
        <v>陈丽英</v>
      </c>
      <c r="D698" s="5" t="s">
        <v>669</v>
      </c>
      <c r="E698" s="5"/>
    </row>
    <row r="699" spans="1:5" ht="24.75" customHeight="1">
      <c r="A699" s="5">
        <v>697</v>
      </c>
      <c r="B699" s="5" t="s">
        <v>112</v>
      </c>
      <c r="C699" s="5" t="str">
        <f>"符丽玉"</f>
        <v>符丽玉</v>
      </c>
      <c r="D699" s="5" t="s">
        <v>670</v>
      </c>
      <c r="E699" s="5"/>
    </row>
    <row r="700" spans="1:5" ht="24.75" customHeight="1">
      <c r="A700" s="5">
        <v>698</v>
      </c>
      <c r="B700" s="5" t="s">
        <v>112</v>
      </c>
      <c r="C700" s="5" t="str">
        <f>"归宇洁"</f>
        <v>归宇洁</v>
      </c>
      <c r="D700" s="5" t="s">
        <v>671</v>
      </c>
      <c r="E700" s="5"/>
    </row>
    <row r="701" spans="1:5" ht="24.75" customHeight="1">
      <c r="A701" s="5">
        <v>699</v>
      </c>
      <c r="B701" s="5" t="s">
        <v>112</v>
      </c>
      <c r="C701" s="5" t="str">
        <f>"张慧"</f>
        <v>张慧</v>
      </c>
      <c r="D701" s="5" t="s">
        <v>672</v>
      </c>
      <c r="E701" s="5"/>
    </row>
    <row r="702" spans="1:5" ht="24.75" customHeight="1">
      <c r="A702" s="5">
        <v>700</v>
      </c>
      <c r="B702" s="5" t="s">
        <v>112</v>
      </c>
      <c r="C702" s="5" t="str">
        <f>"蔡孟丽"</f>
        <v>蔡孟丽</v>
      </c>
      <c r="D702" s="5" t="s">
        <v>673</v>
      </c>
      <c r="E702" s="5"/>
    </row>
    <row r="703" spans="1:5" ht="24.75" customHeight="1">
      <c r="A703" s="5">
        <v>701</v>
      </c>
      <c r="B703" s="5" t="s">
        <v>112</v>
      </c>
      <c r="C703" s="5" t="str">
        <f>"陈俊铭"</f>
        <v>陈俊铭</v>
      </c>
      <c r="D703" s="5" t="s">
        <v>674</v>
      </c>
      <c r="E703" s="5"/>
    </row>
    <row r="704" spans="1:5" ht="24.75" customHeight="1">
      <c r="A704" s="5">
        <v>702</v>
      </c>
      <c r="B704" s="5" t="s">
        <v>112</v>
      </c>
      <c r="C704" s="5" t="str">
        <f>"陈静"</f>
        <v>陈静</v>
      </c>
      <c r="D704" s="5" t="s">
        <v>675</v>
      </c>
      <c r="E704" s="5"/>
    </row>
    <row r="705" spans="1:5" ht="24.75" customHeight="1">
      <c r="A705" s="5">
        <v>703</v>
      </c>
      <c r="B705" s="5" t="s">
        <v>112</v>
      </c>
      <c r="C705" s="5" t="str">
        <f>"张欣"</f>
        <v>张欣</v>
      </c>
      <c r="D705" s="5" t="s">
        <v>676</v>
      </c>
      <c r="E705" s="5"/>
    </row>
    <row r="706" spans="1:5" ht="24.75" customHeight="1">
      <c r="A706" s="5">
        <v>704</v>
      </c>
      <c r="B706" s="5" t="s">
        <v>112</v>
      </c>
      <c r="C706" s="5" t="str">
        <f>"钟壮川"</f>
        <v>钟壮川</v>
      </c>
      <c r="D706" s="5" t="s">
        <v>677</v>
      </c>
      <c r="E706" s="5"/>
    </row>
    <row r="707" spans="1:5" ht="24.75" customHeight="1">
      <c r="A707" s="5">
        <v>705</v>
      </c>
      <c r="B707" s="5" t="s">
        <v>112</v>
      </c>
      <c r="C707" s="5" t="str">
        <f>"周曼"</f>
        <v>周曼</v>
      </c>
      <c r="D707" s="5" t="s">
        <v>678</v>
      </c>
      <c r="E707" s="5"/>
    </row>
    <row r="708" spans="1:5" ht="24.75" customHeight="1">
      <c r="A708" s="5">
        <v>706</v>
      </c>
      <c r="B708" s="5" t="s">
        <v>112</v>
      </c>
      <c r="C708" s="5" t="str">
        <f>"孙亚芬"</f>
        <v>孙亚芬</v>
      </c>
      <c r="D708" s="5" t="s">
        <v>679</v>
      </c>
      <c r="E708" s="5"/>
    </row>
    <row r="709" spans="1:5" ht="24.75" customHeight="1">
      <c r="A709" s="5">
        <v>707</v>
      </c>
      <c r="B709" s="5" t="s">
        <v>112</v>
      </c>
      <c r="C709" s="5" t="str">
        <f>"符月芳"</f>
        <v>符月芳</v>
      </c>
      <c r="D709" s="5" t="s">
        <v>680</v>
      </c>
      <c r="E709" s="5"/>
    </row>
    <row r="710" spans="1:5" ht="24.75" customHeight="1">
      <c r="A710" s="5">
        <v>708</v>
      </c>
      <c r="B710" s="5" t="s">
        <v>112</v>
      </c>
      <c r="C710" s="5" t="str">
        <f>"杨跃文"</f>
        <v>杨跃文</v>
      </c>
      <c r="D710" s="5" t="s">
        <v>681</v>
      </c>
      <c r="E710" s="5"/>
    </row>
    <row r="711" spans="1:5" ht="24.75" customHeight="1">
      <c r="A711" s="5">
        <v>709</v>
      </c>
      <c r="B711" s="5" t="s">
        <v>112</v>
      </c>
      <c r="C711" s="5" t="str">
        <f>"李清桃"</f>
        <v>李清桃</v>
      </c>
      <c r="D711" s="5" t="s">
        <v>682</v>
      </c>
      <c r="E711" s="5"/>
    </row>
    <row r="712" spans="1:5" ht="24.75" customHeight="1">
      <c r="A712" s="5">
        <v>710</v>
      </c>
      <c r="B712" s="5" t="s">
        <v>112</v>
      </c>
      <c r="C712" s="5" t="str">
        <f>"杨莲"</f>
        <v>杨莲</v>
      </c>
      <c r="D712" s="5" t="s">
        <v>683</v>
      </c>
      <c r="E712" s="5"/>
    </row>
    <row r="713" spans="1:5" ht="24.75" customHeight="1">
      <c r="A713" s="5">
        <v>711</v>
      </c>
      <c r="B713" s="5" t="s">
        <v>112</v>
      </c>
      <c r="C713" s="5" t="str">
        <f>"梁增月"</f>
        <v>梁增月</v>
      </c>
      <c r="D713" s="5" t="s">
        <v>323</v>
      </c>
      <c r="E713" s="5"/>
    </row>
    <row r="714" spans="1:5" ht="24.75" customHeight="1">
      <c r="A714" s="5">
        <v>712</v>
      </c>
      <c r="B714" s="5" t="s">
        <v>112</v>
      </c>
      <c r="C714" s="5" t="str">
        <f>"张玉荷"</f>
        <v>张玉荷</v>
      </c>
      <c r="D714" s="5" t="s">
        <v>684</v>
      </c>
      <c r="E714" s="5"/>
    </row>
    <row r="715" spans="1:5" ht="24.75" customHeight="1">
      <c r="A715" s="5">
        <v>713</v>
      </c>
      <c r="B715" s="5" t="s">
        <v>112</v>
      </c>
      <c r="C715" s="5" t="str">
        <f>"孙鑫"</f>
        <v>孙鑫</v>
      </c>
      <c r="D715" s="5" t="s">
        <v>685</v>
      </c>
      <c r="E715" s="5"/>
    </row>
    <row r="716" spans="1:5" ht="24.75" customHeight="1">
      <c r="A716" s="5">
        <v>714</v>
      </c>
      <c r="B716" s="5" t="s">
        <v>112</v>
      </c>
      <c r="C716" s="5" t="str">
        <f>"吴江棉"</f>
        <v>吴江棉</v>
      </c>
      <c r="D716" s="5" t="s">
        <v>686</v>
      </c>
      <c r="E716" s="5"/>
    </row>
    <row r="717" spans="1:5" ht="24.75" customHeight="1">
      <c r="A717" s="5">
        <v>715</v>
      </c>
      <c r="B717" s="5" t="s">
        <v>112</v>
      </c>
      <c r="C717" s="5" t="str">
        <f>"占丽雪"</f>
        <v>占丽雪</v>
      </c>
      <c r="D717" s="5" t="s">
        <v>687</v>
      </c>
      <c r="E717" s="5"/>
    </row>
    <row r="718" spans="1:5" ht="24.75" customHeight="1">
      <c r="A718" s="5">
        <v>716</v>
      </c>
      <c r="B718" s="5" t="s">
        <v>112</v>
      </c>
      <c r="C718" s="5" t="str">
        <f>"王艳"</f>
        <v>王艳</v>
      </c>
      <c r="D718" s="5" t="s">
        <v>688</v>
      </c>
      <c r="E718" s="5"/>
    </row>
    <row r="719" spans="1:5" ht="24.75" customHeight="1">
      <c r="A719" s="5">
        <v>717</v>
      </c>
      <c r="B719" s="5" t="s">
        <v>112</v>
      </c>
      <c r="C719" s="5" t="str">
        <f>"蒲宁妹"</f>
        <v>蒲宁妹</v>
      </c>
      <c r="D719" s="5" t="s">
        <v>689</v>
      </c>
      <c r="E719" s="5"/>
    </row>
    <row r="720" spans="1:5" ht="24.75" customHeight="1">
      <c r="A720" s="5">
        <v>718</v>
      </c>
      <c r="B720" s="5" t="s">
        <v>112</v>
      </c>
      <c r="C720" s="5" t="str">
        <f>"李乾秋"</f>
        <v>李乾秋</v>
      </c>
      <c r="D720" s="5" t="s">
        <v>690</v>
      </c>
      <c r="E720" s="5"/>
    </row>
    <row r="721" spans="1:5" ht="24.75" customHeight="1">
      <c r="A721" s="5">
        <v>719</v>
      </c>
      <c r="B721" s="5" t="s">
        <v>112</v>
      </c>
      <c r="C721" s="5" t="str">
        <f>"吴欣羽"</f>
        <v>吴欣羽</v>
      </c>
      <c r="D721" s="5" t="s">
        <v>691</v>
      </c>
      <c r="E721" s="5"/>
    </row>
    <row r="722" spans="1:5" ht="24.75" customHeight="1">
      <c r="A722" s="5">
        <v>720</v>
      </c>
      <c r="B722" s="5" t="s">
        <v>112</v>
      </c>
      <c r="C722" s="5" t="str">
        <f>"黎芳芳"</f>
        <v>黎芳芳</v>
      </c>
      <c r="D722" s="5" t="s">
        <v>692</v>
      </c>
      <c r="E722" s="5"/>
    </row>
    <row r="723" spans="1:5" ht="24.75" customHeight="1">
      <c r="A723" s="5">
        <v>721</v>
      </c>
      <c r="B723" s="5" t="s">
        <v>112</v>
      </c>
      <c r="C723" s="5" t="str">
        <f>"陈丝曼"</f>
        <v>陈丝曼</v>
      </c>
      <c r="D723" s="5" t="s">
        <v>693</v>
      </c>
      <c r="E723" s="5"/>
    </row>
    <row r="724" spans="1:5" ht="24.75" customHeight="1">
      <c r="A724" s="5">
        <v>722</v>
      </c>
      <c r="B724" s="5" t="s">
        <v>112</v>
      </c>
      <c r="C724" s="5" t="str">
        <f>"李桂荧"</f>
        <v>李桂荧</v>
      </c>
      <c r="D724" s="5" t="s">
        <v>694</v>
      </c>
      <c r="E724" s="5"/>
    </row>
    <row r="725" spans="1:5" ht="24.75" customHeight="1">
      <c r="A725" s="5">
        <v>723</v>
      </c>
      <c r="B725" s="5" t="s">
        <v>112</v>
      </c>
      <c r="C725" s="5" t="str">
        <f>"欧童月"</f>
        <v>欧童月</v>
      </c>
      <c r="D725" s="5" t="s">
        <v>695</v>
      </c>
      <c r="E725" s="5"/>
    </row>
    <row r="726" spans="1:5" ht="24.75" customHeight="1">
      <c r="A726" s="5">
        <v>724</v>
      </c>
      <c r="B726" s="5" t="s">
        <v>112</v>
      </c>
      <c r="C726" s="5" t="str">
        <f>"吴丹"</f>
        <v>吴丹</v>
      </c>
      <c r="D726" s="5" t="s">
        <v>696</v>
      </c>
      <c r="E726" s="5"/>
    </row>
    <row r="727" spans="1:5" ht="24.75" customHeight="1">
      <c r="A727" s="5">
        <v>725</v>
      </c>
      <c r="B727" s="5" t="s">
        <v>112</v>
      </c>
      <c r="C727" s="5" t="str">
        <f>"周启兰"</f>
        <v>周启兰</v>
      </c>
      <c r="D727" s="5" t="s">
        <v>342</v>
      </c>
      <c r="E727" s="5"/>
    </row>
    <row r="728" spans="1:5" ht="24.75" customHeight="1">
      <c r="A728" s="5">
        <v>726</v>
      </c>
      <c r="B728" s="5" t="s">
        <v>112</v>
      </c>
      <c r="C728" s="5" t="str">
        <f>"潘丽芳"</f>
        <v>潘丽芳</v>
      </c>
      <c r="D728" s="5" t="s">
        <v>697</v>
      </c>
      <c r="E728" s="5"/>
    </row>
    <row r="729" spans="1:5" ht="24.75" customHeight="1">
      <c r="A729" s="5">
        <v>727</v>
      </c>
      <c r="B729" s="5" t="s">
        <v>112</v>
      </c>
      <c r="C729" s="5" t="str">
        <f>"周小珍"</f>
        <v>周小珍</v>
      </c>
      <c r="D729" s="5" t="s">
        <v>210</v>
      </c>
      <c r="E729" s="5"/>
    </row>
    <row r="730" spans="1:5" ht="24.75" customHeight="1">
      <c r="A730" s="5">
        <v>728</v>
      </c>
      <c r="B730" s="5" t="s">
        <v>112</v>
      </c>
      <c r="C730" s="5" t="str">
        <f>"王翠玉"</f>
        <v>王翠玉</v>
      </c>
      <c r="D730" s="5" t="s">
        <v>698</v>
      </c>
      <c r="E730" s="5"/>
    </row>
    <row r="731" spans="1:5" ht="24.75" customHeight="1">
      <c r="A731" s="5">
        <v>729</v>
      </c>
      <c r="B731" s="5" t="s">
        <v>112</v>
      </c>
      <c r="C731" s="5" t="str">
        <f>"郑宇"</f>
        <v>郑宇</v>
      </c>
      <c r="D731" s="5" t="s">
        <v>699</v>
      </c>
      <c r="E731" s="5"/>
    </row>
    <row r="732" spans="1:5" ht="24.75" customHeight="1">
      <c r="A732" s="5">
        <v>730</v>
      </c>
      <c r="B732" s="5" t="s">
        <v>112</v>
      </c>
      <c r="C732" s="5" t="str">
        <f>"吴丽日"</f>
        <v>吴丽日</v>
      </c>
      <c r="D732" s="5" t="s">
        <v>700</v>
      </c>
      <c r="E732" s="5"/>
    </row>
    <row r="733" spans="1:5" ht="24.75" customHeight="1">
      <c r="A733" s="5">
        <v>731</v>
      </c>
      <c r="B733" s="5" t="s">
        <v>112</v>
      </c>
      <c r="C733" s="5" t="str">
        <f>"杨蓉秀"</f>
        <v>杨蓉秀</v>
      </c>
      <c r="D733" s="5" t="s">
        <v>701</v>
      </c>
      <c r="E733" s="5"/>
    </row>
    <row r="734" spans="1:5" ht="24.75" customHeight="1">
      <c r="A734" s="5">
        <v>732</v>
      </c>
      <c r="B734" s="5" t="s">
        <v>112</v>
      </c>
      <c r="C734" s="5" t="str">
        <f>"林小莹"</f>
        <v>林小莹</v>
      </c>
      <c r="D734" s="5" t="s">
        <v>702</v>
      </c>
      <c r="E734" s="5"/>
    </row>
    <row r="735" spans="1:5" ht="24.75" customHeight="1">
      <c r="A735" s="5">
        <v>733</v>
      </c>
      <c r="B735" s="5" t="s">
        <v>112</v>
      </c>
      <c r="C735" s="5" t="str">
        <f>"林静"</f>
        <v>林静</v>
      </c>
      <c r="D735" s="5" t="s">
        <v>703</v>
      </c>
      <c r="E735" s="5"/>
    </row>
    <row r="736" spans="1:5" ht="24.75" customHeight="1">
      <c r="A736" s="5">
        <v>734</v>
      </c>
      <c r="B736" s="5" t="s">
        <v>112</v>
      </c>
      <c r="C736" s="5" t="str">
        <f>"黄雯瑶"</f>
        <v>黄雯瑶</v>
      </c>
      <c r="D736" s="5" t="s">
        <v>704</v>
      </c>
      <c r="E736" s="5"/>
    </row>
    <row r="737" spans="1:5" ht="24.75" customHeight="1">
      <c r="A737" s="5">
        <v>735</v>
      </c>
      <c r="B737" s="5" t="s">
        <v>112</v>
      </c>
      <c r="C737" s="5" t="str">
        <f>"许春苗"</f>
        <v>许春苗</v>
      </c>
      <c r="D737" s="5" t="s">
        <v>705</v>
      </c>
      <c r="E737" s="5"/>
    </row>
    <row r="738" spans="1:5" ht="24.75" customHeight="1">
      <c r="A738" s="5">
        <v>736</v>
      </c>
      <c r="B738" s="5" t="s">
        <v>112</v>
      </c>
      <c r="C738" s="5" t="str">
        <f>"张晓妮"</f>
        <v>张晓妮</v>
      </c>
      <c r="D738" s="5" t="s">
        <v>706</v>
      </c>
      <c r="E738" s="5"/>
    </row>
    <row r="739" spans="1:5" ht="24.75" customHeight="1">
      <c r="A739" s="5">
        <v>737</v>
      </c>
      <c r="B739" s="5" t="s">
        <v>112</v>
      </c>
      <c r="C739" s="5" t="str">
        <f>"周蝶"</f>
        <v>周蝶</v>
      </c>
      <c r="D739" s="5" t="s">
        <v>707</v>
      </c>
      <c r="E739" s="5"/>
    </row>
    <row r="740" spans="1:5" ht="24.75" customHeight="1">
      <c r="A740" s="5">
        <v>738</v>
      </c>
      <c r="B740" s="5" t="s">
        <v>112</v>
      </c>
      <c r="C740" s="5" t="str">
        <f>"李文灿"</f>
        <v>李文灿</v>
      </c>
      <c r="D740" s="5" t="s">
        <v>708</v>
      </c>
      <c r="E740" s="5"/>
    </row>
    <row r="741" spans="1:5" ht="24.75" customHeight="1">
      <c r="A741" s="5">
        <v>739</v>
      </c>
      <c r="B741" s="5" t="s">
        <v>112</v>
      </c>
      <c r="C741" s="5" t="str">
        <f>"贾梦璇"</f>
        <v>贾梦璇</v>
      </c>
      <c r="D741" s="5" t="s">
        <v>709</v>
      </c>
      <c r="E741" s="5"/>
    </row>
    <row r="742" spans="1:5" ht="24.75" customHeight="1">
      <c r="A742" s="5">
        <v>740</v>
      </c>
      <c r="B742" s="5" t="s">
        <v>112</v>
      </c>
      <c r="C742" s="5" t="str">
        <f>"王天雪"</f>
        <v>王天雪</v>
      </c>
      <c r="D742" s="5" t="s">
        <v>710</v>
      </c>
      <c r="E742" s="5"/>
    </row>
    <row r="743" spans="1:5" ht="24.75" customHeight="1">
      <c r="A743" s="5">
        <v>741</v>
      </c>
      <c r="B743" s="5" t="s">
        <v>112</v>
      </c>
      <c r="C743" s="5" t="str">
        <f>"刘雨晴"</f>
        <v>刘雨晴</v>
      </c>
      <c r="D743" s="5" t="s">
        <v>711</v>
      </c>
      <c r="E743" s="5"/>
    </row>
    <row r="744" spans="1:5" ht="24.75" customHeight="1">
      <c r="A744" s="5">
        <v>742</v>
      </c>
      <c r="B744" s="5" t="s">
        <v>112</v>
      </c>
      <c r="C744" s="5" t="str">
        <f>"黄紫金"</f>
        <v>黄紫金</v>
      </c>
      <c r="D744" s="5" t="s">
        <v>712</v>
      </c>
      <c r="E744" s="5"/>
    </row>
    <row r="745" spans="1:5" ht="24.75" customHeight="1">
      <c r="A745" s="5">
        <v>743</v>
      </c>
      <c r="B745" s="5" t="s">
        <v>112</v>
      </c>
      <c r="C745" s="5" t="str">
        <f>"罗娜妹"</f>
        <v>罗娜妹</v>
      </c>
      <c r="D745" s="5" t="s">
        <v>713</v>
      </c>
      <c r="E745" s="5"/>
    </row>
    <row r="746" spans="1:5" ht="24.75" customHeight="1">
      <c r="A746" s="5">
        <v>744</v>
      </c>
      <c r="B746" s="5" t="s">
        <v>112</v>
      </c>
      <c r="C746" s="5" t="str">
        <f>"吴小花"</f>
        <v>吴小花</v>
      </c>
      <c r="D746" s="5" t="s">
        <v>714</v>
      </c>
      <c r="E746" s="5"/>
    </row>
    <row r="747" spans="1:5" ht="24.75" customHeight="1">
      <c r="A747" s="5">
        <v>745</v>
      </c>
      <c r="B747" s="5" t="s">
        <v>112</v>
      </c>
      <c r="C747" s="5" t="str">
        <f>"李十妹"</f>
        <v>李十妹</v>
      </c>
      <c r="D747" s="5" t="s">
        <v>715</v>
      </c>
      <c r="E747" s="5"/>
    </row>
    <row r="748" spans="1:5" ht="24.75" customHeight="1">
      <c r="A748" s="5">
        <v>746</v>
      </c>
      <c r="B748" s="5" t="s">
        <v>112</v>
      </c>
      <c r="C748" s="5" t="str">
        <f>"蔡夹盈"</f>
        <v>蔡夹盈</v>
      </c>
      <c r="D748" s="5" t="s">
        <v>716</v>
      </c>
      <c r="E748" s="5"/>
    </row>
    <row r="749" spans="1:5" ht="24.75" customHeight="1">
      <c r="A749" s="5">
        <v>747</v>
      </c>
      <c r="B749" s="5" t="s">
        <v>112</v>
      </c>
      <c r="C749" s="5" t="str">
        <f>"黄方惠"</f>
        <v>黄方惠</v>
      </c>
      <c r="D749" s="5" t="s">
        <v>717</v>
      </c>
      <c r="E749" s="5"/>
    </row>
    <row r="750" spans="1:5" ht="24.75" customHeight="1">
      <c r="A750" s="5">
        <v>748</v>
      </c>
      <c r="B750" s="5" t="s">
        <v>112</v>
      </c>
      <c r="C750" s="5" t="str">
        <f>"李梦莹"</f>
        <v>李梦莹</v>
      </c>
      <c r="D750" s="5" t="s">
        <v>694</v>
      </c>
      <c r="E750" s="5"/>
    </row>
    <row r="751" spans="1:5" ht="24.75" customHeight="1">
      <c r="A751" s="5">
        <v>749</v>
      </c>
      <c r="B751" s="5" t="s">
        <v>112</v>
      </c>
      <c r="C751" s="5" t="str">
        <f>"陈素姿"</f>
        <v>陈素姿</v>
      </c>
      <c r="D751" s="5" t="s">
        <v>718</v>
      </c>
      <c r="E751" s="5"/>
    </row>
    <row r="752" spans="1:5" ht="24.75" customHeight="1">
      <c r="A752" s="5">
        <v>750</v>
      </c>
      <c r="B752" s="5" t="s">
        <v>112</v>
      </c>
      <c r="C752" s="5" t="str">
        <f>"施心怡"</f>
        <v>施心怡</v>
      </c>
      <c r="D752" s="5" t="s">
        <v>719</v>
      </c>
      <c r="E752" s="5"/>
    </row>
    <row r="753" spans="1:5" ht="24.75" customHeight="1">
      <c r="A753" s="5">
        <v>751</v>
      </c>
      <c r="B753" s="5" t="s">
        <v>112</v>
      </c>
      <c r="C753" s="5" t="str">
        <f>"陈川琳"</f>
        <v>陈川琳</v>
      </c>
      <c r="D753" s="5" t="s">
        <v>720</v>
      </c>
      <c r="E753" s="5"/>
    </row>
    <row r="754" spans="1:5" ht="24.75" customHeight="1">
      <c r="A754" s="5">
        <v>752</v>
      </c>
      <c r="B754" s="5" t="s">
        <v>112</v>
      </c>
      <c r="C754" s="5" t="str">
        <f>"伍召萍"</f>
        <v>伍召萍</v>
      </c>
      <c r="D754" s="5" t="s">
        <v>721</v>
      </c>
      <c r="E754" s="5"/>
    </row>
    <row r="755" spans="1:5" ht="24.75" customHeight="1">
      <c r="A755" s="5">
        <v>753</v>
      </c>
      <c r="B755" s="5" t="s">
        <v>112</v>
      </c>
      <c r="C755" s="5" t="str">
        <f>"云文辉"</f>
        <v>云文辉</v>
      </c>
      <c r="D755" s="5" t="s">
        <v>722</v>
      </c>
      <c r="E755" s="5"/>
    </row>
    <row r="756" spans="1:5" ht="24.75" customHeight="1">
      <c r="A756" s="5">
        <v>754</v>
      </c>
      <c r="B756" s="5" t="s">
        <v>112</v>
      </c>
      <c r="C756" s="5" t="str">
        <f>"卢丽丹"</f>
        <v>卢丽丹</v>
      </c>
      <c r="D756" s="5" t="s">
        <v>220</v>
      </c>
      <c r="E756" s="5"/>
    </row>
    <row r="757" spans="1:5" ht="24.75" customHeight="1">
      <c r="A757" s="5">
        <v>755</v>
      </c>
      <c r="B757" s="5" t="s">
        <v>112</v>
      </c>
      <c r="C757" s="5" t="str">
        <f>"沈三妹"</f>
        <v>沈三妹</v>
      </c>
      <c r="D757" s="5" t="s">
        <v>723</v>
      </c>
      <c r="E757" s="5"/>
    </row>
    <row r="758" spans="1:5" ht="24.75" customHeight="1">
      <c r="A758" s="5">
        <v>756</v>
      </c>
      <c r="B758" s="5" t="s">
        <v>112</v>
      </c>
      <c r="C758" s="5" t="str">
        <f>"丁裕欢"</f>
        <v>丁裕欢</v>
      </c>
      <c r="D758" s="5" t="s">
        <v>724</v>
      </c>
      <c r="E758" s="5"/>
    </row>
    <row r="759" spans="1:5" ht="24.75" customHeight="1">
      <c r="A759" s="5">
        <v>757</v>
      </c>
      <c r="B759" s="5" t="s">
        <v>112</v>
      </c>
      <c r="C759" s="5" t="str">
        <f>"陈静秋"</f>
        <v>陈静秋</v>
      </c>
      <c r="D759" s="5" t="s">
        <v>725</v>
      </c>
      <c r="E759" s="5"/>
    </row>
    <row r="760" spans="1:5" ht="24.75" customHeight="1">
      <c r="A760" s="5">
        <v>758</v>
      </c>
      <c r="B760" s="5" t="s">
        <v>112</v>
      </c>
      <c r="C760" s="5" t="str">
        <f>"符一萍"</f>
        <v>符一萍</v>
      </c>
      <c r="D760" s="5" t="s">
        <v>726</v>
      </c>
      <c r="E760" s="5"/>
    </row>
    <row r="761" spans="1:5" ht="24.75" customHeight="1">
      <c r="A761" s="5">
        <v>759</v>
      </c>
      <c r="B761" s="5" t="s">
        <v>112</v>
      </c>
      <c r="C761" s="5" t="str">
        <f>"符成婷"</f>
        <v>符成婷</v>
      </c>
      <c r="D761" s="5" t="s">
        <v>21</v>
      </c>
      <c r="E761" s="5"/>
    </row>
    <row r="762" spans="1:5" ht="24.75" customHeight="1">
      <c r="A762" s="5">
        <v>760</v>
      </c>
      <c r="B762" s="5" t="s">
        <v>112</v>
      </c>
      <c r="C762" s="5" t="str">
        <f>"陈丽南"</f>
        <v>陈丽南</v>
      </c>
      <c r="D762" s="5" t="s">
        <v>727</v>
      </c>
      <c r="E762" s="5"/>
    </row>
    <row r="763" spans="1:5" ht="24.75" customHeight="1">
      <c r="A763" s="5">
        <v>761</v>
      </c>
      <c r="B763" s="5" t="s">
        <v>112</v>
      </c>
      <c r="C763" s="5" t="str">
        <f>"覃小影"</f>
        <v>覃小影</v>
      </c>
      <c r="D763" s="5" t="s">
        <v>728</v>
      </c>
      <c r="E763" s="5"/>
    </row>
    <row r="764" spans="1:5" ht="24.75" customHeight="1">
      <c r="A764" s="5">
        <v>762</v>
      </c>
      <c r="B764" s="5" t="s">
        <v>112</v>
      </c>
      <c r="C764" s="5" t="str">
        <f>"陈芳"</f>
        <v>陈芳</v>
      </c>
      <c r="D764" s="5" t="s">
        <v>729</v>
      </c>
      <c r="E764" s="5"/>
    </row>
    <row r="765" spans="1:5" ht="24.75" customHeight="1">
      <c r="A765" s="5">
        <v>763</v>
      </c>
      <c r="B765" s="5" t="s">
        <v>112</v>
      </c>
      <c r="C765" s="5" t="str">
        <f>"陈美美"</f>
        <v>陈美美</v>
      </c>
      <c r="D765" s="5" t="s">
        <v>730</v>
      </c>
      <c r="E765" s="5"/>
    </row>
    <row r="766" spans="1:5" ht="24.75" customHeight="1">
      <c r="A766" s="5">
        <v>764</v>
      </c>
      <c r="B766" s="5" t="s">
        <v>112</v>
      </c>
      <c r="C766" s="5" t="str">
        <f>"陈春芳"</f>
        <v>陈春芳</v>
      </c>
      <c r="D766" s="5" t="s">
        <v>731</v>
      </c>
      <c r="E766" s="5"/>
    </row>
    <row r="767" spans="1:5" ht="24.75" customHeight="1">
      <c r="A767" s="5">
        <v>765</v>
      </c>
      <c r="B767" s="5" t="s">
        <v>112</v>
      </c>
      <c r="C767" s="5" t="str">
        <f>"薛丽妃"</f>
        <v>薛丽妃</v>
      </c>
      <c r="D767" s="5" t="s">
        <v>712</v>
      </c>
      <c r="E767" s="5"/>
    </row>
    <row r="768" spans="1:5" ht="24.75" customHeight="1">
      <c r="A768" s="5">
        <v>766</v>
      </c>
      <c r="B768" s="5" t="s">
        <v>112</v>
      </c>
      <c r="C768" s="5" t="str">
        <f>"安娅娟"</f>
        <v>安娅娟</v>
      </c>
      <c r="D768" s="5" t="s">
        <v>732</v>
      </c>
      <c r="E768" s="5"/>
    </row>
    <row r="769" spans="1:5" ht="24.75" customHeight="1">
      <c r="A769" s="5">
        <v>767</v>
      </c>
      <c r="B769" s="5" t="s">
        <v>112</v>
      </c>
      <c r="C769" s="5" t="str">
        <f>"李钦"</f>
        <v>李钦</v>
      </c>
      <c r="D769" s="5" t="s">
        <v>733</v>
      </c>
      <c r="E769" s="5"/>
    </row>
    <row r="770" spans="1:5" ht="24.75" customHeight="1">
      <c r="A770" s="5">
        <v>768</v>
      </c>
      <c r="B770" s="5" t="s">
        <v>112</v>
      </c>
      <c r="C770" s="5" t="str">
        <f>"梁甜"</f>
        <v>梁甜</v>
      </c>
      <c r="D770" s="5" t="s">
        <v>734</v>
      </c>
      <c r="E770" s="5"/>
    </row>
    <row r="771" spans="1:5" ht="24.75" customHeight="1">
      <c r="A771" s="5">
        <v>769</v>
      </c>
      <c r="B771" s="5" t="s">
        <v>112</v>
      </c>
      <c r="C771" s="5" t="str">
        <f>"郑转慧"</f>
        <v>郑转慧</v>
      </c>
      <c r="D771" s="5" t="s">
        <v>735</v>
      </c>
      <c r="E771" s="5"/>
    </row>
    <row r="772" spans="1:5" ht="24.75" customHeight="1">
      <c r="A772" s="5">
        <v>770</v>
      </c>
      <c r="B772" s="5" t="s">
        <v>112</v>
      </c>
      <c r="C772" s="5" t="str">
        <f>"羊丽花"</f>
        <v>羊丽花</v>
      </c>
      <c r="D772" s="5" t="s">
        <v>736</v>
      </c>
      <c r="E772" s="5"/>
    </row>
    <row r="773" spans="1:5" ht="24.75" customHeight="1">
      <c r="A773" s="5">
        <v>771</v>
      </c>
      <c r="B773" s="5" t="s">
        <v>112</v>
      </c>
      <c r="C773" s="5" t="str">
        <f>"林红影"</f>
        <v>林红影</v>
      </c>
      <c r="D773" s="5" t="s">
        <v>737</v>
      </c>
      <c r="E773" s="5"/>
    </row>
    <row r="774" spans="1:5" ht="24.75" customHeight="1">
      <c r="A774" s="5">
        <v>772</v>
      </c>
      <c r="B774" s="5" t="s">
        <v>112</v>
      </c>
      <c r="C774" s="5" t="str">
        <f>"王丽菲"</f>
        <v>王丽菲</v>
      </c>
      <c r="D774" s="5" t="s">
        <v>738</v>
      </c>
      <c r="E774" s="5"/>
    </row>
    <row r="775" spans="1:5" ht="24.75" customHeight="1">
      <c r="A775" s="5">
        <v>773</v>
      </c>
      <c r="B775" s="5" t="s">
        <v>112</v>
      </c>
      <c r="C775" s="5" t="str">
        <f>"曾小玲"</f>
        <v>曾小玲</v>
      </c>
      <c r="D775" s="5" t="s">
        <v>37</v>
      </c>
      <c r="E775" s="5"/>
    </row>
    <row r="776" spans="1:5" ht="24.75" customHeight="1">
      <c r="A776" s="5">
        <v>774</v>
      </c>
      <c r="B776" s="5" t="s">
        <v>112</v>
      </c>
      <c r="C776" s="5" t="str">
        <f>"吴慧文"</f>
        <v>吴慧文</v>
      </c>
      <c r="D776" s="5" t="s">
        <v>739</v>
      </c>
      <c r="E776" s="5"/>
    </row>
    <row r="777" spans="1:5" ht="24.75" customHeight="1">
      <c r="A777" s="5">
        <v>775</v>
      </c>
      <c r="B777" s="5" t="s">
        <v>112</v>
      </c>
      <c r="C777" s="5" t="str">
        <f>"吴家园"</f>
        <v>吴家园</v>
      </c>
      <c r="D777" s="5" t="s">
        <v>740</v>
      </c>
      <c r="E777" s="5"/>
    </row>
    <row r="778" spans="1:5" ht="24.75" customHeight="1">
      <c r="A778" s="5">
        <v>776</v>
      </c>
      <c r="B778" s="5" t="s">
        <v>112</v>
      </c>
      <c r="C778" s="5" t="str">
        <f>"林娇妹"</f>
        <v>林娇妹</v>
      </c>
      <c r="D778" s="5" t="s">
        <v>741</v>
      </c>
      <c r="E778" s="5"/>
    </row>
    <row r="779" spans="1:5" ht="24.75" customHeight="1">
      <c r="A779" s="5">
        <v>777</v>
      </c>
      <c r="B779" s="5" t="s">
        <v>112</v>
      </c>
      <c r="C779" s="5" t="str">
        <f>"符江丽"</f>
        <v>符江丽</v>
      </c>
      <c r="D779" s="5" t="s">
        <v>742</v>
      </c>
      <c r="E779" s="5"/>
    </row>
    <row r="780" spans="1:5" ht="24.75" customHeight="1">
      <c r="A780" s="5">
        <v>778</v>
      </c>
      <c r="B780" s="5" t="s">
        <v>112</v>
      </c>
      <c r="C780" s="5" t="str">
        <f>"吴平"</f>
        <v>吴平</v>
      </c>
      <c r="D780" s="5" t="s">
        <v>51</v>
      </c>
      <c r="E780" s="5"/>
    </row>
    <row r="781" spans="1:5" ht="24.75" customHeight="1">
      <c r="A781" s="5">
        <v>779</v>
      </c>
      <c r="B781" s="5" t="s">
        <v>112</v>
      </c>
      <c r="C781" s="5" t="str">
        <f>"吴青菊"</f>
        <v>吴青菊</v>
      </c>
      <c r="D781" s="5" t="s">
        <v>743</v>
      </c>
      <c r="E781" s="5"/>
    </row>
    <row r="782" spans="1:5" ht="24.75" customHeight="1">
      <c r="A782" s="5">
        <v>780</v>
      </c>
      <c r="B782" s="5" t="s">
        <v>112</v>
      </c>
      <c r="C782" s="5" t="str">
        <f>"林天娇"</f>
        <v>林天娇</v>
      </c>
      <c r="D782" s="5" t="s">
        <v>744</v>
      </c>
      <c r="E782" s="5"/>
    </row>
    <row r="783" spans="1:5" ht="24.75" customHeight="1">
      <c r="A783" s="5">
        <v>781</v>
      </c>
      <c r="B783" s="5" t="s">
        <v>112</v>
      </c>
      <c r="C783" s="5" t="str">
        <f>"程彩云"</f>
        <v>程彩云</v>
      </c>
      <c r="D783" s="5" t="s">
        <v>745</v>
      </c>
      <c r="E783" s="5"/>
    </row>
    <row r="784" spans="1:5" ht="24.75" customHeight="1">
      <c r="A784" s="5">
        <v>782</v>
      </c>
      <c r="B784" s="5" t="s">
        <v>112</v>
      </c>
      <c r="C784" s="5" t="str">
        <f>"何开敏"</f>
        <v>何开敏</v>
      </c>
      <c r="D784" s="5" t="s">
        <v>327</v>
      </c>
      <c r="E784" s="5"/>
    </row>
    <row r="785" spans="1:5" ht="24.75" customHeight="1">
      <c r="A785" s="5">
        <v>783</v>
      </c>
      <c r="B785" s="5" t="s">
        <v>112</v>
      </c>
      <c r="C785" s="5" t="str">
        <f>"林嘉慧"</f>
        <v>林嘉慧</v>
      </c>
      <c r="D785" s="5" t="s">
        <v>746</v>
      </c>
      <c r="E785" s="5"/>
    </row>
    <row r="786" spans="1:5" ht="24.75" customHeight="1">
      <c r="A786" s="5">
        <v>784</v>
      </c>
      <c r="B786" s="5" t="s">
        <v>112</v>
      </c>
      <c r="C786" s="5" t="str">
        <f>"沈金秋"</f>
        <v>沈金秋</v>
      </c>
      <c r="D786" s="5" t="s">
        <v>747</v>
      </c>
      <c r="E786" s="5"/>
    </row>
    <row r="787" spans="1:5" ht="24.75" customHeight="1">
      <c r="A787" s="5">
        <v>785</v>
      </c>
      <c r="B787" s="5" t="s">
        <v>112</v>
      </c>
      <c r="C787" s="5" t="str">
        <f>"符小妮"</f>
        <v>符小妮</v>
      </c>
      <c r="D787" s="5" t="s">
        <v>748</v>
      </c>
      <c r="E787" s="5"/>
    </row>
    <row r="788" spans="1:5" ht="24.75" customHeight="1">
      <c r="A788" s="5">
        <v>786</v>
      </c>
      <c r="B788" s="5" t="s">
        <v>112</v>
      </c>
      <c r="C788" s="5" t="str">
        <f>"刘丽桃"</f>
        <v>刘丽桃</v>
      </c>
      <c r="D788" s="5" t="s">
        <v>749</v>
      </c>
      <c r="E788" s="5"/>
    </row>
    <row r="789" spans="1:5" ht="24.75" customHeight="1">
      <c r="A789" s="5">
        <v>787</v>
      </c>
      <c r="B789" s="5" t="s">
        <v>112</v>
      </c>
      <c r="C789" s="5" t="str">
        <f>"赵承素"</f>
        <v>赵承素</v>
      </c>
      <c r="D789" s="5" t="s">
        <v>750</v>
      </c>
      <c r="E789" s="5"/>
    </row>
    <row r="790" spans="1:5" ht="24.75" customHeight="1">
      <c r="A790" s="5">
        <v>788</v>
      </c>
      <c r="B790" s="5" t="s">
        <v>112</v>
      </c>
      <c r="C790" s="5" t="str">
        <f>"潘文崖"</f>
        <v>潘文崖</v>
      </c>
      <c r="D790" s="5" t="s">
        <v>751</v>
      </c>
      <c r="E790" s="5"/>
    </row>
    <row r="791" spans="1:5" ht="24.75" customHeight="1">
      <c r="A791" s="5">
        <v>789</v>
      </c>
      <c r="B791" s="5" t="s">
        <v>112</v>
      </c>
      <c r="C791" s="5" t="str">
        <f>"潘永萍"</f>
        <v>潘永萍</v>
      </c>
      <c r="D791" s="5" t="s">
        <v>752</v>
      </c>
      <c r="E791" s="5"/>
    </row>
    <row r="792" spans="1:5" ht="24.75" customHeight="1">
      <c r="A792" s="5">
        <v>790</v>
      </c>
      <c r="B792" s="5" t="s">
        <v>112</v>
      </c>
      <c r="C792" s="5" t="str">
        <f>"李林"</f>
        <v>李林</v>
      </c>
      <c r="D792" s="5" t="s">
        <v>753</v>
      </c>
      <c r="E792" s="5"/>
    </row>
    <row r="793" spans="1:5" ht="24.75" customHeight="1">
      <c r="A793" s="5">
        <v>791</v>
      </c>
      <c r="B793" s="5" t="s">
        <v>112</v>
      </c>
      <c r="C793" s="5" t="str">
        <f>"陈一峥"</f>
        <v>陈一峥</v>
      </c>
      <c r="D793" s="5" t="s">
        <v>754</v>
      </c>
      <c r="E793" s="5"/>
    </row>
    <row r="794" spans="1:5" ht="24.75" customHeight="1">
      <c r="A794" s="5">
        <v>792</v>
      </c>
      <c r="B794" s="5" t="s">
        <v>112</v>
      </c>
      <c r="C794" s="5" t="str">
        <f>"李荣欣"</f>
        <v>李荣欣</v>
      </c>
      <c r="D794" s="5" t="s">
        <v>755</v>
      </c>
      <c r="E794" s="5"/>
    </row>
    <row r="795" spans="1:5" ht="24.75" customHeight="1">
      <c r="A795" s="5">
        <v>793</v>
      </c>
      <c r="B795" s="5" t="s">
        <v>112</v>
      </c>
      <c r="C795" s="5" t="str">
        <f>"徐丽花"</f>
        <v>徐丽花</v>
      </c>
      <c r="D795" s="5" t="s">
        <v>756</v>
      </c>
      <c r="E795" s="5"/>
    </row>
    <row r="796" spans="1:5" ht="24.75" customHeight="1">
      <c r="A796" s="5">
        <v>794</v>
      </c>
      <c r="B796" s="5" t="s">
        <v>112</v>
      </c>
      <c r="C796" s="5" t="str">
        <f>"王高健"</f>
        <v>王高健</v>
      </c>
      <c r="D796" s="5" t="s">
        <v>524</v>
      </c>
      <c r="E796" s="5"/>
    </row>
    <row r="797" spans="1:5" ht="24.75" customHeight="1">
      <c r="A797" s="5">
        <v>795</v>
      </c>
      <c r="B797" s="5" t="s">
        <v>112</v>
      </c>
      <c r="C797" s="5" t="str">
        <f>"符定淑"</f>
        <v>符定淑</v>
      </c>
      <c r="D797" s="5" t="s">
        <v>586</v>
      </c>
      <c r="E797" s="5"/>
    </row>
    <row r="798" spans="1:5" ht="24.75" customHeight="1">
      <c r="A798" s="5">
        <v>796</v>
      </c>
      <c r="B798" s="5" t="s">
        <v>112</v>
      </c>
      <c r="C798" s="5" t="str">
        <f>"李秀玲"</f>
        <v>李秀玲</v>
      </c>
      <c r="D798" s="5" t="s">
        <v>757</v>
      </c>
      <c r="E798" s="5"/>
    </row>
    <row r="799" spans="1:5" ht="24.75" customHeight="1">
      <c r="A799" s="5">
        <v>797</v>
      </c>
      <c r="B799" s="5" t="s">
        <v>112</v>
      </c>
      <c r="C799" s="5" t="str">
        <f>"林玉银"</f>
        <v>林玉银</v>
      </c>
      <c r="D799" s="5" t="s">
        <v>485</v>
      </c>
      <c r="E799" s="5"/>
    </row>
    <row r="800" spans="1:5" ht="24.75" customHeight="1">
      <c r="A800" s="5">
        <v>798</v>
      </c>
      <c r="B800" s="5" t="s">
        <v>112</v>
      </c>
      <c r="C800" s="5" t="str">
        <f>"李雪"</f>
        <v>李雪</v>
      </c>
      <c r="D800" s="5" t="s">
        <v>758</v>
      </c>
      <c r="E800" s="5"/>
    </row>
    <row r="801" spans="1:5" ht="24.75" customHeight="1">
      <c r="A801" s="5">
        <v>799</v>
      </c>
      <c r="B801" s="5" t="s">
        <v>112</v>
      </c>
      <c r="C801" s="5" t="str">
        <f>"符钟娇"</f>
        <v>符钟娇</v>
      </c>
      <c r="D801" s="5" t="s">
        <v>759</v>
      </c>
      <c r="E801" s="5"/>
    </row>
    <row r="802" spans="1:5" ht="24.75" customHeight="1">
      <c r="A802" s="5">
        <v>800</v>
      </c>
      <c r="B802" s="5" t="s">
        <v>112</v>
      </c>
      <c r="C802" s="5" t="str">
        <f>"羊秋冬"</f>
        <v>羊秋冬</v>
      </c>
      <c r="D802" s="5" t="s">
        <v>760</v>
      </c>
      <c r="E802" s="5"/>
    </row>
    <row r="803" spans="1:5" ht="24.75" customHeight="1">
      <c r="A803" s="5">
        <v>801</v>
      </c>
      <c r="B803" s="5" t="s">
        <v>112</v>
      </c>
      <c r="C803" s="5" t="str">
        <f>"王达萍"</f>
        <v>王达萍</v>
      </c>
      <c r="D803" s="5" t="s">
        <v>761</v>
      </c>
      <c r="E803" s="5"/>
    </row>
    <row r="804" spans="1:5" ht="24.75" customHeight="1">
      <c r="A804" s="5">
        <v>802</v>
      </c>
      <c r="B804" s="5" t="s">
        <v>112</v>
      </c>
      <c r="C804" s="5" t="str">
        <f>"张慧"</f>
        <v>张慧</v>
      </c>
      <c r="D804" s="5" t="s">
        <v>762</v>
      </c>
      <c r="E804" s="5"/>
    </row>
    <row r="805" spans="1:5" ht="24.75" customHeight="1">
      <c r="A805" s="5">
        <v>803</v>
      </c>
      <c r="B805" s="5" t="s">
        <v>112</v>
      </c>
      <c r="C805" s="5" t="str">
        <f>"李英妹"</f>
        <v>李英妹</v>
      </c>
      <c r="D805" s="5" t="s">
        <v>763</v>
      </c>
      <c r="E805" s="5"/>
    </row>
    <row r="806" spans="1:5" ht="24.75" customHeight="1">
      <c r="A806" s="5">
        <v>804</v>
      </c>
      <c r="B806" s="5" t="s">
        <v>112</v>
      </c>
      <c r="C806" s="5" t="str">
        <f>"王莉灵"</f>
        <v>王莉灵</v>
      </c>
      <c r="D806" s="5" t="s">
        <v>623</v>
      </c>
      <c r="E806" s="5"/>
    </row>
    <row r="807" spans="1:5" ht="24.75" customHeight="1">
      <c r="A807" s="5">
        <v>805</v>
      </c>
      <c r="B807" s="5" t="s">
        <v>112</v>
      </c>
      <c r="C807" s="5" t="str">
        <f>"王映净"</f>
        <v>王映净</v>
      </c>
      <c r="D807" s="5" t="s">
        <v>764</v>
      </c>
      <c r="E807" s="5"/>
    </row>
    <row r="808" spans="1:5" ht="24.75" customHeight="1">
      <c r="A808" s="5">
        <v>806</v>
      </c>
      <c r="B808" s="5" t="s">
        <v>112</v>
      </c>
      <c r="C808" s="5" t="str">
        <f>"李岩"</f>
        <v>李岩</v>
      </c>
      <c r="D808" s="5" t="s">
        <v>765</v>
      </c>
      <c r="E808" s="5"/>
    </row>
    <row r="809" spans="1:5" ht="24.75" customHeight="1">
      <c r="A809" s="5">
        <v>807</v>
      </c>
      <c r="B809" s="5" t="s">
        <v>112</v>
      </c>
      <c r="C809" s="5" t="str">
        <f>"梁军"</f>
        <v>梁军</v>
      </c>
      <c r="D809" s="5" t="s">
        <v>766</v>
      </c>
      <c r="E809" s="5"/>
    </row>
    <row r="810" spans="1:5" ht="24.75" customHeight="1">
      <c r="A810" s="5">
        <v>808</v>
      </c>
      <c r="B810" s="5" t="s">
        <v>112</v>
      </c>
      <c r="C810" s="5" t="str">
        <f>"邢芳格"</f>
        <v>邢芳格</v>
      </c>
      <c r="D810" s="5" t="s">
        <v>767</v>
      </c>
      <c r="E810" s="5"/>
    </row>
    <row r="811" spans="1:5" ht="24.75" customHeight="1">
      <c r="A811" s="5">
        <v>809</v>
      </c>
      <c r="B811" s="5" t="s">
        <v>112</v>
      </c>
      <c r="C811" s="5" t="str">
        <f>"卢启燕"</f>
        <v>卢启燕</v>
      </c>
      <c r="D811" s="5" t="s">
        <v>768</v>
      </c>
      <c r="E811" s="5"/>
    </row>
    <row r="812" spans="1:5" ht="24.75" customHeight="1">
      <c r="A812" s="5">
        <v>810</v>
      </c>
      <c r="B812" s="5" t="s">
        <v>112</v>
      </c>
      <c r="C812" s="5" t="str">
        <f>"霍远丽"</f>
        <v>霍远丽</v>
      </c>
      <c r="D812" s="5" t="s">
        <v>769</v>
      </c>
      <c r="E812" s="5"/>
    </row>
    <row r="813" spans="1:5" ht="24.75" customHeight="1">
      <c r="A813" s="5">
        <v>811</v>
      </c>
      <c r="B813" s="5" t="s">
        <v>112</v>
      </c>
      <c r="C813" s="5" t="str">
        <f>"王菊云"</f>
        <v>王菊云</v>
      </c>
      <c r="D813" s="5" t="s">
        <v>770</v>
      </c>
      <c r="E813" s="5"/>
    </row>
    <row r="814" spans="1:5" ht="24.75" customHeight="1">
      <c r="A814" s="5">
        <v>812</v>
      </c>
      <c r="B814" s="5" t="s">
        <v>112</v>
      </c>
      <c r="C814" s="5" t="str">
        <f>"吉财丽"</f>
        <v>吉财丽</v>
      </c>
      <c r="D814" s="5" t="s">
        <v>121</v>
      </c>
      <c r="E814" s="5"/>
    </row>
    <row r="815" spans="1:5" ht="24.75" customHeight="1">
      <c r="A815" s="5">
        <v>813</v>
      </c>
      <c r="B815" s="5" t="s">
        <v>112</v>
      </c>
      <c r="C815" s="5" t="str">
        <f>"李小梦"</f>
        <v>李小梦</v>
      </c>
      <c r="D815" s="5" t="s">
        <v>771</v>
      </c>
      <c r="E815" s="5"/>
    </row>
    <row r="816" spans="1:5" ht="24.75" customHeight="1">
      <c r="A816" s="5">
        <v>814</v>
      </c>
      <c r="B816" s="5" t="s">
        <v>112</v>
      </c>
      <c r="C816" s="5" t="str">
        <f>"李梅英"</f>
        <v>李梅英</v>
      </c>
      <c r="D816" s="5" t="s">
        <v>772</v>
      </c>
      <c r="E816" s="5"/>
    </row>
    <row r="817" spans="1:5" ht="24.75" customHeight="1">
      <c r="A817" s="5">
        <v>815</v>
      </c>
      <c r="B817" s="5" t="s">
        <v>112</v>
      </c>
      <c r="C817" s="5" t="str">
        <f>"王敏"</f>
        <v>王敏</v>
      </c>
      <c r="D817" s="5" t="s">
        <v>773</v>
      </c>
      <c r="E817" s="5"/>
    </row>
    <row r="818" spans="1:5" ht="24.75" customHeight="1">
      <c r="A818" s="5">
        <v>816</v>
      </c>
      <c r="B818" s="5" t="s">
        <v>112</v>
      </c>
      <c r="C818" s="5" t="str">
        <f>"王华贵"</f>
        <v>王华贵</v>
      </c>
      <c r="D818" s="5" t="s">
        <v>774</v>
      </c>
      <c r="E818" s="5"/>
    </row>
    <row r="819" spans="1:5" ht="24.75" customHeight="1">
      <c r="A819" s="5">
        <v>817</v>
      </c>
      <c r="B819" s="5" t="s">
        <v>112</v>
      </c>
      <c r="C819" s="5" t="str">
        <f>"刘文倩"</f>
        <v>刘文倩</v>
      </c>
      <c r="D819" s="5" t="s">
        <v>775</v>
      </c>
      <c r="E819" s="5"/>
    </row>
    <row r="820" spans="1:5" ht="24.75" customHeight="1">
      <c r="A820" s="5">
        <v>818</v>
      </c>
      <c r="B820" s="5" t="s">
        <v>112</v>
      </c>
      <c r="C820" s="5" t="str">
        <f>"曾琬清"</f>
        <v>曾琬清</v>
      </c>
      <c r="D820" s="5" t="s">
        <v>602</v>
      </c>
      <c r="E820" s="5"/>
    </row>
    <row r="821" spans="1:5" ht="24.75" customHeight="1">
      <c r="A821" s="5">
        <v>819</v>
      </c>
      <c r="B821" s="5" t="s">
        <v>112</v>
      </c>
      <c r="C821" s="5" t="str">
        <f>"罗琼君"</f>
        <v>罗琼君</v>
      </c>
      <c r="D821" s="5" t="s">
        <v>776</v>
      </c>
      <c r="E821" s="5"/>
    </row>
    <row r="822" spans="1:5" ht="24.75" customHeight="1">
      <c r="A822" s="5">
        <v>820</v>
      </c>
      <c r="B822" s="5" t="s">
        <v>112</v>
      </c>
      <c r="C822" s="5" t="str">
        <f>"吴雪桦"</f>
        <v>吴雪桦</v>
      </c>
      <c r="D822" s="5" t="s">
        <v>777</v>
      </c>
      <c r="E822" s="5"/>
    </row>
    <row r="823" spans="1:5" ht="24.75" customHeight="1">
      <c r="A823" s="5">
        <v>821</v>
      </c>
      <c r="B823" s="5" t="s">
        <v>112</v>
      </c>
      <c r="C823" s="5" t="str">
        <f>"徐陈静"</f>
        <v>徐陈静</v>
      </c>
      <c r="D823" s="5" t="s">
        <v>778</v>
      </c>
      <c r="E823" s="5"/>
    </row>
    <row r="824" spans="1:5" ht="24.75" customHeight="1">
      <c r="A824" s="5">
        <v>822</v>
      </c>
      <c r="B824" s="5" t="s">
        <v>112</v>
      </c>
      <c r="C824" s="5" t="str">
        <f>"郭丽爱"</f>
        <v>郭丽爱</v>
      </c>
      <c r="D824" s="5" t="s">
        <v>779</v>
      </c>
      <c r="E824" s="5"/>
    </row>
    <row r="825" spans="1:5" ht="24.75" customHeight="1">
      <c r="A825" s="5">
        <v>823</v>
      </c>
      <c r="B825" s="5" t="s">
        <v>112</v>
      </c>
      <c r="C825" s="5" t="str">
        <f>"陈玉恩"</f>
        <v>陈玉恩</v>
      </c>
      <c r="D825" s="5" t="s">
        <v>780</v>
      </c>
      <c r="E825" s="5"/>
    </row>
    <row r="826" spans="1:5" ht="24.75" customHeight="1">
      <c r="A826" s="5">
        <v>824</v>
      </c>
      <c r="B826" s="5" t="s">
        <v>112</v>
      </c>
      <c r="C826" s="5" t="str">
        <f>"骆梓荷"</f>
        <v>骆梓荷</v>
      </c>
      <c r="D826" s="5" t="s">
        <v>781</v>
      </c>
      <c r="E826" s="5"/>
    </row>
    <row r="827" spans="1:5" ht="24.75" customHeight="1">
      <c r="A827" s="5">
        <v>825</v>
      </c>
      <c r="B827" s="5" t="s">
        <v>112</v>
      </c>
      <c r="C827" s="5" t="str">
        <f>"司师"</f>
        <v>司师</v>
      </c>
      <c r="D827" s="5" t="s">
        <v>782</v>
      </c>
      <c r="E827" s="5"/>
    </row>
    <row r="828" spans="1:5" ht="24.75" customHeight="1">
      <c r="A828" s="5">
        <v>826</v>
      </c>
      <c r="B828" s="5" t="s">
        <v>112</v>
      </c>
      <c r="C828" s="5" t="str">
        <f>"邱春换"</f>
        <v>邱春换</v>
      </c>
      <c r="D828" s="5" t="s">
        <v>329</v>
      </c>
      <c r="E828" s="5"/>
    </row>
    <row r="829" spans="1:5" ht="24.75" customHeight="1">
      <c r="A829" s="5">
        <v>827</v>
      </c>
      <c r="B829" s="5" t="s">
        <v>112</v>
      </c>
      <c r="C829" s="5" t="str">
        <f>"李二秋"</f>
        <v>李二秋</v>
      </c>
      <c r="D829" s="5" t="s">
        <v>783</v>
      </c>
      <c r="E829" s="5"/>
    </row>
    <row r="830" spans="1:5" ht="24.75" customHeight="1">
      <c r="A830" s="5">
        <v>828</v>
      </c>
      <c r="B830" s="5" t="s">
        <v>112</v>
      </c>
      <c r="C830" s="5" t="str">
        <f>"冯洁薇"</f>
        <v>冯洁薇</v>
      </c>
      <c r="D830" s="5" t="s">
        <v>784</v>
      </c>
      <c r="E830" s="5"/>
    </row>
    <row r="831" spans="1:5" ht="24.75" customHeight="1">
      <c r="A831" s="5">
        <v>829</v>
      </c>
      <c r="B831" s="5" t="s">
        <v>112</v>
      </c>
      <c r="C831" s="5" t="str">
        <f>"陈运完"</f>
        <v>陈运完</v>
      </c>
      <c r="D831" s="5" t="s">
        <v>785</v>
      </c>
      <c r="E831" s="5"/>
    </row>
    <row r="832" spans="1:5" ht="24.75" customHeight="1">
      <c r="A832" s="5">
        <v>830</v>
      </c>
      <c r="B832" s="5" t="s">
        <v>112</v>
      </c>
      <c r="C832" s="5" t="str">
        <f>"林秋风"</f>
        <v>林秋风</v>
      </c>
      <c r="D832" s="5" t="s">
        <v>786</v>
      </c>
      <c r="E832" s="5"/>
    </row>
    <row r="833" spans="1:5" ht="24.75" customHeight="1">
      <c r="A833" s="5">
        <v>831</v>
      </c>
      <c r="B833" s="5" t="s">
        <v>112</v>
      </c>
      <c r="C833" s="5" t="str">
        <f>"何倩"</f>
        <v>何倩</v>
      </c>
      <c r="D833" s="5" t="s">
        <v>266</v>
      </c>
      <c r="E833" s="5"/>
    </row>
    <row r="834" spans="1:5" ht="24.75" customHeight="1">
      <c r="A834" s="5">
        <v>832</v>
      </c>
      <c r="B834" s="5" t="s">
        <v>112</v>
      </c>
      <c r="C834" s="5" t="str">
        <f>"黄静"</f>
        <v>黄静</v>
      </c>
      <c r="D834" s="5" t="s">
        <v>787</v>
      </c>
      <c r="E834" s="5"/>
    </row>
    <row r="835" spans="1:5" ht="24.75" customHeight="1">
      <c r="A835" s="5">
        <v>833</v>
      </c>
      <c r="B835" s="5" t="s">
        <v>112</v>
      </c>
      <c r="C835" s="5" t="str">
        <f>"冯登珠"</f>
        <v>冯登珠</v>
      </c>
      <c r="D835" s="5" t="s">
        <v>788</v>
      </c>
      <c r="E835" s="5"/>
    </row>
    <row r="836" spans="1:5" ht="24.75" customHeight="1">
      <c r="A836" s="5">
        <v>834</v>
      </c>
      <c r="B836" s="5" t="s">
        <v>112</v>
      </c>
      <c r="C836" s="5" t="str">
        <f>"王国郑"</f>
        <v>王国郑</v>
      </c>
      <c r="D836" s="5" t="s">
        <v>456</v>
      </c>
      <c r="E836" s="5"/>
    </row>
    <row r="837" spans="1:5" ht="24.75" customHeight="1">
      <c r="A837" s="5">
        <v>835</v>
      </c>
      <c r="B837" s="5" t="s">
        <v>112</v>
      </c>
      <c r="C837" s="5" t="str">
        <f>"郑仔杨"</f>
        <v>郑仔杨</v>
      </c>
      <c r="D837" s="5" t="s">
        <v>789</v>
      </c>
      <c r="E837" s="5"/>
    </row>
    <row r="838" spans="1:5" ht="24.75" customHeight="1">
      <c r="A838" s="5">
        <v>836</v>
      </c>
      <c r="B838" s="5" t="s">
        <v>112</v>
      </c>
      <c r="C838" s="5" t="str">
        <f>"王晓燕"</f>
        <v>王晓燕</v>
      </c>
      <c r="D838" s="5" t="s">
        <v>790</v>
      </c>
      <c r="E838" s="5"/>
    </row>
    <row r="839" spans="1:5" ht="24.75" customHeight="1">
      <c r="A839" s="5">
        <v>837</v>
      </c>
      <c r="B839" s="5" t="s">
        <v>112</v>
      </c>
      <c r="C839" s="5" t="str">
        <f>"洪满"</f>
        <v>洪满</v>
      </c>
      <c r="D839" s="5" t="s">
        <v>791</v>
      </c>
      <c r="E839" s="5"/>
    </row>
    <row r="840" spans="1:5" ht="24.75" customHeight="1">
      <c r="A840" s="5">
        <v>838</v>
      </c>
      <c r="B840" s="5" t="s">
        <v>112</v>
      </c>
      <c r="C840" s="5" t="str">
        <f>"孙芸"</f>
        <v>孙芸</v>
      </c>
      <c r="D840" s="5" t="s">
        <v>792</v>
      </c>
      <c r="E840" s="5"/>
    </row>
    <row r="841" spans="1:5" ht="24.75" customHeight="1">
      <c r="A841" s="5">
        <v>839</v>
      </c>
      <c r="B841" s="5" t="s">
        <v>112</v>
      </c>
      <c r="C841" s="5" t="str">
        <f>"严小静"</f>
        <v>严小静</v>
      </c>
      <c r="D841" s="5" t="s">
        <v>793</v>
      </c>
      <c r="E841" s="5"/>
    </row>
    <row r="842" spans="1:5" ht="24.75" customHeight="1">
      <c r="A842" s="5">
        <v>840</v>
      </c>
      <c r="B842" s="5" t="s">
        <v>112</v>
      </c>
      <c r="C842" s="5" t="str">
        <f>"苏云婷"</f>
        <v>苏云婷</v>
      </c>
      <c r="D842" s="5" t="s">
        <v>794</v>
      </c>
      <c r="E842" s="5"/>
    </row>
    <row r="843" spans="1:5" ht="24.75" customHeight="1">
      <c r="A843" s="5">
        <v>841</v>
      </c>
      <c r="B843" s="5" t="s">
        <v>112</v>
      </c>
      <c r="C843" s="5" t="str">
        <f>"杨金榜"</f>
        <v>杨金榜</v>
      </c>
      <c r="D843" s="5" t="s">
        <v>795</v>
      </c>
      <c r="E843" s="5"/>
    </row>
    <row r="844" spans="1:5" ht="24.75" customHeight="1">
      <c r="A844" s="5">
        <v>842</v>
      </c>
      <c r="B844" s="5" t="s">
        <v>112</v>
      </c>
      <c r="C844" s="5" t="str">
        <f>"符诗雅"</f>
        <v>符诗雅</v>
      </c>
      <c r="D844" s="5" t="s">
        <v>796</v>
      </c>
      <c r="E844" s="5"/>
    </row>
    <row r="845" spans="1:5" ht="24.75" customHeight="1">
      <c r="A845" s="5">
        <v>843</v>
      </c>
      <c r="B845" s="5" t="s">
        <v>112</v>
      </c>
      <c r="C845" s="5" t="str">
        <f>"冯绮微"</f>
        <v>冯绮微</v>
      </c>
      <c r="D845" s="5" t="s">
        <v>797</v>
      </c>
      <c r="E845" s="5"/>
    </row>
    <row r="846" spans="1:5" ht="24.75" customHeight="1">
      <c r="A846" s="5">
        <v>844</v>
      </c>
      <c r="B846" s="5" t="s">
        <v>112</v>
      </c>
      <c r="C846" s="5" t="str">
        <f>"梁雅丽"</f>
        <v>梁雅丽</v>
      </c>
      <c r="D846" s="5" t="s">
        <v>798</v>
      </c>
      <c r="E846" s="5"/>
    </row>
    <row r="847" spans="1:5" ht="24.75" customHeight="1">
      <c r="A847" s="5">
        <v>845</v>
      </c>
      <c r="B847" s="5" t="s">
        <v>112</v>
      </c>
      <c r="C847" s="5" t="str">
        <f>"李佳"</f>
        <v>李佳</v>
      </c>
      <c r="D847" s="5" t="s">
        <v>799</v>
      </c>
      <c r="E847" s="5"/>
    </row>
    <row r="848" spans="1:5" ht="24.75" customHeight="1">
      <c r="A848" s="5">
        <v>846</v>
      </c>
      <c r="B848" s="5" t="s">
        <v>112</v>
      </c>
      <c r="C848" s="5" t="str">
        <f>"梁黑女"</f>
        <v>梁黑女</v>
      </c>
      <c r="D848" s="5" t="s">
        <v>800</v>
      </c>
      <c r="E848" s="5"/>
    </row>
    <row r="849" spans="1:5" ht="24.75" customHeight="1">
      <c r="A849" s="5">
        <v>847</v>
      </c>
      <c r="B849" s="5" t="s">
        <v>112</v>
      </c>
      <c r="C849" s="5" t="str">
        <f>"林冰"</f>
        <v>林冰</v>
      </c>
      <c r="D849" s="5" t="s">
        <v>801</v>
      </c>
      <c r="E849" s="5"/>
    </row>
    <row r="850" spans="1:5" ht="24.75" customHeight="1">
      <c r="A850" s="5">
        <v>848</v>
      </c>
      <c r="B850" s="5" t="s">
        <v>112</v>
      </c>
      <c r="C850" s="5" t="str">
        <f>"许露诗"</f>
        <v>许露诗</v>
      </c>
      <c r="D850" s="5" t="s">
        <v>715</v>
      </c>
      <c r="E850" s="5"/>
    </row>
    <row r="851" spans="1:5" ht="24.75" customHeight="1">
      <c r="A851" s="5">
        <v>849</v>
      </c>
      <c r="B851" s="5" t="s">
        <v>112</v>
      </c>
      <c r="C851" s="5" t="str">
        <f>"李霜"</f>
        <v>李霜</v>
      </c>
      <c r="D851" s="5" t="s">
        <v>802</v>
      </c>
      <c r="E851" s="5"/>
    </row>
    <row r="852" spans="1:5" ht="24.75" customHeight="1">
      <c r="A852" s="5">
        <v>850</v>
      </c>
      <c r="B852" s="5" t="s">
        <v>112</v>
      </c>
      <c r="C852" s="5" t="str">
        <f>"洪曼玉"</f>
        <v>洪曼玉</v>
      </c>
      <c r="D852" s="5" t="s">
        <v>803</v>
      </c>
      <c r="E852" s="5"/>
    </row>
    <row r="853" spans="1:5" ht="24.75" customHeight="1">
      <c r="A853" s="5">
        <v>851</v>
      </c>
      <c r="B853" s="5" t="s">
        <v>112</v>
      </c>
      <c r="C853" s="5" t="str">
        <f>"戴恩娜"</f>
        <v>戴恩娜</v>
      </c>
      <c r="D853" s="5" t="s">
        <v>804</v>
      </c>
      <c r="E853" s="5"/>
    </row>
    <row r="854" spans="1:5" ht="24.75" customHeight="1">
      <c r="A854" s="5">
        <v>852</v>
      </c>
      <c r="B854" s="5" t="s">
        <v>112</v>
      </c>
      <c r="C854" s="5" t="str">
        <f>"张玉霖"</f>
        <v>张玉霖</v>
      </c>
      <c r="D854" s="5" t="s">
        <v>805</v>
      </c>
      <c r="E854" s="5"/>
    </row>
    <row r="855" spans="1:5" ht="24.75" customHeight="1">
      <c r="A855" s="5">
        <v>853</v>
      </c>
      <c r="B855" s="5" t="s">
        <v>112</v>
      </c>
      <c r="C855" s="5" t="str">
        <f>"吴清慧"</f>
        <v>吴清慧</v>
      </c>
      <c r="D855" s="5" t="s">
        <v>806</v>
      </c>
      <c r="E855" s="5"/>
    </row>
    <row r="856" spans="1:5" ht="24.75" customHeight="1">
      <c r="A856" s="5">
        <v>854</v>
      </c>
      <c r="B856" s="5" t="s">
        <v>112</v>
      </c>
      <c r="C856" s="5" t="str">
        <f>"孟春爽"</f>
        <v>孟春爽</v>
      </c>
      <c r="D856" s="5" t="s">
        <v>807</v>
      </c>
      <c r="E856" s="5"/>
    </row>
    <row r="857" spans="1:5" ht="24.75" customHeight="1">
      <c r="A857" s="5">
        <v>855</v>
      </c>
      <c r="B857" s="5" t="s">
        <v>112</v>
      </c>
      <c r="C857" s="5" t="str">
        <f>"梁月"</f>
        <v>梁月</v>
      </c>
      <c r="D857" s="5" t="s">
        <v>808</v>
      </c>
      <c r="E857" s="5"/>
    </row>
    <row r="858" spans="1:5" ht="24.75" customHeight="1">
      <c r="A858" s="5">
        <v>856</v>
      </c>
      <c r="B858" s="5" t="s">
        <v>112</v>
      </c>
      <c r="C858" s="5" t="str">
        <f>"贾涵涵"</f>
        <v>贾涵涵</v>
      </c>
      <c r="D858" s="5" t="s">
        <v>809</v>
      </c>
      <c r="E858" s="5"/>
    </row>
    <row r="859" spans="1:5" ht="24.75" customHeight="1">
      <c r="A859" s="5">
        <v>857</v>
      </c>
      <c r="B859" s="5" t="s">
        <v>112</v>
      </c>
      <c r="C859" s="5" t="str">
        <f>"罗芳妮"</f>
        <v>罗芳妮</v>
      </c>
      <c r="D859" s="5" t="s">
        <v>810</v>
      </c>
      <c r="E859" s="5"/>
    </row>
    <row r="860" spans="1:5" ht="24.75" customHeight="1">
      <c r="A860" s="5">
        <v>858</v>
      </c>
      <c r="B860" s="5" t="s">
        <v>112</v>
      </c>
      <c r="C860" s="5" t="str">
        <f>"严月彬"</f>
        <v>严月彬</v>
      </c>
      <c r="D860" s="5" t="s">
        <v>811</v>
      </c>
      <c r="E860" s="5"/>
    </row>
    <row r="861" spans="1:5" ht="24.75" customHeight="1">
      <c r="A861" s="5">
        <v>859</v>
      </c>
      <c r="B861" s="5" t="s">
        <v>112</v>
      </c>
      <c r="C861" s="5" t="str">
        <f>"王旦妃"</f>
        <v>王旦妃</v>
      </c>
      <c r="D861" s="5" t="s">
        <v>456</v>
      </c>
      <c r="E861" s="5"/>
    </row>
    <row r="862" spans="1:5" ht="24.75" customHeight="1">
      <c r="A862" s="5">
        <v>860</v>
      </c>
      <c r="B862" s="5" t="s">
        <v>112</v>
      </c>
      <c r="C862" s="5" t="str">
        <f>"郭美茹"</f>
        <v>郭美茹</v>
      </c>
      <c r="D862" s="5" t="s">
        <v>812</v>
      </c>
      <c r="E862" s="5"/>
    </row>
    <row r="863" spans="1:5" ht="24.75" customHeight="1">
      <c r="A863" s="5">
        <v>861</v>
      </c>
      <c r="B863" s="5" t="s">
        <v>112</v>
      </c>
      <c r="C863" s="5" t="str">
        <f>"陈其凤"</f>
        <v>陈其凤</v>
      </c>
      <c r="D863" s="5" t="s">
        <v>813</v>
      </c>
      <c r="E863" s="5"/>
    </row>
    <row r="864" spans="1:5" ht="24.75" customHeight="1">
      <c r="A864" s="5">
        <v>862</v>
      </c>
      <c r="B864" s="5" t="s">
        <v>112</v>
      </c>
      <c r="C864" s="5" t="str">
        <f>"文开卷"</f>
        <v>文开卷</v>
      </c>
      <c r="D864" s="5" t="s">
        <v>308</v>
      </c>
      <c r="E864" s="5"/>
    </row>
    <row r="865" spans="1:5" ht="24.75" customHeight="1">
      <c r="A865" s="5">
        <v>863</v>
      </c>
      <c r="B865" s="5" t="s">
        <v>112</v>
      </c>
      <c r="C865" s="5" t="str">
        <f>"郑玉茉"</f>
        <v>郑玉茉</v>
      </c>
      <c r="D865" s="5" t="s">
        <v>814</v>
      </c>
      <c r="E865" s="5"/>
    </row>
    <row r="866" spans="1:5" ht="24.75" customHeight="1">
      <c r="A866" s="5">
        <v>864</v>
      </c>
      <c r="B866" s="5" t="s">
        <v>112</v>
      </c>
      <c r="C866" s="5" t="str">
        <f>"苏春丹"</f>
        <v>苏春丹</v>
      </c>
      <c r="D866" s="5" t="s">
        <v>815</v>
      </c>
      <c r="E866" s="5"/>
    </row>
    <row r="867" spans="1:5" ht="24.75" customHeight="1">
      <c r="A867" s="5">
        <v>865</v>
      </c>
      <c r="B867" s="5" t="s">
        <v>112</v>
      </c>
      <c r="C867" s="5" t="str">
        <f>"陈梅暖"</f>
        <v>陈梅暖</v>
      </c>
      <c r="D867" s="5" t="s">
        <v>816</v>
      </c>
      <c r="E867" s="5"/>
    </row>
    <row r="868" spans="1:5" ht="24.75" customHeight="1">
      <c r="A868" s="5">
        <v>866</v>
      </c>
      <c r="B868" s="5" t="s">
        <v>112</v>
      </c>
      <c r="C868" s="5" t="str">
        <f>"何敏捷"</f>
        <v>何敏捷</v>
      </c>
      <c r="D868" s="5" t="s">
        <v>817</v>
      </c>
      <c r="E868" s="5"/>
    </row>
    <row r="869" spans="1:5" ht="24.75" customHeight="1">
      <c r="A869" s="5">
        <v>867</v>
      </c>
      <c r="B869" s="5" t="s">
        <v>112</v>
      </c>
      <c r="C869" s="5" t="str">
        <f>"王菁"</f>
        <v>王菁</v>
      </c>
      <c r="D869" s="5" t="s">
        <v>818</v>
      </c>
      <c r="E869" s="5"/>
    </row>
    <row r="870" spans="1:5" ht="24.75" customHeight="1">
      <c r="A870" s="5">
        <v>868</v>
      </c>
      <c r="B870" s="5" t="s">
        <v>112</v>
      </c>
      <c r="C870" s="5" t="str">
        <f>"何井保"</f>
        <v>何井保</v>
      </c>
      <c r="D870" s="5" t="s">
        <v>819</v>
      </c>
      <c r="E870" s="5"/>
    </row>
    <row r="871" spans="1:5" ht="24.75" customHeight="1">
      <c r="A871" s="5">
        <v>869</v>
      </c>
      <c r="B871" s="5" t="s">
        <v>112</v>
      </c>
      <c r="C871" s="5" t="str">
        <f>"胡悦萍"</f>
        <v>胡悦萍</v>
      </c>
      <c r="D871" s="5" t="s">
        <v>820</v>
      </c>
      <c r="E871" s="5"/>
    </row>
    <row r="872" spans="1:5" ht="24.75" customHeight="1">
      <c r="A872" s="5">
        <v>870</v>
      </c>
      <c r="B872" s="5" t="s">
        <v>112</v>
      </c>
      <c r="C872" s="5" t="str">
        <f>"李珍仔"</f>
        <v>李珍仔</v>
      </c>
      <c r="D872" s="5" t="s">
        <v>821</v>
      </c>
      <c r="E872" s="5"/>
    </row>
    <row r="873" spans="1:5" ht="24.75" customHeight="1">
      <c r="A873" s="5">
        <v>871</v>
      </c>
      <c r="B873" s="5" t="s">
        <v>112</v>
      </c>
      <c r="C873" s="5" t="str">
        <f>"林妙柔"</f>
        <v>林妙柔</v>
      </c>
      <c r="D873" s="5" t="s">
        <v>822</v>
      </c>
      <c r="E873" s="5"/>
    </row>
    <row r="874" spans="1:5" ht="24.75" customHeight="1">
      <c r="A874" s="5">
        <v>872</v>
      </c>
      <c r="B874" s="5" t="s">
        <v>112</v>
      </c>
      <c r="C874" s="5" t="str">
        <f>"王大雅"</f>
        <v>王大雅</v>
      </c>
      <c r="D874" s="5" t="s">
        <v>823</v>
      </c>
      <c r="E874" s="5"/>
    </row>
    <row r="875" spans="1:5" ht="24.75" customHeight="1">
      <c r="A875" s="5">
        <v>873</v>
      </c>
      <c r="B875" s="5" t="s">
        <v>112</v>
      </c>
      <c r="C875" s="5" t="str">
        <f>"罗莉"</f>
        <v>罗莉</v>
      </c>
      <c r="D875" s="5" t="s">
        <v>824</v>
      </c>
      <c r="E875" s="5"/>
    </row>
    <row r="876" spans="1:5" ht="24.75" customHeight="1">
      <c r="A876" s="5">
        <v>874</v>
      </c>
      <c r="B876" s="5" t="s">
        <v>112</v>
      </c>
      <c r="C876" s="5" t="str">
        <f>"柳美玉"</f>
        <v>柳美玉</v>
      </c>
      <c r="D876" s="5" t="s">
        <v>825</v>
      </c>
      <c r="E876" s="5"/>
    </row>
    <row r="877" spans="1:5" ht="24.75" customHeight="1">
      <c r="A877" s="5">
        <v>875</v>
      </c>
      <c r="B877" s="5" t="s">
        <v>112</v>
      </c>
      <c r="C877" s="5" t="str">
        <f>"李萍丹"</f>
        <v>李萍丹</v>
      </c>
      <c r="D877" s="5" t="s">
        <v>826</v>
      </c>
      <c r="E877" s="5"/>
    </row>
    <row r="878" spans="1:5" ht="24.75" customHeight="1">
      <c r="A878" s="5">
        <v>876</v>
      </c>
      <c r="B878" s="5" t="s">
        <v>112</v>
      </c>
      <c r="C878" s="5" t="str">
        <f>"钟高露"</f>
        <v>钟高露</v>
      </c>
      <c r="D878" s="5" t="s">
        <v>827</v>
      </c>
      <c r="E878" s="5"/>
    </row>
    <row r="879" spans="1:5" ht="24.75" customHeight="1">
      <c r="A879" s="5">
        <v>877</v>
      </c>
      <c r="B879" s="5" t="s">
        <v>112</v>
      </c>
      <c r="C879" s="5" t="str">
        <f>"符积玉"</f>
        <v>符积玉</v>
      </c>
      <c r="D879" s="5" t="s">
        <v>828</v>
      </c>
      <c r="E879" s="5"/>
    </row>
    <row r="880" spans="1:5" ht="24.75" customHeight="1">
      <c r="A880" s="5">
        <v>878</v>
      </c>
      <c r="B880" s="5" t="s">
        <v>112</v>
      </c>
      <c r="C880" s="5" t="str">
        <f>"朱淋淋"</f>
        <v>朱淋淋</v>
      </c>
      <c r="D880" s="5" t="s">
        <v>829</v>
      </c>
      <c r="E880" s="5"/>
    </row>
    <row r="881" spans="1:5" ht="24.75" customHeight="1">
      <c r="A881" s="5">
        <v>879</v>
      </c>
      <c r="B881" s="5" t="s">
        <v>112</v>
      </c>
      <c r="C881" s="5" t="str">
        <f>"林海荣"</f>
        <v>林海荣</v>
      </c>
      <c r="D881" s="5" t="s">
        <v>830</v>
      </c>
      <c r="E881" s="5"/>
    </row>
    <row r="882" spans="1:5" ht="24.75" customHeight="1">
      <c r="A882" s="5">
        <v>880</v>
      </c>
      <c r="B882" s="5" t="s">
        <v>112</v>
      </c>
      <c r="C882" s="5" t="str">
        <f>"赖姜颖"</f>
        <v>赖姜颖</v>
      </c>
      <c r="D882" s="5" t="s">
        <v>831</v>
      </c>
      <c r="E882" s="5"/>
    </row>
    <row r="883" spans="1:5" ht="24.75" customHeight="1">
      <c r="A883" s="5">
        <v>881</v>
      </c>
      <c r="B883" s="5" t="s">
        <v>112</v>
      </c>
      <c r="C883" s="5" t="str">
        <f>"唐家杏"</f>
        <v>唐家杏</v>
      </c>
      <c r="D883" s="5" t="s">
        <v>514</v>
      </c>
      <c r="E883" s="5"/>
    </row>
    <row r="884" spans="1:5" ht="24.75" customHeight="1">
      <c r="A884" s="5">
        <v>882</v>
      </c>
      <c r="B884" s="5" t="s">
        <v>112</v>
      </c>
      <c r="C884" s="5" t="str">
        <f>"林春艳"</f>
        <v>林春艳</v>
      </c>
      <c r="D884" s="5" t="s">
        <v>832</v>
      </c>
      <c r="E884" s="5"/>
    </row>
    <row r="885" spans="1:5" ht="24.75" customHeight="1">
      <c r="A885" s="5">
        <v>883</v>
      </c>
      <c r="B885" s="5" t="s">
        <v>112</v>
      </c>
      <c r="C885" s="5" t="str">
        <f>"罗彬"</f>
        <v>罗彬</v>
      </c>
      <c r="D885" s="5" t="s">
        <v>833</v>
      </c>
      <c r="E885" s="5"/>
    </row>
    <row r="886" spans="1:5" ht="24.75" customHeight="1">
      <c r="A886" s="5">
        <v>884</v>
      </c>
      <c r="B886" s="5" t="s">
        <v>112</v>
      </c>
      <c r="C886" s="5" t="str">
        <f>"柯双"</f>
        <v>柯双</v>
      </c>
      <c r="D886" s="5" t="s">
        <v>834</v>
      </c>
      <c r="E886" s="5"/>
    </row>
    <row r="887" spans="1:5" ht="24.75" customHeight="1">
      <c r="A887" s="5">
        <v>885</v>
      </c>
      <c r="B887" s="5" t="s">
        <v>112</v>
      </c>
      <c r="C887" s="5" t="str">
        <f>"王明翠"</f>
        <v>王明翠</v>
      </c>
      <c r="D887" s="5" t="s">
        <v>835</v>
      </c>
      <c r="E887" s="5"/>
    </row>
    <row r="888" spans="1:5" ht="24.75" customHeight="1">
      <c r="A888" s="5">
        <v>886</v>
      </c>
      <c r="B888" s="5" t="s">
        <v>112</v>
      </c>
      <c r="C888" s="5" t="str">
        <f>"李善姬"</f>
        <v>李善姬</v>
      </c>
      <c r="D888" s="5" t="s">
        <v>836</v>
      </c>
      <c r="E888" s="5"/>
    </row>
    <row r="889" spans="1:5" ht="24.75" customHeight="1">
      <c r="A889" s="5">
        <v>887</v>
      </c>
      <c r="B889" s="5" t="s">
        <v>112</v>
      </c>
      <c r="C889" s="5" t="str">
        <f>"黄衡"</f>
        <v>黄衡</v>
      </c>
      <c r="D889" s="5" t="s">
        <v>837</v>
      </c>
      <c r="E889" s="5"/>
    </row>
    <row r="890" spans="1:5" ht="24.75" customHeight="1">
      <c r="A890" s="5">
        <v>888</v>
      </c>
      <c r="B890" s="5" t="s">
        <v>112</v>
      </c>
      <c r="C890" s="5" t="str">
        <f>"孙云娜"</f>
        <v>孙云娜</v>
      </c>
      <c r="D890" s="5" t="s">
        <v>838</v>
      </c>
      <c r="E890" s="5"/>
    </row>
    <row r="891" spans="1:5" ht="24.75" customHeight="1">
      <c r="A891" s="5">
        <v>889</v>
      </c>
      <c r="B891" s="5" t="s">
        <v>112</v>
      </c>
      <c r="C891" s="5" t="str">
        <f>"王冬冬"</f>
        <v>王冬冬</v>
      </c>
      <c r="D891" s="5" t="s">
        <v>839</v>
      </c>
      <c r="E891" s="5"/>
    </row>
    <row r="892" spans="1:5" ht="24.75" customHeight="1">
      <c r="A892" s="5">
        <v>890</v>
      </c>
      <c r="B892" s="5" t="s">
        <v>112</v>
      </c>
      <c r="C892" s="5" t="str">
        <f>"钟晓思"</f>
        <v>钟晓思</v>
      </c>
      <c r="D892" s="5" t="s">
        <v>840</v>
      </c>
      <c r="E892" s="5"/>
    </row>
    <row r="893" spans="1:5" ht="24.75" customHeight="1">
      <c r="A893" s="5">
        <v>891</v>
      </c>
      <c r="B893" s="5" t="s">
        <v>112</v>
      </c>
      <c r="C893" s="5" t="str">
        <f>"陈井春"</f>
        <v>陈井春</v>
      </c>
      <c r="D893" s="5" t="s">
        <v>841</v>
      </c>
      <c r="E893" s="5"/>
    </row>
    <row r="894" spans="1:5" ht="24.75" customHeight="1">
      <c r="A894" s="5">
        <v>892</v>
      </c>
      <c r="B894" s="5" t="s">
        <v>112</v>
      </c>
      <c r="C894" s="5" t="str">
        <f>"陈秋佳"</f>
        <v>陈秋佳</v>
      </c>
      <c r="D894" s="5" t="s">
        <v>842</v>
      </c>
      <c r="E894" s="5"/>
    </row>
    <row r="895" spans="1:5" ht="24.75" customHeight="1">
      <c r="A895" s="5">
        <v>893</v>
      </c>
      <c r="B895" s="5" t="s">
        <v>112</v>
      </c>
      <c r="C895" s="5" t="str">
        <f>"林雪连"</f>
        <v>林雪连</v>
      </c>
      <c r="D895" s="5" t="s">
        <v>843</v>
      </c>
      <c r="E895" s="5"/>
    </row>
    <row r="896" spans="1:5" ht="24.75" customHeight="1">
      <c r="A896" s="5">
        <v>894</v>
      </c>
      <c r="B896" s="5" t="s">
        <v>112</v>
      </c>
      <c r="C896" s="5" t="str">
        <f>"林少余"</f>
        <v>林少余</v>
      </c>
      <c r="D896" s="5" t="s">
        <v>844</v>
      </c>
      <c r="E896" s="5"/>
    </row>
    <row r="897" spans="1:5" ht="24.75" customHeight="1">
      <c r="A897" s="5">
        <v>895</v>
      </c>
      <c r="B897" s="5" t="s">
        <v>112</v>
      </c>
      <c r="C897" s="5" t="str">
        <f>"文嫦孟"</f>
        <v>文嫦孟</v>
      </c>
      <c r="D897" s="5" t="s">
        <v>845</v>
      </c>
      <c r="E897" s="5"/>
    </row>
    <row r="898" spans="1:5" ht="24.75" customHeight="1">
      <c r="A898" s="5">
        <v>896</v>
      </c>
      <c r="B898" s="5" t="s">
        <v>112</v>
      </c>
      <c r="C898" s="5" t="str">
        <f>"符蓓苗"</f>
        <v>符蓓苗</v>
      </c>
      <c r="D898" s="5" t="s">
        <v>846</v>
      </c>
      <c r="E898" s="5"/>
    </row>
    <row r="899" spans="1:5" ht="24.75" customHeight="1">
      <c r="A899" s="5">
        <v>897</v>
      </c>
      <c r="B899" s="5" t="s">
        <v>112</v>
      </c>
      <c r="C899" s="5" t="str">
        <f>"黄壮英"</f>
        <v>黄壮英</v>
      </c>
      <c r="D899" s="5" t="s">
        <v>847</v>
      </c>
      <c r="E899" s="5"/>
    </row>
    <row r="900" spans="1:5" ht="24.75" customHeight="1">
      <c r="A900" s="5">
        <v>898</v>
      </c>
      <c r="B900" s="5" t="s">
        <v>112</v>
      </c>
      <c r="C900" s="5" t="str">
        <f>"王梦林"</f>
        <v>王梦林</v>
      </c>
      <c r="D900" s="5" t="s">
        <v>163</v>
      </c>
      <c r="E900" s="5"/>
    </row>
    <row r="901" spans="1:5" ht="24.75" customHeight="1">
      <c r="A901" s="5">
        <v>899</v>
      </c>
      <c r="B901" s="5" t="s">
        <v>112</v>
      </c>
      <c r="C901" s="5" t="str">
        <f>"刘美贇"</f>
        <v>刘美贇</v>
      </c>
      <c r="D901" s="5" t="s">
        <v>848</v>
      </c>
      <c r="E901" s="5"/>
    </row>
    <row r="902" spans="1:5" ht="24.75" customHeight="1">
      <c r="A902" s="5">
        <v>900</v>
      </c>
      <c r="B902" s="5" t="s">
        <v>112</v>
      </c>
      <c r="C902" s="5" t="str">
        <f>"陈维妙"</f>
        <v>陈维妙</v>
      </c>
      <c r="D902" s="5" t="s">
        <v>849</v>
      </c>
      <c r="E902" s="5"/>
    </row>
    <row r="903" spans="1:5" ht="24.75" customHeight="1">
      <c r="A903" s="5">
        <v>901</v>
      </c>
      <c r="B903" s="5" t="s">
        <v>112</v>
      </c>
      <c r="C903" s="5" t="str">
        <f>"李林蓉"</f>
        <v>李林蓉</v>
      </c>
      <c r="D903" s="5" t="s">
        <v>850</v>
      </c>
      <c r="E903" s="5"/>
    </row>
    <row r="904" spans="1:5" ht="24.75" customHeight="1">
      <c r="A904" s="5">
        <v>902</v>
      </c>
      <c r="B904" s="5" t="s">
        <v>112</v>
      </c>
      <c r="C904" s="5" t="str">
        <f>"唐亚雪"</f>
        <v>唐亚雪</v>
      </c>
      <c r="D904" s="5" t="s">
        <v>851</v>
      </c>
      <c r="E904" s="5"/>
    </row>
    <row r="905" spans="1:5" ht="24.75" customHeight="1">
      <c r="A905" s="5">
        <v>903</v>
      </c>
      <c r="B905" s="5" t="s">
        <v>112</v>
      </c>
      <c r="C905" s="5" t="str">
        <f>"王颖"</f>
        <v>王颖</v>
      </c>
      <c r="D905" s="5" t="s">
        <v>852</v>
      </c>
      <c r="E905" s="5"/>
    </row>
    <row r="906" spans="1:5" ht="24.75" customHeight="1">
      <c r="A906" s="5">
        <v>904</v>
      </c>
      <c r="B906" s="5" t="s">
        <v>112</v>
      </c>
      <c r="C906" s="5" t="str">
        <f>"李晓芬"</f>
        <v>李晓芬</v>
      </c>
      <c r="D906" s="5" t="s">
        <v>853</v>
      </c>
      <c r="E906" s="5"/>
    </row>
    <row r="907" spans="1:5" ht="24.75" customHeight="1">
      <c r="A907" s="5">
        <v>905</v>
      </c>
      <c r="B907" s="5" t="s">
        <v>112</v>
      </c>
      <c r="C907" s="5" t="str">
        <f>"黄仕忠"</f>
        <v>黄仕忠</v>
      </c>
      <c r="D907" s="5" t="s">
        <v>854</v>
      </c>
      <c r="E907" s="5"/>
    </row>
    <row r="908" spans="1:5" ht="24.75" customHeight="1">
      <c r="A908" s="5">
        <v>906</v>
      </c>
      <c r="B908" s="5" t="s">
        <v>112</v>
      </c>
      <c r="C908" s="5" t="str">
        <f>"秦夏婷"</f>
        <v>秦夏婷</v>
      </c>
      <c r="D908" s="5" t="s">
        <v>855</v>
      </c>
      <c r="E908" s="5"/>
    </row>
    <row r="909" spans="1:5" ht="24.75" customHeight="1">
      <c r="A909" s="5">
        <v>907</v>
      </c>
      <c r="B909" s="5" t="s">
        <v>112</v>
      </c>
      <c r="C909" s="5" t="str">
        <f>"周林朱"</f>
        <v>周林朱</v>
      </c>
      <c r="D909" s="5" t="s">
        <v>856</v>
      </c>
      <c r="E909" s="5"/>
    </row>
    <row r="910" spans="1:5" ht="24.75" customHeight="1">
      <c r="A910" s="5">
        <v>908</v>
      </c>
      <c r="B910" s="5" t="s">
        <v>112</v>
      </c>
      <c r="C910" s="5" t="str">
        <f>"方舒怡"</f>
        <v>方舒怡</v>
      </c>
      <c r="D910" s="5" t="s">
        <v>857</v>
      </c>
      <c r="E910" s="5"/>
    </row>
    <row r="911" spans="1:5" ht="24.75" customHeight="1">
      <c r="A911" s="5">
        <v>909</v>
      </c>
      <c r="B911" s="5" t="s">
        <v>112</v>
      </c>
      <c r="C911" s="5" t="str">
        <f>"孙小雅"</f>
        <v>孙小雅</v>
      </c>
      <c r="D911" s="5" t="s">
        <v>201</v>
      </c>
      <c r="E911" s="5"/>
    </row>
    <row r="912" spans="1:5" ht="24.75" customHeight="1">
      <c r="A912" s="5">
        <v>910</v>
      </c>
      <c r="B912" s="5" t="s">
        <v>112</v>
      </c>
      <c r="C912" s="5" t="str">
        <f>"符连美"</f>
        <v>符连美</v>
      </c>
      <c r="D912" s="5" t="s">
        <v>858</v>
      </c>
      <c r="E912" s="5"/>
    </row>
    <row r="913" spans="1:5" ht="24.75" customHeight="1">
      <c r="A913" s="5">
        <v>911</v>
      </c>
      <c r="B913" s="5" t="s">
        <v>112</v>
      </c>
      <c r="C913" s="5" t="str">
        <f>"王小霞"</f>
        <v>王小霞</v>
      </c>
      <c r="D913" s="5" t="s">
        <v>859</v>
      </c>
      <c r="E913" s="5"/>
    </row>
    <row r="914" spans="1:5" ht="24.75" customHeight="1">
      <c r="A914" s="5">
        <v>912</v>
      </c>
      <c r="B914" s="5" t="s">
        <v>112</v>
      </c>
      <c r="C914" s="5" t="str">
        <f>"黎梅艳"</f>
        <v>黎梅艳</v>
      </c>
      <c r="D914" s="5" t="s">
        <v>860</v>
      </c>
      <c r="E914" s="5"/>
    </row>
    <row r="915" spans="1:5" ht="24.75" customHeight="1">
      <c r="A915" s="5">
        <v>913</v>
      </c>
      <c r="B915" s="5" t="s">
        <v>112</v>
      </c>
      <c r="C915" s="5" t="str">
        <f>"李雨珊"</f>
        <v>李雨珊</v>
      </c>
      <c r="D915" s="5" t="s">
        <v>861</v>
      </c>
      <c r="E915" s="5"/>
    </row>
    <row r="916" spans="1:5" ht="24.75" customHeight="1">
      <c r="A916" s="5">
        <v>914</v>
      </c>
      <c r="B916" s="5" t="s">
        <v>112</v>
      </c>
      <c r="C916" s="5" t="str">
        <f>"吴芳庆"</f>
        <v>吴芳庆</v>
      </c>
      <c r="D916" s="5" t="s">
        <v>862</v>
      </c>
      <c r="E916" s="5"/>
    </row>
    <row r="917" spans="1:5" ht="24.75" customHeight="1">
      <c r="A917" s="5">
        <v>915</v>
      </c>
      <c r="B917" s="5" t="s">
        <v>112</v>
      </c>
      <c r="C917" s="5" t="str">
        <f>"严蔓婷"</f>
        <v>严蔓婷</v>
      </c>
      <c r="D917" s="5" t="s">
        <v>863</v>
      </c>
      <c r="E917" s="5"/>
    </row>
    <row r="918" spans="1:5" ht="24.75" customHeight="1">
      <c r="A918" s="5">
        <v>916</v>
      </c>
      <c r="B918" s="5" t="s">
        <v>112</v>
      </c>
      <c r="C918" s="5" t="str">
        <f>"黄晓盈"</f>
        <v>黄晓盈</v>
      </c>
      <c r="D918" s="5" t="s">
        <v>547</v>
      </c>
      <c r="E918" s="5"/>
    </row>
    <row r="919" spans="1:5" ht="24.75" customHeight="1">
      <c r="A919" s="5">
        <v>917</v>
      </c>
      <c r="B919" s="5" t="s">
        <v>112</v>
      </c>
      <c r="C919" s="5" t="str">
        <f>"庄海珠"</f>
        <v>庄海珠</v>
      </c>
      <c r="D919" s="5" t="s">
        <v>864</v>
      </c>
      <c r="E919" s="5"/>
    </row>
    <row r="920" spans="1:5" ht="24.75" customHeight="1">
      <c r="A920" s="5">
        <v>918</v>
      </c>
      <c r="B920" s="5" t="s">
        <v>112</v>
      </c>
      <c r="C920" s="5" t="str">
        <f>"林海宁"</f>
        <v>林海宁</v>
      </c>
      <c r="D920" s="5" t="s">
        <v>865</v>
      </c>
      <c r="E920" s="5"/>
    </row>
    <row r="921" spans="1:5" ht="24.75" customHeight="1">
      <c r="A921" s="5">
        <v>919</v>
      </c>
      <c r="B921" s="5" t="s">
        <v>112</v>
      </c>
      <c r="C921" s="5" t="str">
        <f>"董淑玲"</f>
        <v>董淑玲</v>
      </c>
      <c r="D921" s="5" t="s">
        <v>866</v>
      </c>
      <c r="E921" s="5"/>
    </row>
    <row r="922" spans="1:5" ht="24.75" customHeight="1">
      <c r="A922" s="5">
        <v>920</v>
      </c>
      <c r="B922" s="5" t="s">
        <v>112</v>
      </c>
      <c r="C922" s="5" t="str">
        <f>"王明云"</f>
        <v>王明云</v>
      </c>
      <c r="D922" s="5" t="s">
        <v>485</v>
      </c>
      <c r="E922" s="5"/>
    </row>
    <row r="923" spans="1:5" ht="24.75" customHeight="1">
      <c r="A923" s="5">
        <v>921</v>
      </c>
      <c r="B923" s="5" t="s">
        <v>112</v>
      </c>
      <c r="C923" s="5" t="str">
        <f>"龚堃林"</f>
        <v>龚堃林</v>
      </c>
      <c r="D923" s="5" t="s">
        <v>867</v>
      </c>
      <c r="E923" s="5"/>
    </row>
    <row r="924" spans="1:5" ht="24.75" customHeight="1">
      <c r="A924" s="5">
        <v>922</v>
      </c>
      <c r="B924" s="5" t="s">
        <v>112</v>
      </c>
      <c r="C924" s="5" t="str">
        <f>"何玉珍"</f>
        <v>何玉珍</v>
      </c>
      <c r="D924" s="5" t="s">
        <v>868</v>
      </c>
      <c r="E924" s="5"/>
    </row>
    <row r="925" spans="1:5" ht="24.75" customHeight="1">
      <c r="A925" s="5">
        <v>923</v>
      </c>
      <c r="B925" s="5" t="s">
        <v>112</v>
      </c>
      <c r="C925" s="5" t="str">
        <f>"蔡运取"</f>
        <v>蔡运取</v>
      </c>
      <c r="D925" s="5" t="s">
        <v>869</v>
      </c>
      <c r="E925" s="5"/>
    </row>
    <row r="926" spans="1:5" ht="24.75" customHeight="1">
      <c r="A926" s="5">
        <v>924</v>
      </c>
      <c r="B926" s="5" t="s">
        <v>112</v>
      </c>
      <c r="C926" s="5" t="str">
        <f>"陈克玲"</f>
        <v>陈克玲</v>
      </c>
      <c r="D926" s="5" t="s">
        <v>870</v>
      </c>
      <c r="E926" s="5"/>
    </row>
    <row r="927" spans="1:5" ht="24.75" customHeight="1">
      <c r="A927" s="5">
        <v>925</v>
      </c>
      <c r="B927" s="5" t="s">
        <v>112</v>
      </c>
      <c r="C927" s="5" t="str">
        <f>"邱文婷"</f>
        <v>邱文婷</v>
      </c>
      <c r="D927" s="5" t="s">
        <v>871</v>
      </c>
      <c r="E927" s="5"/>
    </row>
    <row r="928" spans="1:5" ht="24.75" customHeight="1">
      <c r="A928" s="5">
        <v>926</v>
      </c>
      <c r="B928" s="5" t="s">
        <v>112</v>
      </c>
      <c r="C928" s="5" t="str">
        <f>"苏婉婧"</f>
        <v>苏婉婧</v>
      </c>
      <c r="D928" s="5" t="s">
        <v>872</v>
      </c>
      <c r="E928" s="5"/>
    </row>
    <row r="929" spans="1:5" ht="24.75" customHeight="1">
      <c r="A929" s="5">
        <v>927</v>
      </c>
      <c r="B929" s="5" t="s">
        <v>112</v>
      </c>
      <c r="C929" s="5" t="str">
        <f>"符淑娜"</f>
        <v>符淑娜</v>
      </c>
      <c r="D929" s="5" t="s">
        <v>873</v>
      </c>
      <c r="E929" s="5"/>
    </row>
    <row r="930" spans="1:5" ht="24.75" customHeight="1">
      <c r="A930" s="5">
        <v>928</v>
      </c>
      <c r="B930" s="5" t="s">
        <v>112</v>
      </c>
      <c r="C930" s="5" t="str">
        <f>"钟居芳"</f>
        <v>钟居芳</v>
      </c>
      <c r="D930" s="5" t="s">
        <v>648</v>
      </c>
      <c r="E930" s="5"/>
    </row>
    <row r="931" spans="1:5" ht="24.75" customHeight="1">
      <c r="A931" s="5">
        <v>929</v>
      </c>
      <c r="B931" s="5" t="s">
        <v>112</v>
      </c>
      <c r="C931" s="5" t="str">
        <f>"莫海妃"</f>
        <v>莫海妃</v>
      </c>
      <c r="D931" s="5" t="s">
        <v>874</v>
      </c>
      <c r="E931" s="5"/>
    </row>
    <row r="932" spans="1:5" ht="24.75" customHeight="1">
      <c r="A932" s="5">
        <v>930</v>
      </c>
      <c r="B932" s="5" t="s">
        <v>112</v>
      </c>
      <c r="C932" s="5" t="str">
        <f>"王雅"</f>
        <v>王雅</v>
      </c>
      <c r="D932" s="5" t="s">
        <v>797</v>
      </c>
      <c r="E932" s="5"/>
    </row>
    <row r="933" spans="1:5" ht="24.75" customHeight="1">
      <c r="A933" s="5">
        <v>931</v>
      </c>
      <c r="B933" s="5" t="s">
        <v>112</v>
      </c>
      <c r="C933" s="5" t="str">
        <f>"颜献敏"</f>
        <v>颜献敏</v>
      </c>
      <c r="D933" s="5" t="s">
        <v>875</v>
      </c>
      <c r="E933" s="5"/>
    </row>
    <row r="934" spans="1:5" ht="24.75" customHeight="1">
      <c r="A934" s="5">
        <v>932</v>
      </c>
      <c r="B934" s="5" t="s">
        <v>112</v>
      </c>
      <c r="C934" s="5" t="str">
        <f>"苏娇敏"</f>
        <v>苏娇敏</v>
      </c>
      <c r="D934" s="5" t="s">
        <v>876</v>
      </c>
      <c r="E934" s="5"/>
    </row>
    <row r="935" spans="1:5" ht="24.75" customHeight="1">
      <c r="A935" s="5">
        <v>933</v>
      </c>
      <c r="B935" s="5" t="s">
        <v>112</v>
      </c>
      <c r="C935" s="5" t="str">
        <f>"蔡曼雅"</f>
        <v>蔡曼雅</v>
      </c>
      <c r="D935" s="5" t="s">
        <v>557</v>
      </c>
      <c r="E935" s="5"/>
    </row>
    <row r="936" spans="1:5" ht="24.75" customHeight="1">
      <c r="A936" s="5">
        <v>934</v>
      </c>
      <c r="B936" s="5" t="s">
        <v>112</v>
      </c>
      <c r="C936" s="5" t="str">
        <f>"陈静淑"</f>
        <v>陈静淑</v>
      </c>
      <c r="D936" s="5" t="s">
        <v>877</v>
      </c>
      <c r="E936" s="5"/>
    </row>
    <row r="937" spans="1:5" ht="24.75" customHeight="1">
      <c r="A937" s="5">
        <v>935</v>
      </c>
      <c r="B937" s="5" t="s">
        <v>112</v>
      </c>
      <c r="C937" s="5" t="str">
        <f>"吴金嫔"</f>
        <v>吴金嫔</v>
      </c>
      <c r="D937" s="5" t="s">
        <v>878</v>
      </c>
      <c r="E937" s="5"/>
    </row>
    <row r="938" spans="1:5" ht="24.75" customHeight="1">
      <c r="A938" s="5">
        <v>936</v>
      </c>
      <c r="B938" s="5" t="s">
        <v>112</v>
      </c>
      <c r="C938" s="5" t="str">
        <f>"符钰晨"</f>
        <v>符钰晨</v>
      </c>
      <c r="D938" s="5" t="s">
        <v>879</v>
      </c>
      <c r="E938" s="5"/>
    </row>
    <row r="939" spans="1:5" ht="24.75" customHeight="1">
      <c r="A939" s="5">
        <v>937</v>
      </c>
      <c r="B939" s="5" t="s">
        <v>112</v>
      </c>
      <c r="C939" s="5" t="str">
        <f>"陈丽丹"</f>
        <v>陈丽丹</v>
      </c>
      <c r="D939" s="5" t="s">
        <v>880</v>
      </c>
      <c r="E939" s="5"/>
    </row>
    <row r="940" spans="1:5" ht="24.75" customHeight="1">
      <c r="A940" s="5">
        <v>938</v>
      </c>
      <c r="B940" s="5" t="s">
        <v>112</v>
      </c>
      <c r="C940" s="5" t="str">
        <f>"林君"</f>
        <v>林君</v>
      </c>
      <c r="D940" s="5" t="s">
        <v>881</v>
      </c>
      <c r="E940" s="5"/>
    </row>
    <row r="941" spans="1:5" ht="24.75" customHeight="1">
      <c r="A941" s="5">
        <v>939</v>
      </c>
      <c r="B941" s="5" t="s">
        <v>112</v>
      </c>
      <c r="C941" s="5" t="str">
        <f>"黄良妠"</f>
        <v>黄良妠</v>
      </c>
      <c r="D941" s="5" t="s">
        <v>882</v>
      </c>
      <c r="E941" s="5"/>
    </row>
    <row r="942" spans="1:5" ht="24.75" customHeight="1">
      <c r="A942" s="5">
        <v>940</v>
      </c>
      <c r="B942" s="5" t="s">
        <v>112</v>
      </c>
      <c r="C942" s="5" t="str">
        <f>"陈婷婷"</f>
        <v>陈婷婷</v>
      </c>
      <c r="D942" s="5" t="s">
        <v>883</v>
      </c>
      <c r="E942" s="5"/>
    </row>
    <row r="943" spans="1:5" ht="24.75" customHeight="1">
      <c r="A943" s="5">
        <v>941</v>
      </c>
      <c r="B943" s="5" t="s">
        <v>112</v>
      </c>
      <c r="C943" s="5" t="str">
        <f>"欧若慧"</f>
        <v>欧若慧</v>
      </c>
      <c r="D943" s="5" t="s">
        <v>884</v>
      </c>
      <c r="E943" s="5"/>
    </row>
    <row r="944" spans="1:5" ht="24.75" customHeight="1">
      <c r="A944" s="5">
        <v>942</v>
      </c>
      <c r="B944" s="5" t="s">
        <v>112</v>
      </c>
      <c r="C944" s="5" t="str">
        <f>"李婧琦"</f>
        <v>李婧琦</v>
      </c>
      <c r="D944" s="5" t="s">
        <v>885</v>
      </c>
      <c r="E944" s="5"/>
    </row>
    <row r="945" spans="1:5" ht="24.75" customHeight="1">
      <c r="A945" s="5">
        <v>943</v>
      </c>
      <c r="B945" s="5" t="s">
        <v>112</v>
      </c>
      <c r="C945" s="5" t="str">
        <f>"蔡妹娟"</f>
        <v>蔡妹娟</v>
      </c>
      <c r="D945" s="5" t="s">
        <v>691</v>
      </c>
      <c r="E945" s="5"/>
    </row>
    <row r="946" spans="1:5" ht="24.75" customHeight="1">
      <c r="A946" s="5">
        <v>944</v>
      </c>
      <c r="B946" s="5" t="s">
        <v>112</v>
      </c>
      <c r="C946" s="5" t="str">
        <f>"王贞英"</f>
        <v>王贞英</v>
      </c>
      <c r="D946" s="5" t="s">
        <v>886</v>
      </c>
      <c r="E946" s="5"/>
    </row>
    <row r="947" spans="1:5" ht="24.75" customHeight="1">
      <c r="A947" s="5">
        <v>945</v>
      </c>
      <c r="B947" s="5" t="s">
        <v>112</v>
      </c>
      <c r="C947" s="5" t="str">
        <f>"李佳玉"</f>
        <v>李佳玉</v>
      </c>
      <c r="D947" s="5" t="s">
        <v>887</v>
      </c>
      <c r="E947" s="5"/>
    </row>
    <row r="948" spans="1:5" ht="24.75" customHeight="1">
      <c r="A948" s="5">
        <v>946</v>
      </c>
      <c r="B948" s="5" t="s">
        <v>112</v>
      </c>
      <c r="C948" s="5" t="str">
        <f>"冯艳"</f>
        <v>冯艳</v>
      </c>
      <c r="D948" s="5" t="s">
        <v>888</v>
      </c>
      <c r="E948" s="5"/>
    </row>
    <row r="949" spans="1:5" ht="24.75" customHeight="1">
      <c r="A949" s="5">
        <v>947</v>
      </c>
      <c r="B949" s="5" t="s">
        <v>112</v>
      </c>
      <c r="C949" s="5" t="str">
        <f>"许小娜"</f>
        <v>许小娜</v>
      </c>
      <c r="D949" s="5" t="s">
        <v>889</v>
      </c>
      <c r="E949" s="5"/>
    </row>
    <row r="950" spans="1:5" ht="24.75" customHeight="1">
      <c r="A950" s="5">
        <v>948</v>
      </c>
      <c r="B950" s="5" t="s">
        <v>112</v>
      </c>
      <c r="C950" s="5" t="str">
        <f>"郭芯伶"</f>
        <v>郭芯伶</v>
      </c>
      <c r="D950" s="5" t="s">
        <v>890</v>
      </c>
      <c r="E950" s="5"/>
    </row>
    <row r="951" spans="1:5" ht="24.75" customHeight="1">
      <c r="A951" s="5">
        <v>949</v>
      </c>
      <c r="B951" s="5" t="s">
        <v>112</v>
      </c>
      <c r="C951" s="5" t="str">
        <f>"叶桂珍"</f>
        <v>叶桂珍</v>
      </c>
      <c r="D951" s="5" t="s">
        <v>891</v>
      </c>
      <c r="E951" s="5"/>
    </row>
    <row r="952" spans="1:5" ht="24.75" customHeight="1">
      <c r="A952" s="5">
        <v>950</v>
      </c>
      <c r="B952" s="5" t="s">
        <v>112</v>
      </c>
      <c r="C952" s="5" t="str">
        <f>"羊兴兰"</f>
        <v>羊兴兰</v>
      </c>
      <c r="D952" s="5" t="s">
        <v>382</v>
      </c>
      <c r="E952" s="5"/>
    </row>
    <row r="953" spans="1:5" ht="24.75" customHeight="1">
      <c r="A953" s="5">
        <v>951</v>
      </c>
      <c r="B953" s="5" t="s">
        <v>112</v>
      </c>
      <c r="C953" s="5" t="str">
        <f>"林明慧"</f>
        <v>林明慧</v>
      </c>
      <c r="D953" s="5" t="s">
        <v>892</v>
      </c>
      <c r="E953" s="5"/>
    </row>
    <row r="954" spans="1:5" ht="24.75" customHeight="1">
      <c r="A954" s="5">
        <v>952</v>
      </c>
      <c r="B954" s="5" t="s">
        <v>112</v>
      </c>
      <c r="C954" s="5" t="str">
        <f>"高柳"</f>
        <v>高柳</v>
      </c>
      <c r="D954" s="5" t="s">
        <v>313</v>
      </c>
      <c r="E954" s="5"/>
    </row>
    <row r="955" spans="1:5" ht="24.75" customHeight="1">
      <c r="A955" s="5">
        <v>953</v>
      </c>
      <c r="B955" s="5" t="s">
        <v>112</v>
      </c>
      <c r="C955" s="5" t="str">
        <f>"盘燕燕"</f>
        <v>盘燕燕</v>
      </c>
      <c r="D955" s="5" t="s">
        <v>893</v>
      </c>
      <c r="E955" s="5"/>
    </row>
    <row r="956" spans="1:5" ht="24.75" customHeight="1">
      <c r="A956" s="5">
        <v>954</v>
      </c>
      <c r="B956" s="5" t="s">
        <v>112</v>
      </c>
      <c r="C956" s="5" t="str">
        <f>"王婵"</f>
        <v>王婵</v>
      </c>
      <c r="D956" s="5" t="s">
        <v>894</v>
      </c>
      <c r="E956" s="5"/>
    </row>
    <row r="957" spans="1:5" ht="24.75" customHeight="1">
      <c r="A957" s="5">
        <v>955</v>
      </c>
      <c r="B957" s="5" t="s">
        <v>112</v>
      </c>
      <c r="C957" s="5" t="str">
        <f>"杨雪"</f>
        <v>杨雪</v>
      </c>
      <c r="D957" s="5" t="s">
        <v>895</v>
      </c>
      <c r="E957" s="5"/>
    </row>
    <row r="958" spans="1:5" ht="24.75" customHeight="1">
      <c r="A958" s="5">
        <v>956</v>
      </c>
      <c r="B958" s="5" t="s">
        <v>112</v>
      </c>
      <c r="C958" s="5" t="str">
        <f>"陈晓嫄"</f>
        <v>陈晓嫄</v>
      </c>
      <c r="D958" s="5" t="s">
        <v>896</v>
      </c>
      <c r="E958" s="5"/>
    </row>
    <row r="959" spans="1:5" ht="24.75" customHeight="1">
      <c r="A959" s="5">
        <v>957</v>
      </c>
      <c r="B959" s="5" t="s">
        <v>112</v>
      </c>
      <c r="C959" s="5" t="str">
        <f>"卢武芸"</f>
        <v>卢武芸</v>
      </c>
      <c r="D959" s="5" t="s">
        <v>897</v>
      </c>
      <c r="E959" s="5"/>
    </row>
    <row r="960" spans="1:5" ht="24.75" customHeight="1">
      <c r="A960" s="5">
        <v>958</v>
      </c>
      <c r="B960" s="5" t="s">
        <v>112</v>
      </c>
      <c r="C960" s="5" t="str">
        <f>"周慧萍"</f>
        <v>周慧萍</v>
      </c>
      <c r="D960" s="5" t="s">
        <v>898</v>
      </c>
      <c r="E960" s="5"/>
    </row>
    <row r="961" spans="1:5" ht="24.75" customHeight="1">
      <c r="A961" s="5">
        <v>959</v>
      </c>
      <c r="B961" s="5" t="s">
        <v>112</v>
      </c>
      <c r="C961" s="5" t="str">
        <f>"洪文妃"</f>
        <v>洪文妃</v>
      </c>
      <c r="D961" s="5" t="s">
        <v>899</v>
      </c>
      <c r="E961" s="5"/>
    </row>
    <row r="962" spans="1:5" ht="24.75" customHeight="1">
      <c r="A962" s="5">
        <v>960</v>
      </c>
      <c r="B962" s="5" t="s">
        <v>112</v>
      </c>
      <c r="C962" s="5" t="str">
        <f>"吴灵"</f>
        <v>吴灵</v>
      </c>
      <c r="D962" s="5" t="s">
        <v>900</v>
      </c>
      <c r="E962" s="5"/>
    </row>
    <row r="963" spans="1:5" ht="24.75" customHeight="1">
      <c r="A963" s="5">
        <v>961</v>
      </c>
      <c r="B963" s="5" t="s">
        <v>112</v>
      </c>
      <c r="C963" s="5" t="str">
        <f>"王启敏"</f>
        <v>王启敏</v>
      </c>
      <c r="D963" s="5" t="s">
        <v>901</v>
      </c>
      <c r="E963" s="5"/>
    </row>
    <row r="964" spans="1:5" ht="24.75" customHeight="1">
      <c r="A964" s="5">
        <v>962</v>
      </c>
      <c r="B964" s="5" t="s">
        <v>112</v>
      </c>
      <c r="C964" s="5" t="str">
        <f>"谢明宇"</f>
        <v>谢明宇</v>
      </c>
      <c r="D964" s="5" t="s">
        <v>902</v>
      </c>
      <c r="E964" s="5"/>
    </row>
    <row r="965" spans="1:5" ht="24.75" customHeight="1">
      <c r="A965" s="5">
        <v>963</v>
      </c>
      <c r="B965" s="5" t="s">
        <v>112</v>
      </c>
      <c r="C965" s="5" t="str">
        <f>"何金彦"</f>
        <v>何金彦</v>
      </c>
      <c r="D965" s="5" t="s">
        <v>903</v>
      </c>
      <c r="E965" s="5"/>
    </row>
    <row r="966" spans="1:5" ht="24.75" customHeight="1">
      <c r="A966" s="5">
        <v>964</v>
      </c>
      <c r="B966" s="5" t="s">
        <v>112</v>
      </c>
      <c r="C966" s="5" t="str">
        <f>"符高丽"</f>
        <v>符高丽</v>
      </c>
      <c r="D966" s="5" t="s">
        <v>904</v>
      </c>
      <c r="E966" s="5"/>
    </row>
    <row r="967" spans="1:5" ht="24.75" customHeight="1">
      <c r="A967" s="5">
        <v>965</v>
      </c>
      <c r="B967" s="5" t="s">
        <v>112</v>
      </c>
      <c r="C967" s="5" t="str">
        <f>"陈正"</f>
        <v>陈正</v>
      </c>
      <c r="D967" s="5" t="s">
        <v>472</v>
      </c>
      <c r="E967" s="5"/>
    </row>
    <row r="968" spans="1:5" ht="24.75" customHeight="1">
      <c r="A968" s="5">
        <v>966</v>
      </c>
      <c r="B968" s="5" t="s">
        <v>112</v>
      </c>
      <c r="C968" s="5" t="str">
        <f>"吴碧云"</f>
        <v>吴碧云</v>
      </c>
      <c r="D968" s="5" t="s">
        <v>905</v>
      </c>
      <c r="E968" s="5"/>
    </row>
    <row r="969" spans="1:5" ht="24.75" customHeight="1">
      <c r="A969" s="5">
        <v>967</v>
      </c>
      <c r="B969" s="5" t="s">
        <v>112</v>
      </c>
      <c r="C969" s="5" t="str">
        <f>"陈家玉"</f>
        <v>陈家玉</v>
      </c>
      <c r="D969" s="5" t="s">
        <v>906</v>
      </c>
      <c r="E969" s="5"/>
    </row>
    <row r="970" spans="1:5" ht="24.75" customHeight="1">
      <c r="A970" s="5">
        <v>968</v>
      </c>
      <c r="B970" s="5" t="s">
        <v>112</v>
      </c>
      <c r="C970" s="5" t="str">
        <f>"王爱娟"</f>
        <v>王爱娟</v>
      </c>
      <c r="D970" s="5" t="s">
        <v>907</v>
      </c>
      <c r="E970" s="5"/>
    </row>
    <row r="971" spans="1:5" ht="24.75" customHeight="1">
      <c r="A971" s="5">
        <v>969</v>
      </c>
      <c r="B971" s="5" t="s">
        <v>112</v>
      </c>
      <c r="C971" s="5" t="str">
        <f>"吴晓蕾"</f>
        <v>吴晓蕾</v>
      </c>
      <c r="D971" s="5" t="s">
        <v>908</v>
      </c>
      <c r="E971" s="5"/>
    </row>
    <row r="972" spans="1:5" ht="24.75" customHeight="1">
      <c r="A972" s="5">
        <v>970</v>
      </c>
      <c r="B972" s="5" t="s">
        <v>112</v>
      </c>
      <c r="C972" s="5" t="str">
        <f>"唐莎茹"</f>
        <v>唐莎茹</v>
      </c>
      <c r="D972" s="5" t="s">
        <v>909</v>
      </c>
      <c r="E972" s="5"/>
    </row>
    <row r="973" spans="1:5" ht="24.75" customHeight="1">
      <c r="A973" s="5">
        <v>971</v>
      </c>
      <c r="B973" s="5" t="s">
        <v>112</v>
      </c>
      <c r="C973" s="5" t="str">
        <f>"邢文玉"</f>
        <v>邢文玉</v>
      </c>
      <c r="D973" s="5" t="s">
        <v>910</v>
      </c>
      <c r="E973" s="5"/>
    </row>
    <row r="974" spans="1:5" ht="24.75" customHeight="1">
      <c r="A974" s="5">
        <v>972</v>
      </c>
      <c r="B974" s="5" t="s">
        <v>112</v>
      </c>
      <c r="C974" s="5" t="str">
        <f>"姚丹丽"</f>
        <v>姚丹丽</v>
      </c>
      <c r="D974" s="5" t="s">
        <v>911</v>
      </c>
      <c r="E974" s="5"/>
    </row>
    <row r="975" spans="1:5" ht="24.75" customHeight="1">
      <c r="A975" s="5">
        <v>973</v>
      </c>
      <c r="B975" s="5" t="s">
        <v>112</v>
      </c>
      <c r="C975" s="5" t="str">
        <f>"冯亦馨"</f>
        <v>冯亦馨</v>
      </c>
      <c r="D975" s="5" t="s">
        <v>912</v>
      </c>
      <c r="E975" s="5"/>
    </row>
    <row r="976" spans="1:5" ht="24.75" customHeight="1">
      <c r="A976" s="5">
        <v>974</v>
      </c>
      <c r="B976" s="5" t="s">
        <v>112</v>
      </c>
      <c r="C976" s="5" t="str">
        <f>"王秋江"</f>
        <v>王秋江</v>
      </c>
      <c r="D976" s="5" t="s">
        <v>913</v>
      </c>
      <c r="E976" s="5"/>
    </row>
    <row r="977" spans="1:5" ht="24.75" customHeight="1">
      <c r="A977" s="5">
        <v>975</v>
      </c>
      <c r="B977" s="5" t="s">
        <v>112</v>
      </c>
      <c r="C977" s="5" t="str">
        <f>"姚玉丹"</f>
        <v>姚玉丹</v>
      </c>
      <c r="D977" s="5" t="s">
        <v>914</v>
      </c>
      <c r="E977" s="5"/>
    </row>
    <row r="978" spans="1:5" ht="24.75" customHeight="1">
      <c r="A978" s="5">
        <v>976</v>
      </c>
      <c r="B978" s="5" t="s">
        <v>112</v>
      </c>
      <c r="C978" s="5" t="str">
        <f>"谢伟丹"</f>
        <v>谢伟丹</v>
      </c>
      <c r="D978" s="5" t="s">
        <v>915</v>
      </c>
      <c r="E978" s="5"/>
    </row>
    <row r="979" spans="1:5" ht="24.75" customHeight="1">
      <c r="A979" s="5">
        <v>977</v>
      </c>
      <c r="B979" s="5" t="s">
        <v>112</v>
      </c>
      <c r="C979" s="5" t="str">
        <f>"黎翠宽"</f>
        <v>黎翠宽</v>
      </c>
      <c r="D979" s="5" t="s">
        <v>916</v>
      </c>
      <c r="E979" s="5"/>
    </row>
    <row r="980" spans="1:5" ht="24.75" customHeight="1">
      <c r="A980" s="5">
        <v>978</v>
      </c>
      <c r="B980" s="5" t="s">
        <v>112</v>
      </c>
      <c r="C980" s="5" t="str">
        <f>"庄雅瑄"</f>
        <v>庄雅瑄</v>
      </c>
      <c r="D980" s="5" t="s">
        <v>917</v>
      </c>
      <c r="E980" s="5"/>
    </row>
    <row r="981" spans="1:5" ht="24.75" customHeight="1">
      <c r="A981" s="5">
        <v>979</v>
      </c>
      <c r="B981" s="5" t="s">
        <v>112</v>
      </c>
      <c r="C981" s="5" t="str">
        <f>"陈小燕"</f>
        <v>陈小燕</v>
      </c>
      <c r="D981" s="5" t="s">
        <v>918</v>
      </c>
      <c r="E981" s="5"/>
    </row>
    <row r="982" spans="1:5" ht="24.75" customHeight="1">
      <c r="A982" s="5">
        <v>980</v>
      </c>
      <c r="B982" s="5" t="s">
        <v>112</v>
      </c>
      <c r="C982" s="5" t="str">
        <f>"符万霞"</f>
        <v>符万霞</v>
      </c>
      <c r="D982" s="5" t="s">
        <v>919</v>
      </c>
      <c r="E982" s="5"/>
    </row>
    <row r="983" spans="1:5" ht="24.75" customHeight="1">
      <c r="A983" s="5">
        <v>981</v>
      </c>
      <c r="B983" s="5" t="s">
        <v>112</v>
      </c>
      <c r="C983" s="5" t="str">
        <f>"蔡妹乾"</f>
        <v>蔡妹乾</v>
      </c>
      <c r="D983" s="5" t="s">
        <v>920</v>
      </c>
      <c r="E983" s="5"/>
    </row>
    <row r="984" spans="1:5" ht="24.75" customHeight="1">
      <c r="A984" s="5">
        <v>982</v>
      </c>
      <c r="B984" s="5" t="s">
        <v>112</v>
      </c>
      <c r="C984" s="5" t="str">
        <f>"陈婷"</f>
        <v>陈婷</v>
      </c>
      <c r="D984" s="5" t="s">
        <v>921</v>
      </c>
      <c r="E984" s="5"/>
    </row>
    <row r="985" spans="1:5" ht="24.75" customHeight="1">
      <c r="A985" s="5">
        <v>983</v>
      </c>
      <c r="B985" s="5" t="s">
        <v>112</v>
      </c>
      <c r="C985" s="5" t="str">
        <f>"张玉莲"</f>
        <v>张玉莲</v>
      </c>
      <c r="D985" s="5" t="s">
        <v>922</v>
      </c>
      <c r="E985" s="5"/>
    </row>
    <row r="986" spans="1:5" ht="24.75" customHeight="1">
      <c r="A986" s="5">
        <v>984</v>
      </c>
      <c r="B986" s="5" t="s">
        <v>112</v>
      </c>
      <c r="C986" s="5" t="str">
        <f>"吴连雪"</f>
        <v>吴连雪</v>
      </c>
      <c r="D986" s="5" t="s">
        <v>923</v>
      </c>
      <c r="E986" s="5"/>
    </row>
    <row r="987" spans="1:5" ht="24.75" customHeight="1">
      <c r="A987" s="5">
        <v>985</v>
      </c>
      <c r="B987" s="5" t="s">
        <v>112</v>
      </c>
      <c r="C987" s="5" t="str">
        <f>"王庆丹"</f>
        <v>王庆丹</v>
      </c>
      <c r="D987" s="5" t="s">
        <v>627</v>
      </c>
      <c r="E987" s="5"/>
    </row>
    <row r="988" spans="1:5" ht="24.75" customHeight="1">
      <c r="A988" s="5">
        <v>986</v>
      </c>
      <c r="B988" s="5" t="s">
        <v>112</v>
      </c>
      <c r="C988" s="5" t="str">
        <f>"卢章虹"</f>
        <v>卢章虹</v>
      </c>
      <c r="D988" s="5" t="s">
        <v>924</v>
      </c>
      <c r="E988" s="5"/>
    </row>
    <row r="989" spans="1:5" ht="24.75" customHeight="1">
      <c r="A989" s="5">
        <v>987</v>
      </c>
      <c r="B989" s="5" t="s">
        <v>112</v>
      </c>
      <c r="C989" s="5" t="str">
        <f>"商硕"</f>
        <v>商硕</v>
      </c>
      <c r="D989" s="5" t="s">
        <v>925</v>
      </c>
      <c r="E989" s="5"/>
    </row>
    <row r="990" spans="1:5" ht="24.75" customHeight="1">
      <c r="A990" s="5">
        <v>988</v>
      </c>
      <c r="B990" s="5" t="s">
        <v>112</v>
      </c>
      <c r="C990" s="5" t="str">
        <f>"周宝莹"</f>
        <v>周宝莹</v>
      </c>
      <c r="D990" s="5" t="s">
        <v>329</v>
      </c>
      <c r="E990" s="5"/>
    </row>
    <row r="991" spans="1:5" ht="24.75" customHeight="1">
      <c r="A991" s="5">
        <v>989</v>
      </c>
      <c r="B991" s="5" t="s">
        <v>112</v>
      </c>
      <c r="C991" s="5" t="str">
        <f>"郑婵娟"</f>
        <v>郑婵娟</v>
      </c>
      <c r="D991" s="5" t="s">
        <v>926</v>
      </c>
      <c r="E991" s="5"/>
    </row>
    <row r="992" spans="1:5" ht="24.75" customHeight="1">
      <c r="A992" s="5">
        <v>990</v>
      </c>
      <c r="B992" s="5" t="s">
        <v>112</v>
      </c>
      <c r="C992" s="5" t="str">
        <f>"符梦莹"</f>
        <v>符梦莹</v>
      </c>
      <c r="D992" s="5" t="s">
        <v>927</v>
      </c>
      <c r="E992" s="5"/>
    </row>
    <row r="993" spans="1:5" ht="24.75" customHeight="1">
      <c r="A993" s="5">
        <v>991</v>
      </c>
      <c r="B993" s="5" t="s">
        <v>112</v>
      </c>
      <c r="C993" s="5" t="str">
        <f>"王美婷"</f>
        <v>王美婷</v>
      </c>
      <c r="D993" s="5" t="s">
        <v>928</v>
      </c>
      <c r="E993" s="5"/>
    </row>
    <row r="994" spans="1:5" ht="24.75" customHeight="1">
      <c r="A994" s="5">
        <v>992</v>
      </c>
      <c r="B994" s="5" t="s">
        <v>112</v>
      </c>
      <c r="C994" s="5" t="str">
        <f>"李小娜"</f>
        <v>李小娜</v>
      </c>
      <c r="D994" s="5" t="s">
        <v>929</v>
      </c>
      <c r="E994" s="5"/>
    </row>
    <row r="995" spans="1:5" ht="24.75" customHeight="1">
      <c r="A995" s="5">
        <v>993</v>
      </c>
      <c r="B995" s="5" t="s">
        <v>112</v>
      </c>
      <c r="C995" s="5" t="str">
        <f>"殷星娇"</f>
        <v>殷星娇</v>
      </c>
      <c r="D995" s="5" t="s">
        <v>930</v>
      </c>
      <c r="E995" s="5"/>
    </row>
    <row r="996" spans="1:5" ht="24.75" customHeight="1">
      <c r="A996" s="5">
        <v>994</v>
      </c>
      <c r="B996" s="5" t="s">
        <v>112</v>
      </c>
      <c r="C996" s="5" t="str">
        <f>"谢宛玉"</f>
        <v>谢宛玉</v>
      </c>
      <c r="D996" s="5" t="s">
        <v>931</v>
      </c>
      <c r="E996" s="5"/>
    </row>
    <row r="997" spans="1:5" ht="24.75" customHeight="1">
      <c r="A997" s="5">
        <v>995</v>
      </c>
      <c r="B997" s="5" t="s">
        <v>112</v>
      </c>
      <c r="C997" s="5" t="str">
        <f>"王美静"</f>
        <v>王美静</v>
      </c>
      <c r="D997" s="5" t="s">
        <v>932</v>
      </c>
      <c r="E997" s="5"/>
    </row>
    <row r="998" spans="1:5" ht="24.75" customHeight="1">
      <c r="A998" s="5">
        <v>996</v>
      </c>
      <c r="B998" s="5" t="s">
        <v>112</v>
      </c>
      <c r="C998" s="5" t="str">
        <f>"何大菲"</f>
        <v>何大菲</v>
      </c>
      <c r="D998" s="5" t="s">
        <v>933</v>
      </c>
      <c r="E998" s="5"/>
    </row>
    <row r="999" spans="1:5" ht="24.75" customHeight="1">
      <c r="A999" s="5">
        <v>997</v>
      </c>
      <c r="B999" s="5" t="s">
        <v>112</v>
      </c>
      <c r="C999" s="5" t="str">
        <f>"范春丽"</f>
        <v>范春丽</v>
      </c>
      <c r="D999" s="5" t="s">
        <v>934</v>
      </c>
      <c r="E999" s="5"/>
    </row>
    <row r="1000" spans="1:5" ht="24.75" customHeight="1">
      <c r="A1000" s="5">
        <v>998</v>
      </c>
      <c r="B1000" s="5" t="s">
        <v>112</v>
      </c>
      <c r="C1000" s="5" t="str">
        <f>"张国琼"</f>
        <v>张国琼</v>
      </c>
      <c r="D1000" s="5" t="s">
        <v>935</v>
      </c>
      <c r="E1000" s="5"/>
    </row>
    <row r="1001" spans="1:5" ht="24.75" customHeight="1">
      <c r="A1001" s="5">
        <v>999</v>
      </c>
      <c r="B1001" s="5" t="s">
        <v>112</v>
      </c>
      <c r="C1001" s="5" t="str">
        <f>"蔡金慧"</f>
        <v>蔡金慧</v>
      </c>
      <c r="D1001" s="5" t="s">
        <v>936</v>
      </c>
      <c r="E1001" s="5"/>
    </row>
    <row r="1002" spans="1:5" ht="24.75" customHeight="1">
      <c r="A1002" s="5">
        <v>1000</v>
      </c>
      <c r="B1002" s="5" t="s">
        <v>112</v>
      </c>
      <c r="C1002" s="5" t="str">
        <f>"高申慧"</f>
        <v>高申慧</v>
      </c>
      <c r="D1002" s="5" t="s">
        <v>149</v>
      </c>
      <c r="E1002" s="5"/>
    </row>
    <row r="1003" spans="1:5" ht="24.75" customHeight="1">
      <c r="A1003" s="5">
        <v>1001</v>
      </c>
      <c r="B1003" s="5" t="s">
        <v>112</v>
      </c>
      <c r="C1003" s="5" t="str">
        <f>"李金爱"</f>
        <v>李金爱</v>
      </c>
      <c r="D1003" s="5" t="s">
        <v>937</v>
      </c>
      <c r="E1003" s="5"/>
    </row>
    <row r="1004" spans="1:5" ht="24.75" customHeight="1">
      <c r="A1004" s="5">
        <v>1002</v>
      </c>
      <c r="B1004" s="5" t="s">
        <v>112</v>
      </c>
      <c r="C1004" s="5" t="str">
        <f>"苏金亮"</f>
        <v>苏金亮</v>
      </c>
      <c r="D1004" s="5" t="s">
        <v>938</v>
      </c>
      <c r="E1004" s="5"/>
    </row>
    <row r="1005" spans="1:5" ht="24.75" customHeight="1">
      <c r="A1005" s="5">
        <v>1003</v>
      </c>
      <c r="B1005" s="5" t="s">
        <v>112</v>
      </c>
      <c r="C1005" s="5" t="str">
        <f>"郑惠"</f>
        <v>郑惠</v>
      </c>
      <c r="D1005" s="5" t="s">
        <v>939</v>
      </c>
      <c r="E1005" s="5"/>
    </row>
    <row r="1006" spans="1:5" ht="24.75" customHeight="1">
      <c r="A1006" s="5">
        <v>1004</v>
      </c>
      <c r="B1006" s="5" t="s">
        <v>112</v>
      </c>
      <c r="C1006" s="5" t="str">
        <f>"翁彩虹"</f>
        <v>翁彩虹</v>
      </c>
      <c r="D1006" s="5" t="s">
        <v>497</v>
      </c>
      <c r="E1006" s="5"/>
    </row>
    <row r="1007" spans="1:5" ht="24.75" customHeight="1">
      <c r="A1007" s="5">
        <v>1005</v>
      </c>
      <c r="B1007" s="5" t="s">
        <v>112</v>
      </c>
      <c r="C1007" s="5" t="str">
        <f>"陈燕"</f>
        <v>陈燕</v>
      </c>
      <c r="D1007" s="5" t="s">
        <v>940</v>
      </c>
      <c r="E1007" s="5"/>
    </row>
    <row r="1008" spans="1:5" ht="24.75" customHeight="1">
      <c r="A1008" s="5">
        <v>1006</v>
      </c>
      <c r="B1008" s="5" t="s">
        <v>112</v>
      </c>
      <c r="C1008" s="5" t="str">
        <f>"王玉婷"</f>
        <v>王玉婷</v>
      </c>
      <c r="D1008" s="5" t="s">
        <v>693</v>
      </c>
      <c r="E1008" s="5"/>
    </row>
    <row r="1009" spans="1:5" ht="24.75" customHeight="1">
      <c r="A1009" s="5">
        <v>1007</v>
      </c>
      <c r="B1009" s="5" t="s">
        <v>112</v>
      </c>
      <c r="C1009" s="5" t="str">
        <f>"周思萌"</f>
        <v>周思萌</v>
      </c>
      <c r="D1009" s="5" t="s">
        <v>941</v>
      </c>
      <c r="E1009" s="5"/>
    </row>
    <row r="1010" spans="1:5" ht="24.75" customHeight="1">
      <c r="A1010" s="5">
        <v>1008</v>
      </c>
      <c r="B1010" s="5" t="s">
        <v>112</v>
      </c>
      <c r="C1010" s="5" t="str">
        <f>"许燕妮"</f>
        <v>许燕妮</v>
      </c>
      <c r="D1010" s="5" t="s">
        <v>942</v>
      </c>
      <c r="E1010" s="5"/>
    </row>
    <row r="1011" spans="1:5" ht="24.75" customHeight="1">
      <c r="A1011" s="5">
        <v>1009</v>
      </c>
      <c r="B1011" s="5" t="s">
        <v>112</v>
      </c>
      <c r="C1011" s="5" t="str">
        <f>"钟海俐"</f>
        <v>钟海俐</v>
      </c>
      <c r="D1011" s="5" t="s">
        <v>943</v>
      </c>
      <c r="E1011" s="5"/>
    </row>
    <row r="1012" spans="1:5" ht="24.75" customHeight="1">
      <c r="A1012" s="5">
        <v>1010</v>
      </c>
      <c r="B1012" s="5" t="s">
        <v>112</v>
      </c>
      <c r="C1012" s="5" t="str">
        <f>"林晓贝"</f>
        <v>林晓贝</v>
      </c>
      <c r="D1012" s="5" t="s">
        <v>944</v>
      </c>
      <c r="E1012" s="5"/>
    </row>
    <row r="1013" spans="1:5" ht="24.75" customHeight="1">
      <c r="A1013" s="5">
        <v>1011</v>
      </c>
      <c r="B1013" s="5" t="s">
        <v>112</v>
      </c>
      <c r="C1013" s="5" t="str">
        <f>"张伟波"</f>
        <v>张伟波</v>
      </c>
      <c r="D1013" s="5" t="s">
        <v>945</v>
      </c>
      <c r="E1013" s="5"/>
    </row>
    <row r="1014" spans="1:5" ht="24.75" customHeight="1">
      <c r="A1014" s="5">
        <v>1012</v>
      </c>
      <c r="B1014" s="5" t="s">
        <v>112</v>
      </c>
      <c r="C1014" s="5" t="str">
        <f>"李姗珊"</f>
        <v>李姗珊</v>
      </c>
      <c r="D1014" s="5" t="s">
        <v>946</v>
      </c>
      <c r="E1014" s="5"/>
    </row>
    <row r="1015" spans="1:5" ht="24.75" customHeight="1">
      <c r="A1015" s="5">
        <v>1013</v>
      </c>
      <c r="B1015" s="5" t="s">
        <v>112</v>
      </c>
      <c r="C1015" s="5" t="str">
        <f>"朱秋凤"</f>
        <v>朱秋凤</v>
      </c>
      <c r="D1015" s="5" t="s">
        <v>947</v>
      </c>
      <c r="E1015" s="5"/>
    </row>
    <row r="1016" spans="1:5" ht="24.75" customHeight="1">
      <c r="A1016" s="5">
        <v>1014</v>
      </c>
      <c r="B1016" s="5" t="s">
        <v>112</v>
      </c>
      <c r="C1016" s="5" t="str">
        <f>"白洁"</f>
        <v>白洁</v>
      </c>
      <c r="D1016" s="5" t="s">
        <v>948</v>
      </c>
      <c r="E1016" s="5"/>
    </row>
    <row r="1017" spans="1:5" ht="24.75" customHeight="1">
      <c r="A1017" s="5">
        <v>1015</v>
      </c>
      <c r="B1017" s="5" t="s">
        <v>112</v>
      </c>
      <c r="C1017" s="5" t="str">
        <f>"文丹"</f>
        <v>文丹</v>
      </c>
      <c r="D1017" s="5" t="s">
        <v>949</v>
      </c>
      <c r="E1017" s="5"/>
    </row>
    <row r="1018" spans="1:5" ht="24.75" customHeight="1">
      <c r="A1018" s="5">
        <v>1016</v>
      </c>
      <c r="B1018" s="5" t="s">
        <v>112</v>
      </c>
      <c r="C1018" s="5" t="str">
        <f>"文英玲"</f>
        <v>文英玲</v>
      </c>
      <c r="D1018" s="5" t="s">
        <v>950</v>
      </c>
      <c r="E1018" s="5"/>
    </row>
    <row r="1019" spans="1:5" ht="24.75" customHeight="1">
      <c r="A1019" s="5">
        <v>1017</v>
      </c>
      <c r="B1019" s="5" t="s">
        <v>112</v>
      </c>
      <c r="C1019" s="5" t="str">
        <f>"李菱"</f>
        <v>李菱</v>
      </c>
      <c r="D1019" s="5" t="s">
        <v>951</v>
      </c>
      <c r="E1019" s="5"/>
    </row>
    <row r="1020" spans="1:5" ht="24.75" customHeight="1">
      <c r="A1020" s="5">
        <v>1018</v>
      </c>
      <c r="B1020" s="5" t="s">
        <v>112</v>
      </c>
      <c r="C1020" s="5" t="str">
        <f>"周海琳"</f>
        <v>周海琳</v>
      </c>
      <c r="D1020" s="5" t="s">
        <v>952</v>
      </c>
      <c r="E1020" s="5"/>
    </row>
    <row r="1021" spans="1:5" ht="24.75" customHeight="1">
      <c r="A1021" s="5">
        <v>1019</v>
      </c>
      <c r="B1021" s="5" t="s">
        <v>112</v>
      </c>
      <c r="C1021" s="5" t="str">
        <f>"梁佳凤"</f>
        <v>梁佳凤</v>
      </c>
      <c r="D1021" s="5" t="s">
        <v>691</v>
      </c>
      <c r="E1021" s="5"/>
    </row>
    <row r="1022" spans="1:5" ht="24.75" customHeight="1">
      <c r="A1022" s="5">
        <v>1020</v>
      </c>
      <c r="B1022" s="5" t="s">
        <v>112</v>
      </c>
      <c r="C1022" s="5" t="str">
        <f>"欧阳雁"</f>
        <v>欧阳雁</v>
      </c>
      <c r="D1022" s="5" t="s">
        <v>953</v>
      </c>
      <c r="E1022" s="5"/>
    </row>
    <row r="1023" spans="1:5" ht="24.75" customHeight="1">
      <c r="A1023" s="5">
        <v>1021</v>
      </c>
      <c r="B1023" s="5" t="s">
        <v>112</v>
      </c>
      <c r="C1023" s="5" t="str">
        <f>"阙明丹"</f>
        <v>阙明丹</v>
      </c>
      <c r="D1023" s="5" t="s">
        <v>954</v>
      </c>
      <c r="E1023" s="5"/>
    </row>
    <row r="1024" spans="1:5" ht="24.75" customHeight="1">
      <c r="A1024" s="5">
        <v>1022</v>
      </c>
      <c r="B1024" s="5" t="s">
        <v>112</v>
      </c>
      <c r="C1024" s="5" t="str">
        <f>"胡秀妃"</f>
        <v>胡秀妃</v>
      </c>
      <c r="D1024" s="5" t="s">
        <v>955</v>
      </c>
      <c r="E1024" s="5"/>
    </row>
    <row r="1025" spans="1:5" ht="24.75" customHeight="1">
      <c r="A1025" s="5">
        <v>1023</v>
      </c>
      <c r="B1025" s="5" t="s">
        <v>112</v>
      </c>
      <c r="C1025" s="5" t="str">
        <f>"招净"</f>
        <v>招净</v>
      </c>
      <c r="D1025" s="5" t="s">
        <v>956</v>
      </c>
      <c r="E1025" s="5"/>
    </row>
    <row r="1026" spans="1:5" ht="24.75" customHeight="1">
      <c r="A1026" s="5">
        <v>1024</v>
      </c>
      <c r="B1026" s="5" t="s">
        <v>112</v>
      </c>
      <c r="C1026" s="5" t="str">
        <f>"符孔丽"</f>
        <v>符孔丽</v>
      </c>
      <c r="D1026" s="5" t="s">
        <v>957</v>
      </c>
      <c r="E1026" s="5"/>
    </row>
    <row r="1027" spans="1:5" ht="24.75" customHeight="1">
      <c r="A1027" s="5">
        <v>1025</v>
      </c>
      <c r="B1027" s="5" t="s">
        <v>112</v>
      </c>
      <c r="C1027" s="5" t="str">
        <f>"陈海轻"</f>
        <v>陈海轻</v>
      </c>
      <c r="D1027" s="5" t="s">
        <v>958</v>
      </c>
      <c r="E1027" s="5"/>
    </row>
    <row r="1028" spans="1:5" ht="24.75" customHeight="1">
      <c r="A1028" s="5">
        <v>1026</v>
      </c>
      <c r="B1028" s="5" t="s">
        <v>112</v>
      </c>
      <c r="C1028" s="5" t="str">
        <f>"张瑞曼"</f>
        <v>张瑞曼</v>
      </c>
      <c r="D1028" s="5" t="s">
        <v>959</v>
      </c>
      <c r="E1028" s="5"/>
    </row>
    <row r="1029" spans="1:5" ht="24.75" customHeight="1">
      <c r="A1029" s="5">
        <v>1027</v>
      </c>
      <c r="B1029" s="5" t="s">
        <v>112</v>
      </c>
      <c r="C1029" s="5" t="str">
        <f>"邱小柳"</f>
        <v>邱小柳</v>
      </c>
      <c r="D1029" s="5" t="s">
        <v>960</v>
      </c>
      <c r="E1029" s="5"/>
    </row>
    <row r="1030" spans="1:5" ht="24.75" customHeight="1">
      <c r="A1030" s="5">
        <v>1028</v>
      </c>
      <c r="B1030" s="5" t="s">
        <v>112</v>
      </c>
      <c r="C1030" s="5" t="str">
        <f>"黄燕冰"</f>
        <v>黄燕冰</v>
      </c>
      <c r="D1030" s="5" t="s">
        <v>961</v>
      </c>
      <c r="E1030" s="5"/>
    </row>
    <row r="1031" spans="1:5" ht="24.75" customHeight="1">
      <c r="A1031" s="5">
        <v>1029</v>
      </c>
      <c r="B1031" s="5" t="s">
        <v>112</v>
      </c>
      <c r="C1031" s="5" t="str">
        <f>"文凤因"</f>
        <v>文凤因</v>
      </c>
      <c r="D1031" s="5" t="s">
        <v>962</v>
      </c>
      <c r="E1031" s="5"/>
    </row>
    <row r="1032" spans="1:5" ht="24.75" customHeight="1">
      <c r="A1032" s="5">
        <v>1030</v>
      </c>
      <c r="B1032" s="5" t="s">
        <v>112</v>
      </c>
      <c r="C1032" s="5" t="str">
        <f>"王海"</f>
        <v>王海</v>
      </c>
      <c r="D1032" s="5" t="s">
        <v>963</v>
      </c>
      <c r="E1032" s="5"/>
    </row>
    <row r="1033" spans="1:5" ht="24.75" customHeight="1">
      <c r="A1033" s="5">
        <v>1031</v>
      </c>
      <c r="B1033" s="5" t="s">
        <v>112</v>
      </c>
      <c r="C1033" s="5" t="str">
        <f>"陈碧映"</f>
        <v>陈碧映</v>
      </c>
      <c r="D1033" s="5" t="s">
        <v>964</v>
      </c>
      <c r="E1033" s="5"/>
    </row>
    <row r="1034" spans="1:5" ht="24.75" customHeight="1">
      <c r="A1034" s="5">
        <v>1032</v>
      </c>
      <c r="B1034" s="5" t="s">
        <v>112</v>
      </c>
      <c r="C1034" s="5" t="str">
        <f>"陈春娇"</f>
        <v>陈春娇</v>
      </c>
      <c r="D1034" s="5" t="s">
        <v>965</v>
      </c>
      <c r="E1034" s="5"/>
    </row>
    <row r="1035" spans="1:5" ht="24.75" customHeight="1">
      <c r="A1035" s="5">
        <v>1033</v>
      </c>
      <c r="B1035" s="5" t="s">
        <v>112</v>
      </c>
      <c r="C1035" s="5" t="str">
        <f>"王丹婷"</f>
        <v>王丹婷</v>
      </c>
      <c r="D1035" s="5" t="s">
        <v>966</v>
      </c>
      <c r="E1035" s="5"/>
    </row>
    <row r="1036" spans="1:5" ht="24.75" customHeight="1">
      <c r="A1036" s="5">
        <v>1034</v>
      </c>
      <c r="B1036" s="5" t="s">
        <v>112</v>
      </c>
      <c r="C1036" s="5" t="str">
        <f>"郑文竹"</f>
        <v>郑文竹</v>
      </c>
      <c r="D1036" s="5" t="s">
        <v>967</v>
      </c>
      <c r="E1036" s="5"/>
    </row>
    <row r="1037" spans="1:5" ht="24.75" customHeight="1">
      <c r="A1037" s="5">
        <v>1035</v>
      </c>
      <c r="B1037" s="5" t="s">
        <v>112</v>
      </c>
      <c r="C1037" s="5" t="str">
        <f>"戴丽妹"</f>
        <v>戴丽妹</v>
      </c>
      <c r="D1037" s="5" t="s">
        <v>968</v>
      </c>
      <c r="E1037" s="5"/>
    </row>
    <row r="1038" spans="1:5" ht="24.75" customHeight="1">
      <c r="A1038" s="5">
        <v>1036</v>
      </c>
      <c r="B1038" s="5" t="s">
        <v>112</v>
      </c>
      <c r="C1038" s="5" t="str">
        <f>"吉训洁"</f>
        <v>吉训洁</v>
      </c>
      <c r="D1038" s="5" t="s">
        <v>969</v>
      </c>
      <c r="E1038" s="5"/>
    </row>
    <row r="1039" spans="1:5" ht="24.75" customHeight="1">
      <c r="A1039" s="5">
        <v>1037</v>
      </c>
      <c r="B1039" s="5" t="s">
        <v>112</v>
      </c>
      <c r="C1039" s="5" t="str">
        <f>"吴日妙"</f>
        <v>吴日妙</v>
      </c>
      <c r="D1039" s="5" t="s">
        <v>970</v>
      </c>
      <c r="E1039" s="5"/>
    </row>
    <row r="1040" spans="1:5" ht="24.75" customHeight="1">
      <c r="A1040" s="5">
        <v>1038</v>
      </c>
      <c r="B1040" s="5" t="s">
        <v>112</v>
      </c>
      <c r="C1040" s="5" t="str">
        <f>"胡瑞伊"</f>
        <v>胡瑞伊</v>
      </c>
      <c r="D1040" s="5" t="s">
        <v>971</v>
      </c>
      <c r="E1040" s="5"/>
    </row>
    <row r="1041" spans="1:5" ht="24.75" customHeight="1">
      <c r="A1041" s="5">
        <v>1039</v>
      </c>
      <c r="B1041" s="5" t="s">
        <v>112</v>
      </c>
      <c r="C1041" s="5" t="str">
        <f>"刘艳霞"</f>
        <v>刘艳霞</v>
      </c>
      <c r="D1041" s="5" t="s">
        <v>972</v>
      </c>
      <c r="E1041" s="5"/>
    </row>
    <row r="1042" spans="1:5" ht="24.75" customHeight="1">
      <c r="A1042" s="5">
        <v>1040</v>
      </c>
      <c r="B1042" s="5" t="s">
        <v>112</v>
      </c>
      <c r="C1042" s="5" t="str">
        <f>"张深兰"</f>
        <v>张深兰</v>
      </c>
      <c r="D1042" s="5" t="s">
        <v>973</v>
      </c>
      <c r="E1042" s="5"/>
    </row>
    <row r="1043" spans="1:5" ht="24.75" customHeight="1">
      <c r="A1043" s="5">
        <v>1041</v>
      </c>
      <c r="B1043" s="5" t="s">
        <v>112</v>
      </c>
      <c r="C1043" s="5" t="str">
        <f>"王方灵"</f>
        <v>王方灵</v>
      </c>
      <c r="D1043" s="5" t="s">
        <v>974</v>
      </c>
      <c r="E1043" s="5"/>
    </row>
    <row r="1044" spans="1:5" ht="24.75" customHeight="1">
      <c r="A1044" s="5">
        <v>1042</v>
      </c>
      <c r="B1044" s="5" t="s">
        <v>112</v>
      </c>
      <c r="C1044" s="5" t="str">
        <f>"苏佳丽"</f>
        <v>苏佳丽</v>
      </c>
      <c r="D1044" s="5" t="s">
        <v>975</v>
      </c>
      <c r="E1044" s="5"/>
    </row>
    <row r="1045" spans="1:5" ht="24.75" customHeight="1">
      <c r="A1045" s="5">
        <v>1043</v>
      </c>
      <c r="B1045" s="5" t="s">
        <v>112</v>
      </c>
      <c r="C1045" s="5" t="str">
        <f>"王吉凤"</f>
        <v>王吉凤</v>
      </c>
      <c r="D1045" s="5" t="s">
        <v>701</v>
      </c>
      <c r="E1045" s="5"/>
    </row>
    <row r="1046" spans="1:5" ht="24.75" customHeight="1">
      <c r="A1046" s="5">
        <v>1044</v>
      </c>
      <c r="B1046" s="5" t="s">
        <v>112</v>
      </c>
      <c r="C1046" s="5" t="str">
        <f>"蔡惠珍"</f>
        <v>蔡惠珍</v>
      </c>
      <c r="D1046" s="5" t="s">
        <v>976</v>
      </c>
      <c r="E1046" s="5"/>
    </row>
    <row r="1047" spans="1:5" ht="24.75" customHeight="1">
      <c r="A1047" s="5">
        <v>1045</v>
      </c>
      <c r="B1047" s="5" t="s">
        <v>112</v>
      </c>
      <c r="C1047" s="5" t="str">
        <f>"温海浪"</f>
        <v>温海浪</v>
      </c>
      <c r="D1047" s="5" t="s">
        <v>977</v>
      </c>
      <c r="E1047" s="5"/>
    </row>
    <row r="1048" spans="1:5" ht="24.75" customHeight="1">
      <c r="A1048" s="5">
        <v>1046</v>
      </c>
      <c r="B1048" s="5" t="s">
        <v>112</v>
      </c>
      <c r="C1048" s="5" t="str">
        <f>"吴梅"</f>
        <v>吴梅</v>
      </c>
      <c r="D1048" s="5" t="s">
        <v>978</v>
      </c>
      <c r="E1048" s="5"/>
    </row>
    <row r="1049" spans="1:5" ht="24.75" customHeight="1">
      <c r="A1049" s="5">
        <v>1047</v>
      </c>
      <c r="B1049" s="5" t="s">
        <v>112</v>
      </c>
      <c r="C1049" s="5" t="str">
        <f>"冯小娜"</f>
        <v>冯小娜</v>
      </c>
      <c r="D1049" s="5" t="s">
        <v>979</v>
      </c>
      <c r="E1049" s="5"/>
    </row>
    <row r="1050" spans="1:5" ht="24.75" customHeight="1">
      <c r="A1050" s="5">
        <v>1048</v>
      </c>
      <c r="B1050" s="5" t="s">
        <v>112</v>
      </c>
      <c r="C1050" s="5" t="str">
        <f>"王玉珍"</f>
        <v>王玉珍</v>
      </c>
      <c r="D1050" s="5" t="s">
        <v>777</v>
      </c>
      <c r="E1050" s="5"/>
    </row>
    <row r="1051" spans="1:5" ht="24.75" customHeight="1">
      <c r="A1051" s="5">
        <v>1049</v>
      </c>
      <c r="B1051" s="5" t="s">
        <v>112</v>
      </c>
      <c r="C1051" s="5" t="str">
        <f>"许欣桦"</f>
        <v>许欣桦</v>
      </c>
      <c r="D1051" s="5" t="s">
        <v>980</v>
      </c>
      <c r="E1051" s="5"/>
    </row>
    <row r="1052" spans="1:5" ht="24.75" customHeight="1">
      <c r="A1052" s="5">
        <v>1050</v>
      </c>
      <c r="B1052" s="5" t="s">
        <v>112</v>
      </c>
      <c r="C1052" s="5" t="str">
        <f>"林雅"</f>
        <v>林雅</v>
      </c>
      <c r="D1052" s="5" t="s">
        <v>981</v>
      </c>
      <c r="E1052" s="5"/>
    </row>
    <row r="1053" spans="1:5" ht="24.75" customHeight="1">
      <c r="A1053" s="5">
        <v>1051</v>
      </c>
      <c r="B1053" s="5" t="s">
        <v>112</v>
      </c>
      <c r="C1053" s="5" t="str">
        <f>"李叶嘉"</f>
        <v>李叶嘉</v>
      </c>
      <c r="D1053" s="5" t="s">
        <v>982</v>
      </c>
      <c r="E1053" s="5"/>
    </row>
    <row r="1054" spans="1:5" ht="24.75" customHeight="1">
      <c r="A1054" s="5">
        <v>1052</v>
      </c>
      <c r="B1054" s="5" t="s">
        <v>112</v>
      </c>
      <c r="C1054" s="5" t="str">
        <f>"邱华英"</f>
        <v>邱华英</v>
      </c>
      <c r="D1054" s="5" t="s">
        <v>725</v>
      </c>
      <c r="E1054" s="5"/>
    </row>
    <row r="1055" spans="1:5" ht="24.75" customHeight="1">
      <c r="A1055" s="5">
        <v>1053</v>
      </c>
      <c r="B1055" s="5" t="s">
        <v>112</v>
      </c>
      <c r="C1055" s="5" t="str">
        <f>"吴育凤"</f>
        <v>吴育凤</v>
      </c>
      <c r="D1055" s="5" t="s">
        <v>983</v>
      </c>
      <c r="E1055" s="5"/>
    </row>
    <row r="1056" spans="1:5" ht="24.75" customHeight="1">
      <c r="A1056" s="5">
        <v>1054</v>
      </c>
      <c r="B1056" s="5" t="s">
        <v>112</v>
      </c>
      <c r="C1056" s="5" t="str">
        <f>"符昌熙"</f>
        <v>符昌熙</v>
      </c>
      <c r="D1056" s="5" t="s">
        <v>984</v>
      </c>
      <c r="E1056" s="5"/>
    </row>
    <row r="1057" spans="1:5" ht="24.75" customHeight="1">
      <c r="A1057" s="5">
        <v>1055</v>
      </c>
      <c r="B1057" s="5" t="s">
        <v>112</v>
      </c>
      <c r="C1057" s="5" t="str">
        <f>"王彩云"</f>
        <v>王彩云</v>
      </c>
      <c r="D1057" s="5" t="s">
        <v>985</v>
      </c>
      <c r="E1057" s="5"/>
    </row>
    <row r="1058" spans="1:5" ht="24.75" customHeight="1">
      <c r="A1058" s="5">
        <v>1056</v>
      </c>
      <c r="B1058" s="5" t="s">
        <v>112</v>
      </c>
      <c r="C1058" s="5" t="str">
        <f>"陈忠琼"</f>
        <v>陈忠琼</v>
      </c>
      <c r="D1058" s="5" t="s">
        <v>986</v>
      </c>
      <c r="E1058" s="5"/>
    </row>
    <row r="1059" spans="1:5" ht="24.75" customHeight="1">
      <c r="A1059" s="5">
        <v>1057</v>
      </c>
      <c r="B1059" s="5" t="s">
        <v>112</v>
      </c>
      <c r="C1059" s="5" t="str">
        <f>"董沐"</f>
        <v>董沐</v>
      </c>
      <c r="D1059" s="5" t="s">
        <v>987</v>
      </c>
      <c r="E1059" s="5"/>
    </row>
    <row r="1060" spans="1:5" ht="24.75" customHeight="1">
      <c r="A1060" s="5">
        <v>1058</v>
      </c>
      <c r="B1060" s="5" t="s">
        <v>112</v>
      </c>
      <c r="C1060" s="5" t="str">
        <f>"郭振莲"</f>
        <v>郭振莲</v>
      </c>
      <c r="D1060" s="5" t="s">
        <v>988</v>
      </c>
      <c r="E1060" s="5"/>
    </row>
    <row r="1061" spans="1:5" ht="24.75" customHeight="1">
      <c r="A1061" s="5">
        <v>1059</v>
      </c>
      <c r="B1061" s="5" t="s">
        <v>112</v>
      </c>
      <c r="C1061" s="5" t="str">
        <f>"李若兰"</f>
        <v>李若兰</v>
      </c>
      <c r="D1061" s="5" t="s">
        <v>989</v>
      </c>
      <c r="E1061" s="5"/>
    </row>
    <row r="1062" spans="1:5" ht="24.75" customHeight="1">
      <c r="A1062" s="5">
        <v>1060</v>
      </c>
      <c r="B1062" s="5" t="s">
        <v>112</v>
      </c>
      <c r="C1062" s="5" t="str">
        <f>"蔡倩"</f>
        <v>蔡倩</v>
      </c>
      <c r="D1062" s="5" t="s">
        <v>990</v>
      </c>
      <c r="E1062" s="5"/>
    </row>
    <row r="1063" spans="1:5" ht="24.75" customHeight="1">
      <c r="A1063" s="5">
        <v>1061</v>
      </c>
      <c r="B1063" s="5" t="s">
        <v>112</v>
      </c>
      <c r="C1063" s="5" t="str">
        <f>"王冰慧"</f>
        <v>王冰慧</v>
      </c>
      <c r="D1063" s="5" t="s">
        <v>991</v>
      </c>
      <c r="E1063" s="5"/>
    </row>
    <row r="1064" spans="1:5" ht="24.75" customHeight="1">
      <c r="A1064" s="5">
        <v>1062</v>
      </c>
      <c r="B1064" s="5" t="s">
        <v>112</v>
      </c>
      <c r="C1064" s="5" t="str">
        <f>"吴小惠"</f>
        <v>吴小惠</v>
      </c>
      <c r="D1064" s="5" t="s">
        <v>992</v>
      </c>
      <c r="E1064" s="5"/>
    </row>
    <row r="1065" spans="1:5" ht="24.75" customHeight="1">
      <c r="A1065" s="5">
        <v>1063</v>
      </c>
      <c r="B1065" s="5" t="s">
        <v>112</v>
      </c>
      <c r="C1065" s="5" t="str">
        <f>"曾素"</f>
        <v>曾素</v>
      </c>
      <c r="D1065" s="5" t="s">
        <v>993</v>
      </c>
      <c r="E1065" s="5"/>
    </row>
    <row r="1066" spans="1:5" ht="24.75" customHeight="1">
      <c r="A1066" s="5">
        <v>1064</v>
      </c>
      <c r="B1066" s="5" t="s">
        <v>112</v>
      </c>
      <c r="C1066" s="5" t="str">
        <f>"王丽青"</f>
        <v>王丽青</v>
      </c>
      <c r="D1066" s="5" t="s">
        <v>214</v>
      </c>
      <c r="E1066" s="5"/>
    </row>
    <row r="1067" spans="1:5" ht="24.75" customHeight="1">
      <c r="A1067" s="5">
        <v>1065</v>
      </c>
      <c r="B1067" s="5" t="s">
        <v>112</v>
      </c>
      <c r="C1067" s="5" t="str">
        <f>"邢颖雅"</f>
        <v>邢颖雅</v>
      </c>
      <c r="D1067" s="5" t="s">
        <v>994</v>
      </c>
      <c r="E1067" s="5"/>
    </row>
    <row r="1068" spans="1:5" ht="24.75" customHeight="1">
      <c r="A1068" s="5">
        <v>1066</v>
      </c>
      <c r="B1068" s="5" t="s">
        <v>112</v>
      </c>
      <c r="C1068" s="5" t="str">
        <f>"陈芳"</f>
        <v>陈芳</v>
      </c>
      <c r="D1068" s="5" t="s">
        <v>995</v>
      </c>
      <c r="E1068" s="5"/>
    </row>
    <row r="1069" spans="1:5" ht="24.75" customHeight="1">
      <c r="A1069" s="5">
        <v>1067</v>
      </c>
      <c r="B1069" s="5" t="s">
        <v>112</v>
      </c>
      <c r="C1069" s="5" t="str">
        <f>"江薇"</f>
        <v>江薇</v>
      </c>
      <c r="D1069" s="5" t="s">
        <v>996</v>
      </c>
      <c r="E1069" s="5"/>
    </row>
    <row r="1070" spans="1:5" ht="24.75" customHeight="1">
      <c r="A1070" s="5">
        <v>1068</v>
      </c>
      <c r="B1070" s="5" t="s">
        <v>112</v>
      </c>
      <c r="C1070" s="5" t="str">
        <f>"张雯仪"</f>
        <v>张雯仪</v>
      </c>
      <c r="D1070" s="5" t="s">
        <v>523</v>
      </c>
      <c r="E1070" s="5"/>
    </row>
    <row r="1071" spans="1:5" ht="24.75" customHeight="1">
      <c r="A1071" s="5">
        <v>1069</v>
      </c>
      <c r="B1071" s="5" t="s">
        <v>112</v>
      </c>
      <c r="C1071" s="5" t="str">
        <f>"符芳叶"</f>
        <v>符芳叶</v>
      </c>
      <c r="D1071" s="5" t="s">
        <v>997</v>
      </c>
      <c r="E1071" s="5"/>
    </row>
    <row r="1072" spans="1:5" ht="24.75" customHeight="1">
      <c r="A1072" s="5">
        <v>1070</v>
      </c>
      <c r="B1072" s="5" t="s">
        <v>112</v>
      </c>
      <c r="C1072" s="5" t="str">
        <f>"邢惠婷"</f>
        <v>邢惠婷</v>
      </c>
      <c r="D1072" s="5" t="s">
        <v>998</v>
      </c>
      <c r="E1072" s="5"/>
    </row>
    <row r="1073" spans="1:5" ht="24.75" customHeight="1">
      <c r="A1073" s="5">
        <v>1071</v>
      </c>
      <c r="B1073" s="5" t="s">
        <v>112</v>
      </c>
      <c r="C1073" s="5" t="str">
        <f>"陈曼"</f>
        <v>陈曼</v>
      </c>
      <c r="D1073" s="5" t="s">
        <v>999</v>
      </c>
      <c r="E1073" s="5"/>
    </row>
    <row r="1074" spans="1:5" ht="24.75" customHeight="1">
      <c r="A1074" s="5">
        <v>1072</v>
      </c>
      <c r="B1074" s="5" t="s">
        <v>112</v>
      </c>
      <c r="C1074" s="5" t="str">
        <f>"吉女娟"</f>
        <v>吉女娟</v>
      </c>
      <c r="D1074" s="5" t="s">
        <v>1000</v>
      </c>
      <c r="E1074" s="5"/>
    </row>
    <row r="1075" spans="1:5" ht="24.75" customHeight="1">
      <c r="A1075" s="5">
        <v>1073</v>
      </c>
      <c r="B1075" s="5" t="s">
        <v>112</v>
      </c>
      <c r="C1075" s="5" t="str">
        <f>"高桂祉"</f>
        <v>高桂祉</v>
      </c>
      <c r="D1075" s="5" t="s">
        <v>1001</v>
      </c>
      <c r="E1075" s="5"/>
    </row>
    <row r="1076" spans="1:5" ht="24.75" customHeight="1">
      <c r="A1076" s="5">
        <v>1074</v>
      </c>
      <c r="B1076" s="5" t="s">
        <v>112</v>
      </c>
      <c r="C1076" s="5" t="str">
        <f>"孙潇潇"</f>
        <v>孙潇潇</v>
      </c>
      <c r="D1076" s="5" t="s">
        <v>436</v>
      </c>
      <c r="E1076" s="5"/>
    </row>
    <row r="1077" spans="1:5" ht="24.75" customHeight="1">
      <c r="A1077" s="5">
        <v>1075</v>
      </c>
      <c r="B1077" s="5" t="s">
        <v>112</v>
      </c>
      <c r="C1077" s="5" t="str">
        <f>"黄巧仪"</f>
        <v>黄巧仪</v>
      </c>
      <c r="D1077" s="5" t="s">
        <v>1002</v>
      </c>
      <c r="E1077" s="5"/>
    </row>
    <row r="1078" spans="1:5" ht="24.75" customHeight="1">
      <c r="A1078" s="5">
        <v>1076</v>
      </c>
      <c r="B1078" s="5" t="s">
        <v>112</v>
      </c>
      <c r="C1078" s="5" t="str">
        <f>"邹倩倩"</f>
        <v>邹倩倩</v>
      </c>
      <c r="D1078" s="5" t="s">
        <v>1003</v>
      </c>
      <c r="E1078" s="5"/>
    </row>
    <row r="1079" spans="1:5" ht="24.75" customHeight="1">
      <c r="A1079" s="5">
        <v>1077</v>
      </c>
      <c r="B1079" s="5" t="s">
        <v>112</v>
      </c>
      <c r="C1079" s="5" t="str">
        <f>"李晴"</f>
        <v>李晴</v>
      </c>
      <c r="D1079" s="5" t="s">
        <v>1004</v>
      </c>
      <c r="E1079" s="5"/>
    </row>
    <row r="1080" spans="1:5" ht="24.75" customHeight="1">
      <c r="A1080" s="5">
        <v>1078</v>
      </c>
      <c r="B1080" s="5" t="s">
        <v>112</v>
      </c>
      <c r="C1080" s="5" t="str">
        <f>"蔡二女"</f>
        <v>蔡二女</v>
      </c>
      <c r="D1080" s="5" t="s">
        <v>1005</v>
      </c>
      <c r="E1080" s="5"/>
    </row>
    <row r="1081" spans="1:5" ht="24.75" customHeight="1">
      <c r="A1081" s="5">
        <v>1079</v>
      </c>
      <c r="B1081" s="5" t="s">
        <v>112</v>
      </c>
      <c r="C1081" s="5" t="str">
        <f>"吴顶丹"</f>
        <v>吴顶丹</v>
      </c>
      <c r="D1081" s="5" t="s">
        <v>1006</v>
      </c>
      <c r="E1081" s="5"/>
    </row>
    <row r="1082" spans="1:5" ht="24.75" customHeight="1">
      <c r="A1082" s="5">
        <v>1080</v>
      </c>
      <c r="B1082" s="5" t="s">
        <v>112</v>
      </c>
      <c r="C1082" s="5" t="str">
        <f>"朱芳娜"</f>
        <v>朱芳娜</v>
      </c>
      <c r="D1082" s="5" t="s">
        <v>1007</v>
      </c>
      <c r="E1082" s="5"/>
    </row>
    <row r="1083" spans="1:5" ht="24.75" customHeight="1">
      <c r="A1083" s="5">
        <v>1081</v>
      </c>
      <c r="B1083" s="5" t="s">
        <v>112</v>
      </c>
      <c r="C1083" s="5" t="str">
        <f>"李燕冬"</f>
        <v>李燕冬</v>
      </c>
      <c r="D1083" s="5" t="s">
        <v>1008</v>
      </c>
      <c r="E1083" s="5"/>
    </row>
    <row r="1084" spans="1:5" ht="24.75" customHeight="1">
      <c r="A1084" s="5">
        <v>1082</v>
      </c>
      <c r="B1084" s="5" t="s">
        <v>112</v>
      </c>
      <c r="C1084" s="5" t="str">
        <f>"黄莉妹"</f>
        <v>黄莉妹</v>
      </c>
      <c r="D1084" s="5" t="s">
        <v>1009</v>
      </c>
      <c r="E1084" s="5"/>
    </row>
    <row r="1085" spans="1:5" ht="24.75" customHeight="1">
      <c r="A1085" s="5">
        <v>1083</v>
      </c>
      <c r="B1085" s="5" t="s">
        <v>112</v>
      </c>
      <c r="C1085" s="5" t="str">
        <f>"周雨欣"</f>
        <v>周雨欣</v>
      </c>
      <c r="D1085" s="5" t="s">
        <v>239</v>
      </c>
      <c r="E1085" s="5"/>
    </row>
    <row r="1086" spans="1:5" ht="24.75" customHeight="1">
      <c r="A1086" s="5">
        <v>1084</v>
      </c>
      <c r="B1086" s="5" t="s">
        <v>112</v>
      </c>
      <c r="C1086" s="5" t="str">
        <f>"李吉砂"</f>
        <v>李吉砂</v>
      </c>
      <c r="D1086" s="5" t="s">
        <v>1010</v>
      </c>
      <c r="E1086" s="5"/>
    </row>
    <row r="1087" spans="1:5" ht="24.75" customHeight="1">
      <c r="A1087" s="5">
        <v>1085</v>
      </c>
      <c r="B1087" s="5" t="s">
        <v>112</v>
      </c>
      <c r="C1087" s="5" t="str">
        <f>"张江娜"</f>
        <v>张江娜</v>
      </c>
      <c r="D1087" s="5" t="s">
        <v>1011</v>
      </c>
      <c r="E1087" s="5"/>
    </row>
    <row r="1088" spans="1:5" ht="24.75" customHeight="1">
      <c r="A1088" s="5">
        <v>1086</v>
      </c>
      <c r="B1088" s="5" t="s">
        <v>112</v>
      </c>
      <c r="C1088" s="5" t="str">
        <f>"陈蕾"</f>
        <v>陈蕾</v>
      </c>
      <c r="D1088" s="5" t="s">
        <v>1012</v>
      </c>
      <c r="E1088" s="5"/>
    </row>
    <row r="1089" spans="1:5" ht="24.75" customHeight="1">
      <c r="A1089" s="5">
        <v>1087</v>
      </c>
      <c r="B1089" s="5" t="s">
        <v>112</v>
      </c>
      <c r="C1089" s="5" t="str">
        <f>"陈小翠"</f>
        <v>陈小翠</v>
      </c>
      <c r="D1089" s="5" t="s">
        <v>1013</v>
      </c>
      <c r="E1089" s="5"/>
    </row>
    <row r="1090" spans="1:5" ht="24.75" customHeight="1">
      <c r="A1090" s="5">
        <v>1088</v>
      </c>
      <c r="B1090" s="5" t="s">
        <v>112</v>
      </c>
      <c r="C1090" s="5" t="str">
        <f>"岑慧"</f>
        <v>岑慧</v>
      </c>
      <c r="D1090" s="5" t="s">
        <v>1014</v>
      </c>
      <c r="E1090" s="5"/>
    </row>
    <row r="1091" spans="1:5" ht="24.75" customHeight="1">
      <c r="A1091" s="5">
        <v>1089</v>
      </c>
      <c r="B1091" s="5" t="s">
        <v>112</v>
      </c>
      <c r="C1091" s="5" t="str">
        <f>"吴淑咪"</f>
        <v>吴淑咪</v>
      </c>
      <c r="D1091" s="5" t="s">
        <v>574</v>
      </c>
      <c r="E1091" s="5"/>
    </row>
    <row r="1092" spans="1:5" ht="24.75" customHeight="1">
      <c r="A1092" s="5">
        <v>1090</v>
      </c>
      <c r="B1092" s="5" t="s">
        <v>112</v>
      </c>
      <c r="C1092" s="5" t="str">
        <f>"张凯丽"</f>
        <v>张凯丽</v>
      </c>
      <c r="D1092" s="5" t="s">
        <v>1015</v>
      </c>
      <c r="E1092" s="5"/>
    </row>
    <row r="1093" spans="1:5" ht="24.75" customHeight="1">
      <c r="A1093" s="5">
        <v>1091</v>
      </c>
      <c r="B1093" s="5" t="s">
        <v>112</v>
      </c>
      <c r="C1093" s="5" t="str">
        <f>"陈芳杰"</f>
        <v>陈芳杰</v>
      </c>
      <c r="D1093" s="5" t="s">
        <v>1016</v>
      </c>
      <c r="E1093" s="5"/>
    </row>
    <row r="1094" spans="1:5" ht="24.75" customHeight="1">
      <c r="A1094" s="5">
        <v>1092</v>
      </c>
      <c r="B1094" s="5" t="s">
        <v>112</v>
      </c>
      <c r="C1094" s="5" t="str">
        <f>"符淼苗"</f>
        <v>符淼苗</v>
      </c>
      <c r="D1094" s="5" t="s">
        <v>1017</v>
      </c>
      <c r="E1094" s="5"/>
    </row>
    <row r="1095" spans="1:5" ht="24.75" customHeight="1">
      <c r="A1095" s="5">
        <v>1093</v>
      </c>
      <c r="B1095" s="5" t="s">
        <v>112</v>
      </c>
      <c r="C1095" s="5" t="str">
        <f>"林世婷"</f>
        <v>林世婷</v>
      </c>
      <c r="D1095" s="5" t="s">
        <v>779</v>
      </c>
      <c r="E1095" s="5"/>
    </row>
    <row r="1096" spans="1:5" ht="24.75" customHeight="1">
      <c r="A1096" s="5">
        <v>1094</v>
      </c>
      <c r="B1096" s="5" t="s">
        <v>112</v>
      </c>
      <c r="C1096" s="5" t="str">
        <f>"史朝欣"</f>
        <v>史朝欣</v>
      </c>
      <c r="D1096" s="5" t="s">
        <v>1018</v>
      </c>
      <c r="E1096" s="5"/>
    </row>
    <row r="1097" spans="1:5" ht="24.75" customHeight="1">
      <c r="A1097" s="5">
        <v>1095</v>
      </c>
      <c r="B1097" s="5" t="s">
        <v>112</v>
      </c>
      <c r="C1097" s="5" t="str">
        <f>"梁紫琪"</f>
        <v>梁紫琪</v>
      </c>
      <c r="D1097" s="5" t="s">
        <v>1019</v>
      </c>
      <c r="E1097" s="5"/>
    </row>
    <row r="1098" spans="1:5" ht="24.75" customHeight="1">
      <c r="A1098" s="5">
        <v>1096</v>
      </c>
      <c r="B1098" s="5" t="s">
        <v>112</v>
      </c>
      <c r="C1098" s="5" t="str">
        <f>"郑建妃"</f>
        <v>郑建妃</v>
      </c>
      <c r="D1098" s="5" t="s">
        <v>1020</v>
      </c>
      <c r="E1098" s="5"/>
    </row>
    <row r="1099" spans="1:5" ht="24.75" customHeight="1">
      <c r="A1099" s="5">
        <v>1097</v>
      </c>
      <c r="B1099" s="5" t="s">
        <v>112</v>
      </c>
      <c r="C1099" s="5" t="str">
        <f>"冯玉玲"</f>
        <v>冯玉玲</v>
      </c>
      <c r="D1099" s="5" t="s">
        <v>471</v>
      </c>
      <c r="E1099" s="5"/>
    </row>
    <row r="1100" spans="1:5" ht="24.75" customHeight="1">
      <c r="A1100" s="5">
        <v>1098</v>
      </c>
      <c r="B1100" s="5" t="s">
        <v>112</v>
      </c>
      <c r="C1100" s="5" t="str">
        <f>"符玉秀"</f>
        <v>符玉秀</v>
      </c>
      <c r="D1100" s="5" t="s">
        <v>1021</v>
      </c>
      <c r="E1100" s="5"/>
    </row>
    <row r="1101" spans="1:5" ht="24.75" customHeight="1">
      <c r="A1101" s="5">
        <v>1099</v>
      </c>
      <c r="B1101" s="5" t="s">
        <v>112</v>
      </c>
      <c r="C1101" s="5" t="str">
        <f>"林成娟"</f>
        <v>林成娟</v>
      </c>
      <c r="D1101" s="5" t="s">
        <v>44</v>
      </c>
      <c r="E1101" s="5"/>
    </row>
    <row r="1102" spans="1:5" ht="24.75" customHeight="1">
      <c r="A1102" s="5">
        <v>1100</v>
      </c>
      <c r="B1102" s="5" t="s">
        <v>112</v>
      </c>
      <c r="C1102" s="5" t="str">
        <f>"许引弟"</f>
        <v>许引弟</v>
      </c>
      <c r="D1102" s="5" t="s">
        <v>1022</v>
      </c>
      <c r="E1102" s="5"/>
    </row>
    <row r="1103" spans="1:5" ht="24.75" customHeight="1">
      <c r="A1103" s="5">
        <v>1101</v>
      </c>
      <c r="B1103" s="5" t="s">
        <v>112</v>
      </c>
      <c r="C1103" s="5" t="str">
        <f>"钟尊菁"</f>
        <v>钟尊菁</v>
      </c>
      <c r="D1103" s="5" t="s">
        <v>1023</v>
      </c>
      <c r="E1103" s="5"/>
    </row>
    <row r="1104" spans="1:5" ht="24.75" customHeight="1">
      <c r="A1104" s="5">
        <v>1102</v>
      </c>
      <c r="B1104" s="5" t="s">
        <v>112</v>
      </c>
      <c r="C1104" s="5" t="str">
        <f>"廖婷婷"</f>
        <v>廖婷婷</v>
      </c>
      <c r="D1104" s="5" t="s">
        <v>1024</v>
      </c>
      <c r="E1104" s="5"/>
    </row>
    <row r="1105" spans="1:5" ht="24.75" customHeight="1">
      <c r="A1105" s="5">
        <v>1103</v>
      </c>
      <c r="B1105" s="5" t="s">
        <v>112</v>
      </c>
      <c r="C1105" s="5" t="str">
        <f>"何贤香"</f>
        <v>何贤香</v>
      </c>
      <c r="D1105" s="5" t="s">
        <v>1025</v>
      </c>
      <c r="E1105" s="5"/>
    </row>
    <row r="1106" spans="1:5" ht="24.75" customHeight="1">
      <c r="A1106" s="5">
        <v>1104</v>
      </c>
      <c r="B1106" s="5" t="s">
        <v>112</v>
      </c>
      <c r="C1106" s="5" t="str">
        <f>"纪欢桐"</f>
        <v>纪欢桐</v>
      </c>
      <c r="D1106" s="5" t="s">
        <v>1026</v>
      </c>
      <c r="E1106" s="5"/>
    </row>
    <row r="1107" spans="1:5" ht="24.75" customHeight="1">
      <c r="A1107" s="5">
        <v>1105</v>
      </c>
      <c r="B1107" s="5" t="s">
        <v>112</v>
      </c>
      <c r="C1107" s="5" t="str">
        <f>"洪春娃"</f>
        <v>洪春娃</v>
      </c>
      <c r="D1107" s="5" t="s">
        <v>302</v>
      </c>
      <c r="E1107" s="5"/>
    </row>
    <row r="1108" spans="1:5" ht="24.75" customHeight="1">
      <c r="A1108" s="5">
        <v>1106</v>
      </c>
      <c r="B1108" s="5" t="s">
        <v>112</v>
      </c>
      <c r="C1108" s="5" t="str">
        <f>"金玉荣"</f>
        <v>金玉荣</v>
      </c>
      <c r="D1108" s="5" t="s">
        <v>1027</v>
      </c>
      <c r="E1108" s="5"/>
    </row>
    <row r="1109" spans="1:5" ht="24.75" customHeight="1">
      <c r="A1109" s="5">
        <v>1107</v>
      </c>
      <c r="B1109" s="5" t="s">
        <v>112</v>
      </c>
      <c r="C1109" s="5" t="str">
        <f>"陈显雯"</f>
        <v>陈显雯</v>
      </c>
      <c r="D1109" s="5" t="s">
        <v>1028</v>
      </c>
      <c r="E1109" s="5"/>
    </row>
    <row r="1110" spans="1:5" ht="24.75" customHeight="1">
      <c r="A1110" s="5">
        <v>1108</v>
      </c>
      <c r="B1110" s="5" t="s">
        <v>112</v>
      </c>
      <c r="C1110" s="5" t="str">
        <f>"王诗云"</f>
        <v>王诗云</v>
      </c>
      <c r="D1110" s="5" t="s">
        <v>1029</v>
      </c>
      <c r="E1110" s="5"/>
    </row>
    <row r="1111" spans="1:5" ht="24.75" customHeight="1">
      <c r="A1111" s="5">
        <v>1109</v>
      </c>
      <c r="B1111" s="5" t="s">
        <v>112</v>
      </c>
      <c r="C1111" s="5" t="str">
        <f>"陆万初"</f>
        <v>陆万初</v>
      </c>
      <c r="D1111" s="5" t="s">
        <v>1030</v>
      </c>
      <c r="E1111" s="5"/>
    </row>
    <row r="1112" spans="1:5" ht="24.75" customHeight="1">
      <c r="A1112" s="5">
        <v>1110</v>
      </c>
      <c r="B1112" s="5" t="s">
        <v>112</v>
      </c>
      <c r="C1112" s="5" t="str">
        <f>"欧惠婷"</f>
        <v>欧惠婷</v>
      </c>
      <c r="D1112" s="5" t="s">
        <v>420</v>
      </c>
      <c r="E1112" s="5"/>
    </row>
    <row r="1113" spans="1:5" ht="24.75" customHeight="1">
      <c r="A1113" s="5">
        <v>1111</v>
      </c>
      <c r="B1113" s="5" t="s">
        <v>112</v>
      </c>
      <c r="C1113" s="5" t="str">
        <f>"邱枫"</f>
        <v>邱枫</v>
      </c>
      <c r="D1113" s="5" t="s">
        <v>1031</v>
      </c>
      <c r="E1113" s="5"/>
    </row>
    <row r="1114" spans="1:5" ht="24.75" customHeight="1">
      <c r="A1114" s="5">
        <v>1112</v>
      </c>
      <c r="B1114" s="5" t="s">
        <v>112</v>
      </c>
      <c r="C1114" s="5" t="str">
        <f>"蔡金萍"</f>
        <v>蔡金萍</v>
      </c>
      <c r="D1114" s="5" t="s">
        <v>1032</v>
      </c>
      <c r="E1114" s="5"/>
    </row>
    <row r="1115" spans="1:5" ht="24.75" customHeight="1">
      <c r="A1115" s="5">
        <v>1113</v>
      </c>
      <c r="B1115" s="5" t="s">
        <v>112</v>
      </c>
      <c r="C1115" s="5" t="str">
        <f>"刘柏汝"</f>
        <v>刘柏汝</v>
      </c>
      <c r="D1115" s="5" t="s">
        <v>1033</v>
      </c>
      <c r="E1115" s="5"/>
    </row>
    <row r="1116" spans="1:5" ht="24.75" customHeight="1">
      <c r="A1116" s="5">
        <v>1114</v>
      </c>
      <c r="B1116" s="5" t="s">
        <v>112</v>
      </c>
      <c r="C1116" s="5" t="str">
        <f>"郭冰冰"</f>
        <v>郭冰冰</v>
      </c>
      <c r="D1116" s="5" t="s">
        <v>1034</v>
      </c>
      <c r="E1116" s="5"/>
    </row>
    <row r="1117" spans="1:5" ht="24.75" customHeight="1">
      <c r="A1117" s="5">
        <v>1115</v>
      </c>
      <c r="B1117" s="5" t="s">
        <v>112</v>
      </c>
      <c r="C1117" s="5" t="str">
        <f>"吴永霞"</f>
        <v>吴永霞</v>
      </c>
      <c r="D1117" s="5" t="s">
        <v>762</v>
      </c>
      <c r="E1117" s="5"/>
    </row>
    <row r="1118" spans="1:5" ht="24.75" customHeight="1">
      <c r="A1118" s="5">
        <v>1116</v>
      </c>
      <c r="B1118" s="5" t="s">
        <v>112</v>
      </c>
      <c r="C1118" s="5" t="str">
        <f>"陈娴"</f>
        <v>陈娴</v>
      </c>
      <c r="D1118" s="5" t="s">
        <v>1035</v>
      </c>
      <c r="E1118" s="5"/>
    </row>
    <row r="1119" spans="1:5" ht="24.75" customHeight="1">
      <c r="A1119" s="5">
        <v>1117</v>
      </c>
      <c r="B1119" s="5" t="s">
        <v>112</v>
      </c>
      <c r="C1119" s="5" t="str">
        <f>"程明霞"</f>
        <v>程明霞</v>
      </c>
      <c r="D1119" s="5" t="s">
        <v>1036</v>
      </c>
      <c r="E1119" s="5"/>
    </row>
    <row r="1120" spans="1:5" ht="24.75" customHeight="1">
      <c r="A1120" s="5">
        <v>1118</v>
      </c>
      <c r="B1120" s="5" t="s">
        <v>112</v>
      </c>
      <c r="C1120" s="5" t="str">
        <f>"王小薇"</f>
        <v>王小薇</v>
      </c>
      <c r="D1120" s="5" t="s">
        <v>1037</v>
      </c>
      <c r="E1120" s="5"/>
    </row>
    <row r="1121" spans="1:5" ht="24.75" customHeight="1">
      <c r="A1121" s="5">
        <v>1119</v>
      </c>
      <c r="B1121" s="5" t="s">
        <v>112</v>
      </c>
      <c r="C1121" s="5" t="str">
        <f>"林晓心"</f>
        <v>林晓心</v>
      </c>
      <c r="D1121" s="5" t="s">
        <v>1038</v>
      </c>
      <c r="E1121" s="5"/>
    </row>
    <row r="1122" spans="1:5" ht="24.75" customHeight="1">
      <c r="A1122" s="5">
        <v>1120</v>
      </c>
      <c r="B1122" s="5" t="s">
        <v>112</v>
      </c>
      <c r="C1122" s="5" t="str">
        <f>"林景芬"</f>
        <v>林景芬</v>
      </c>
      <c r="D1122" s="5" t="s">
        <v>874</v>
      </c>
      <c r="E1122" s="5"/>
    </row>
    <row r="1123" spans="1:5" ht="24.75" customHeight="1">
      <c r="A1123" s="5">
        <v>1121</v>
      </c>
      <c r="B1123" s="5" t="s">
        <v>112</v>
      </c>
      <c r="C1123" s="5" t="str">
        <f>"方卉兰"</f>
        <v>方卉兰</v>
      </c>
      <c r="D1123" s="5" t="s">
        <v>1039</v>
      </c>
      <c r="E1123" s="5"/>
    </row>
    <row r="1124" spans="1:5" ht="24.75" customHeight="1">
      <c r="A1124" s="5">
        <v>1122</v>
      </c>
      <c r="B1124" s="5" t="s">
        <v>112</v>
      </c>
      <c r="C1124" s="5" t="str">
        <f>"刘江鹃"</f>
        <v>刘江鹃</v>
      </c>
      <c r="D1124" s="5" t="s">
        <v>1040</v>
      </c>
      <c r="E1124" s="5"/>
    </row>
    <row r="1125" spans="1:5" ht="24.75" customHeight="1">
      <c r="A1125" s="5">
        <v>1123</v>
      </c>
      <c r="B1125" s="5" t="s">
        <v>112</v>
      </c>
      <c r="C1125" s="5" t="str">
        <f>"邢维琏"</f>
        <v>邢维琏</v>
      </c>
      <c r="D1125" s="5" t="s">
        <v>1041</v>
      </c>
      <c r="E1125" s="5"/>
    </row>
    <row r="1126" spans="1:5" ht="24.75" customHeight="1">
      <c r="A1126" s="5">
        <v>1124</v>
      </c>
      <c r="B1126" s="5" t="s">
        <v>112</v>
      </c>
      <c r="C1126" s="5" t="str">
        <f>"黄章华"</f>
        <v>黄章华</v>
      </c>
      <c r="D1126" s="5" t="s">
        <v>864</v>
      </c>
      <c r="E1126" s="5"/>
    </row>
    <row r="1127" spans="1:5" ht="24.75" customHeight="1">
      <c r="A1127" s="5">
        <v>1125</v>
      </c>
      <c r="B1127" s="5" t="s">
        <v>112</v>
      </c>
      <c r="C1127" s="5" t="str">
        <f>"许保明"</f>
        <v>许保明</v>
      </c>
      <c r="D1127" s="5" t="s">
        <v>1042</v>
      </c>
      <c r="E1127" s="5"/>
    </row>
    <row r="1128" spans="1:5" ht="24.75" customHeight="1">
      <c r="A1128" s="5">
        <v>1126</v>
      </c>
      <c r="B1128" s="5" t="s">
        <v>112</v>
      </c>
      <c r="C1128" s="5" t="str">
        <f>"陈琼慧"</f>
        <v>陈琼慧</v>
      </c>
      <c r="D1128" s="5" t="s">
        <v>1043</v>
      </c>
      <c r="E1128" s="5"/>
    </row>
    <row r="1129" spans="1:5" ht="24.75" customHeight="1">
      <c r="A1129" s="5">
        <v>1127</v>
      </c>
      <c r="B1129" s="5" t="s">
        <v>112</v>
      </c>
      <c r="C1129" s="5" t="str">
        <f>"符焕泽"</f>
        <v>符焕泽</v>
      </c>
      <c r="D1129" s="5" t="s">
        <v>1044</v>
      </c>
      <c r="E1129" s="5"/>
    </row>
    <row r="1130" spans="1:5" ht="24.75" customHeight="1">
      <c r="A1130" s="5">
        <v>1128</v>
      </c>
      <c r="B1130" s="5" t="s">
        <v>112</v>
      </c>
      <c r="C1130" s="5" t="str">
        <f>"吴思瑾"</f>
        <v>吴思瑾</v>
      </c>
      <c r="D1130" s="5" t="s">
        <v>1045</v>
      </c>
      <c r="E1130" s="5"/>
    </row>
    <row r="1131" spans="1:5" ht="24.75" customHeight="1">
      <c r="A1131" s="5">
        <v>1129</v>
      </c>
      <c r="B1131" s="5" t="s">
        <v>112</v>
      </c>
      <c r="C1131" s="5" t="str">
        <f>"黎莉婷"</f>
        <v>黎莉婷</v>
      </c>
      <c r="D1131" s="5" t="s">
        <v>1046</v>
      </c>
      <c r="E1131" s="5"/>
    </row>
    <row r="1132" spans="1:5" ht="24.75" customHeight="1">
      <c r="A1132" s="5">
        <v>1130</v>
      </c>
      <c r="B1132" s="5" t="s">
        <v>112</v>
      </c>
      <c r="C1132" s="5" t="str">
        <f>"王碧霞"</f>
        <v>王碧霞</v>
      </c>
      <c r="D1132" s="5" t="s">
        <v>1047</v>
      </c>
      <c r="E1132" s="5"/>
    </row>
    <row r="1133" spans="1:5" ht="24.75" customHeight="1">
      <c r="A1133" s="5">
        <v>1131</v>
      </c>
      <c r="B1133" s="5" t="s">
        <v>112</v>
      </c>
      <c r="C1133" s="5" t="str">
        <f>"孙万扁"</f>
        <v>孙万扁</v>
      </c>
      <c r="D1133" s="5" t="s">
        <v>1048</v>
      </c>
      <c r="E1133" s="5"/>
    </row>
    <row r="1134" spans="1:5" ht="24.75" customHeight="1">
      <c r="A1134" s="5">
        <v>1132</v>
      </c>
      <c r="B1134" s="5" t="s">
        <v>112</v>
      </c>
      <c r="C1134" s="5" t="str">
        <f>"李娟"</f>
        <v>李娟</v>
      </c>
      <c r="D1134" s="5" t="s">
        <v>1049</v>
      </c>
      <c r="E1134" s="5"/>
    </row>
    <row r="1135" spans="1:5" ht="24.75" customHeight="1">
      <c r="A1135" s="5">
        <v>1133</v>
      </c>
      <c r="B1135" s="5" t="s">
        <v>112</v>
      </c>
      <c r="C1135" s="5" t="str">
        <f>"冯忠玉"</f>
        <v>冯忠玉</v>
      </c>
      <c r="D1135" s="5" t="s">
        <v>1050</v>
      </c>
      <c r="E1135" s="5"/>
    </row>
    <row r="1136" spans="1:5" ht="24.75" customHeight="1">
      <c r="A1136" s="5">
        <v>1134</v>
      </c>
      <c r="B1136" s="5" t="s">
        <v>112</v>
      </c>
      <c r="C1136" s="5" t="str">
        <f>"王春琼"</f>
        <v>王春琼</v>
      </c>
      <c r="D1136" s="5" t="s">
        <v>1051</v>
      </c>
      <c r="E1136" s="5"/>
    </row>
    <row r="1137" spans="1:5" ht="24.75" customHeight="1">
      <c r="A1137" s="5">
        <v>1135</v>
      </c>
      <c r="B1137" s="5" t="s">
        <v>112</v>
      </c>
      <c r="C1137" s="5" t="str">
        <f>"裴记筠"</f>
        <v>裴记筠</v>
      </c>
      <c r="D1137" s="5" t="s">
        <v>1052</v>
      </c>
      <c r="E1137" s="5"/>
    </row>
    <row r="1138" spans="1:5" ht="24.75" customHeight="1">
      <c r="A1138" s="5">
        <v>1136</v>
      </c>
      <c r="B1138" s="5" t="s">
        <v>112</v>
      </c>
      <c r="C1138" s="5" t="str">
        <f>"麦名春"</f>
        <v>麦名春</v>
      </c>
      <c r="D1138" s="5" t="s">
        <v>1053</v>
      </c>
      <c r="E1138" s="5"/>
    </row>
    <row r="1139" spans="1:5" ht="24.75" customHeight="1">
      <c r="A1139" s="5">
        <v>1137</v>
      </c>
      <c r="B1139" s="5" t="s">
        <v>112</v>
      </c>
      <c r="C1139" s="5" t="str">
        <f>"王远芬"</f>
        <v>王远芬</v>
      </c>
      <c r="D1139" s="5" t="s">
        <v>1054</v>
      </c>
      <c r="E1139" s="5"/>
    </row>
    <row r="1140" spans="1:5" ht="24.75" customHeight="1">
      <c r="A1140" s="5">
        <v>1138</v>
      </c>
      <c r="B1140" s="5" t="s">
        <v>112</v>
      </c>
      <c r="C1140" s="5" t="str">
        <f>"王艳"</f>
        <v>王艳</v>
      </c>
      <c r="D1140" s="5" t="s">
        <v>1055</v>
      </c>
      <c r="E1140" s="5"/>
    </row>
    <row r="1141" spans="1:5" ht="24.75" customHeight="1">
      <c r="A1141" s="5">
        <v>1139</v>
      </c>
      <c r="B1141" s="5" t="s">
        <v>112</v>
      </c>
      <c r="C1141" s="5" t="str">
        <f>"李晶晶"</f>
        <v>李晶晶</v>
      </c>
      <c r="D1141" s="5" t="s">
        <v>1056</v>
      </c>
      <c r="E1141" s="5"/>
    </row>
    <row r="1142" spans="1:5" ht="24.75" customHeight="1">
      <c r="A1142" s="5">
        <v>1140</v>
      </c>
      <c r="B1142" s="5" t="s">
        <v>112</v>
      </c>
      <c r="C1142" s="5" t="str">
        <f>"邢增瑜"</f>
        <v>邢增瑜</v>
      </c>
      <c r="D1142" s="5" t="s">
        <v>1057</v>
      </c>
      <c r="E1142" s="5"/>
    </row>
    <row r="1143" spans="1:5" ht="24.75" customHeight="1">
      <c r="A1143" s="5">
        <v>1141</v>
      </c>
      <c r="B1143" s="5" t="s">
        <v>112</v>
      </c>
      <c r="C1143" s="5" t="str">
        <f>"高香群"</f>
        <v>高香群</v>
      </c>
      <c r="D1143" s="5" t="s">
        <v>1058</v>
      </c>
      <c r="E1143" s="5"/>
    </row>
    <row r="1144" spans="1:5" ht="24.75" customHeight="1">
      <c r="A1144" s="5">
        <v>1142</v>
      </c>
      <c r="B1144" s="5" t="s">
        <v>112</v>
      </c>
      <c r="C1144" s="5" t="str">
        <f>"周忆雯"</f>
        <v>周忆雯</v>
      </c>
      <c r="D1144" s="5" t="s">
        <v>1059</v>
      </c>
      <c r="E1144" s="5"/>
    </row>
    <row r="1145" spans="1:5" ht="24.75" customHeight="1">
      <c r="A1145" s="5">
        <v>1143</v>
      </c>
      <c r="B1145" s="5" t="s">
        <v>112</v>
      </c>
      <c r="C1145" s="5" t="str">
        <f>"封丽君"</f>
        <v>封丽君</v>
      </c>
      <c r="D1145" s="5" t="s">
        <v>1060</v>
      </c>
      <c r="E1145" s="5"/>
    </row>
    <row r="1146" spans="1:5" ht="24.75" customHeight="1">
      <c r="A1146" s="5">
        <v>1144</v>
      </c>
      <c r="B1146" s="5" t="s">
        <v>112</v>
      </c>
      <c r="C1146" s="5" t="str">
        <f>"李庚芯"</f>
        <v>李庚芯</v>
      </c>
      <c r="D1146" s="5" t="s">
        <v>1061</v>
      </c>
      <c r="E1146" s="5"/>
    </row>
    <row r="1147" spans="1:5" ht="24.75" customHeight="1">
      <c r="A1147" s="5">
        <v>1145</v>
      </c>
      <c r="B1147" s="5" t="s">
        <v>112</v>
      </c>
      <c r="C1147" s="5" t="str">
        <f>"林华巧"</f>
        <v>林华巧</v>
      </c>
      <c r="D1147" s="5" t="s">
        <v>1062</v>
      </c>
      <c r="E1147" s="5"/>
    </row>
    <row r="1148" spans="1:5" ht="24.75" customHeight="1">
      <c r="A1148" s="5">
        <v>1146</v>
      </c>
      <c r="B1148" s="5" t="s">
        <v>112</v>
      </c>
      <c r="C1148" s="5" t="str">
        <f>"曾苗苗"</f>
        <v>曾苗苗</v>
      </c>
      <c r="D1148" s="5" t="s">
        <v>1063</v>
      </c>
      <c r="E1148" s="5"/>
    </row>
    <row r="1149" spans="1:5" ht="24.75" customHeight="1">
      <c r="A1149" s="5">
        <v>1147</v>
      </c>
      <c r="B1149" s="5" t="s">
        <v>112</v>
      </c>
      <c r="C1149" s="5" t="str">
        <f>"羊庆妍"</f>
        <v>羊庆妍</v>
      </c>
      <c r="D1149" s="5" t="s">
        <v>1064</v>
      </c>
      <c r="E1149" s="5"/>
    </row>
    <row r="1150" spans="1:5" ht="24.75" customHeight="1">
      <c r="A1150" s="5">
        <v>1148</v>
      </c>
      <c r="B1150" s="5" t="s">
        <v>112</v>
      </c>
      <c r="C1150" s="5" t="str">
        <f>"李乙玲"</f>
        <v>李乙玲</v>
      </c>
      <c r="D1150" s="5" t="s">
        <v>338</v>
      </c>
      <c r="E1150" s="5"/>
    </row>
    <row r="1151" spans="1:5" ht="24.75" customHeight="1">
      <c r="A1151" s="5">
        <v>1149</v>
      </c>
      <c r="B1151" s="5" t="s">
        <v>112</v>
      </c>
      <c r="C1151" s="5" t="str">
        <f>"徐秀娟"</f>
        <v>徐秀娟</v>
      </c>
      <c r="D1151" s="5" t="s">
        <v>1065</v>
      </c>
      <c r="E1151" s="5"/>
    </row>
    <row r="1152" spans="1:5" ht="24.75" customHeight="1">
      <c r="A1152" s="5">
        <v>1150</v>
      </c>
      <c r="B1152" s="5" t="s">
        <v>112</v>
      </c>
      <c r="C1152" s="5" t="str">
        <f>"许笑萍"</f>
        <v>许笑萍</v>
      </c>
      <c r="D1152" s="5" t="s">
        <v>1066</v>
      </c>
      <c r="E1152" s="5"/>
    </row>
    <row r="1153" spans="1:5" ht="24.75" customHeight="1">
      <c r="A1153" s="5">
        <v>1151</v>
      </c>
      <c r="B1153" s="5" t="s">
        <v>112</v>
      </c>
      <c r="C1153" s="5" t="str">
        <f>"邓梦莹"</f>
        <v>邓梦莹</v>
      </c>
      <c r="D1153" s="5" t="s">
        <v>1067</v>
      </c>
      <c r="E1153" s="5"/>
    </row>
    <row r="1154" spans="1:5" ht="24.75" customHeight="1">
      <c r="A1154" s="5">
        <v>1152</v>
      </c>
      <c r="B1154" s="5" t="s">
        <v>112</v>
      </c>
      <c r="C1154" s="5" t="str">
        <f>"丁悦欢"</f>
        <v>丁悦欢</v>
      </c>
      <c r="D1154" s="5" t="s">
        <v>1068</v>
      </c>
      <c r="E1154" s="5"/>
    </row>
    <row r="1155" spans="1:5" ht="24.75" customHeight="1">
      <c r="A1155" s="5">
        <v>1153</v>
      </c>
      <c r="B1155" s="5" t="s">
        <v>112</v>
      </c>
      <c r="C1155" s="5" t="str">
        <f>"王玉莎"</f>
        <v>王玉莎</v>
      </c>
      <c r="D1155" s="5" t="s">
        <v>1069</v>
      </c>
      <c r="E1155" s="5"/>
    </row>
    <row r="1156" spans="1:5" ht="24.75" customHeight="1">
      <c r="A1156" s="5">
        <v>1154</v>
      </c>
      <c r="B1156" s="5" t="s">
        <v>112</v>
      </c>
      <c r="C1156" s="5" t="str">
        <f>"吴亚瑞"</f>
        <v>吴亚瑞</v>
      </c>
      <c r="D1156" s="5" t="s">
        <v>1070</v>
      </c>
      <c r="E1156" s="5"/>
    </row>
    <row r="1157" spans="1:5" ht="24.75" customHeight="1">
      <c r="A1157" s="5">
        <v>1155</v>
      </c>
      <c r="B1157" s="5" t="s">
        <v>112</v>
      </c>
      <c r="C1157" s="5" t="str">
        <f>"杨佳佳"</f>
        <v>杨佳佳</v>
      </c>
      <c r="D1157" s="5" t="s">
        <v>1071</v>
      </c>
      <c r="E1157" s="5"/>
    </row>
    <row r="1158" spans="1:5" ht="24.75" customHeight="1">
      <c r="A1158" s="5">
        <v>1156</v>
      </c>
      <c r="B1158" s="5" t="s">
        <v>112</v>
      </c>
      <c r="C1158" s="5" t="str">
        <f>"唐娟"</f>
        <v>唐娟</v>
      </c>
      <c r="D1158" s="5" t="s">
        <v>1072</v>
      </c>
      <c r="E1158" s="5"/>
    </row>
    <row r="1159" spans="1:5" ht="24.75" customHeight="1">
      <c r="A1159" s="5">
        <v>1157</v>
      </c>
      <c r="B1159" s="5" t="s">
        <v>112</v>
      </c>
      <c r="C1159" s="5" t="str">
        <f>"张秋爱"</f>
        <v>张秋爱</v>
      </c>
      <c r="D1159" s="5" t="s">
        <v>1073</v>
      </c>
      <c r="E1159" s="5"/>
    </row>
    <row r="1160" spans="1:5" ht="24.75" customHeight="1">
      <c r="A1160" s="5">
        <v>1158</v>
      </c>
      <c r="B1160" s="5" t="s">
        <v>112</v>
      </c>
      <c r="C1160" s="5" t="str">
        <f>"孙安满"</f>
        <v>孙安满</v>
      </c>
      <c r="D1160" s="5" t="s">
        <v>1074</v>
      </c>
      <c r="E1160" s="5"/>
    </row>
    <row r="1161" spans="1:5" ht="24.75" customHeight="1">
      <c r="A1161" s="5">
        <v>1159</v>
      </c>
      <c r="B1161" s="5" t="s">
        <v>112</v>
      </c>
      <c r="C1161" s="5" t="str">
        <f>"卢春琴"</f>
        <v>卢春琴</v>
      </c>
      <c r="D1161" s="5" t="s">
        <v>1075</v>
      </c>
      <c r="E1161" s="5"/>
    </row>
    <row r="1162" spans="1:5" ht="24.75" customHeight="1">
      <c r="A1162" s="5">
        <v>1160</v>
      </c>
      <c r="B1162" s="5" t="s">
        <v>112</v>
      </c>
      <c r="C1162" s="5" t="str">
        <f>"郑海涛"</f>
        <v>郑海涛</v>
      </c>
      <c r="D1162" s="5" t="s">
        <v>1076</v>
      </c>
      <c r="E1162" s="5"/>
    </row>
    <row r="1163" spans="1:5" ht="24.75" customHeight="1">
      <c r="A1163" s="5">
        <v>1161</v>
      </c>
      <c r="B1163" s="5" t="s">
        <v>112</v>
      </c>
      <c r="C1163" s="5" t="str">
        <f>"周声芳"</f>
        <v>周声芳</v>
      </c>
      <c r="D1163" s="5" t="s">
        <v>1077</v>
      </c>
      <c r="E1163" s="5"/>
    </row>
    <row r="1164" spans="1:5" ht="24.75" customHeight="1">
      <c r="A1164" s="5">
        <v>1162</v>
      </c>
      <c r="B1164" s="5" t="s">
        <v>112</v>
      </c>
      <c r="C1164" s="5" t="str">
        <f>"文爱语"</f>
        <v>文爱语</v>
      </c>
      <c r="D1164" s="5" t="s">
        <v>1078</v>
      </c>
      <c r="E1164" s="5"/>
    </row>
    <row r="1165" spans="1:5" ht="24.75" customHeight="1">
      <c r="A1165" s="5">
        <v>1163</v>
      </c>
      <c r="B1165" s="5" t="s">
        <v>112</v>
      </c>
      <c r="C1165" s="5" t="str">
        <f>"符钟尹"</f>
        <v>符钟尹</v>
      </c>
      <c r="D1165" s="5" t="s">
        <v>979</v>
      </c>
      <c r="E1165" s="5"/>
    </row>
    <row r="1166" spans="1:5" ht="24.75" customHeight="1">
      <c r="A1166" s="5">
        <v>1164</v>
      </c>
      <c r="B1166" s="6" t="s">
        <v>1079</v>
      </c>
      <c r="C1166" s="5" t="str">
        <f>"吉晓静"</f>
        <v>吉晓静</v>
      </c>
      <c r="D1166" s="5" t="s">
        <v>1039</v>
      </c>
      <c r="E1166" s="5"/>
    </row>
    <row r="1167" spans="1:5" ht="24.75" customHeight="1">
      <c r="A1167" s="5">
        <v>1165</v>
      </c>
      <c r="B1167" s="6" t="s">
        <v>1079</v>
      </c>
      <c r="C1167" s="5" t="str">
        <f>"吴强丽"</f>
        <v>吴强丽</v>
      </c>
      <c r="D1167" s="5" t="s">
        <v>1080</v>
      </c>
      <c r="E1167" s="5"/>
    </row>
    <row r="1168" spans="1:5" ht="24.75" customHeight="1">
      <c r="A1168" s="5">
        <v>1166</v>
      </c>
      <c r="B1168" s="6" t="s">
        <v>1079</v>
      </c>
      <c r="C1168" s="5" t="str">
        <f>"刘冬梅"</f>
        <v>刘冬梅</v>
      </c>
      <c r="D1168" s="5" t="s">
        <v>1081</v>
      </c>
      <c r="E1168" s="5"/>
    </row>
    <row r="1169" spans="1:5" ht="24.75" customHeight="1">
      <c r="A1169" s="5">
        <v>1167</v>
      </c>
      <c r="B1169" s="6" t="s">
        <v>1079</v>
      </c>
      <c r="C1169" s="5" t="str">
        <f>"韦杰艺"</f>
        <v>韦杰艺</v>
      </c>
      <c r="D1169" s="5" t="s">
        <v>1082</v>
      </c>
      <c r="E1169" s="5"/>
    </row>
    <row r="1170" spans="1:5" ht="24.75" customHeight="1">
      <c r="A1170" s="5">
        <v>1168</v>
      </c>
      <c r="B1170" s="6" t="s">
        <v>1079</v>
      </c>
      <c r="C1170" s="5" t="str">
        <f>"吕娇丹"</f>
        <v>吕娇丹</v>
      </c>
      <c r="D1170" s="5" t="s">
        <v>1083</v>
      </c>
      <c r="E1170" s="5"/>
    </row>
    <row r="1171" spans="1:5" ht="24.75" customHeight="1">
      <c r="A1171" s="5">
        <v>1169</v>
      </c>
      <c r="B1171" s="6" t="s">
        <v>1079</v>
      </c>
      <c r="C1171" s="5" t="str">
        <f>"陈灿灿"</f>
        <v>陈灿灿</v>
      </c>
      <c r="D1171" s="5" t="s">
        <v>1084</v>
      </c>
      <c r="E1171" s="5"/>
    </row>
    <row r="1172" spans="1:5" ht="24.75" customHeight="1">
      <c r="A1172" s="5">
        <v>1170</v>
      </c>
      <c r="B1172" s="6" t="s">
        <v>1079</v>
      </c>
      <c r="C1172" s="5" t="str">
        <f>"许倩"</f>
        <v>许倩</v>
      </c>
      <c r="D1172" s="5" t="s">
        <v>1085</v>
      </c>
      <c r="E1172" s="5"/>
    </row>
    <row r="1173" spans="1:5" ht="24.75" customHeight="1">
      <c r="A1173" s="5">
        <v>1171</v>
      </c>
      <c r="B1173" s="6" t="s">
        <v>1079</v>
      </c>
      <c r="C1173" s="5" t="str">
        <f>"唐郴"</f>
        <v>唐郴</v>
      </c>
      <c r="D1173" s="5" t="s">
        <v>1086</v>
      </c>
      <c r="E1173" s="5"/>
    </row>
    <row r="1174" spans="1:5" ht="24.75" customHeight="1">
      <c r="A1174" s="5">
        <v>1172</v>
      </c>
      <c r="B1174" s="6" t="s">
        <v>1079</v>
      </c>
      <c r="C1174" s="5" t="str">
        <f>"符冠亮"</f>
        <v>符冠亮</v>
      </c>
      <c r="D1174" s="5" t="s">
        <v>919</v>
      </c>
      <c r="E1174" s="5"/>
    </row>
    <row r="1175" spans="1:5" ht="24.75" customHeight="1">
      <c r="A1175" s="5">
        <v>1173</v>
      </c>
      <c r="B1175" s="6" t="s">
        <v>1079</v>
      </c>
      <c r="C1175" s="5" t="str">
        <f>"郑丽巧"</f>
        <v>郑丽巧</v>
      </c>
      <c r="D1175" s="5" t="s">
        <v>1087</v>
      </c>
      <c r="E1175" s="5"/>
    </row>
    <row r="1176" spans="1:5" ht="24.75" customHeight="1">
      <c r="A1176" s="5">
        <v>1174</v>
      </c>
      <c r="B1176" s="6" t="s">
        <v>1079</v>
      </c>
      <c r="C1176" s="5" t="str">
        <f>"王琪华"</f>
        <v>王琪华</v>
      </c>
      <c r="D1176" s="5" t="s">
        <v>1088</v>
      </c>
      <c r="E1176" s="5"/>
    </row>
    <row r="1177" spans="1:5" ht="24.75" customHeight="1">
      <c r="A1177" s="5">
        <v>1175</v>
      </c>
      <c r="B1177" s="6" t="s">
        <v>1079</v>
      </c>
      <c r="C1177" s="5" t="str">
        <f>"苏秀香"</f>
        <v>苏秀香</v>
      </c>
      <c r="D1177" s="5" t="s">
        <v>1089</v>
      </c>
      <c r="E1177" s="5"/>
    </row>
    <row r="1178" spans="1:5" ht="24.75" customHeight="1">
      <c r="A1178" s="5">
        <v>1176</v>
      </c>
      <c r="B1178" s="6" t="s">
        <v>1079</v>
      </c>
      <c r="C1178" s="5" t="str">
        <f>"谢莉群"</f>
        <v>谢莉群</v>
      </c>
      <c r="D1178" s="5" t="s">
        <v>1090</v>
      </c>
      <c r="E1178" s="5"/>
    </row>
    <row r="1179" spans="1:5" ht="24.75" customHeight="1">
      <c r="A1179" s="5">
        <v>1177</v>
      </c>
      <c r="B1179" s="6" t="s">
        <v>1079</v>
      </c>
      <c r="C1179" s="5" t="str">
        <f>"陈如如"</f>
        <v>陈如如</v>
      </c>
      <c r="D1179" s="5" t="s">
        <v>1091</v>
      </c>
      <c r="E1179" s="5"/>
    </row>
    <row r="1180" spans="1:5" ht="24.75" customHeight="1">
      <c r="A1180" s="5">
        <v>1178</v>
      </c>
      <c r="B1180" s="6" t="s">
        <v>1079</v>
      </c>
      <c r="C1180" s="5" t="str">
        <f>"杨蕊"</f>
        <v>杨蕊</v>
      </c>
      <c r="D1180" s="5" t="s">
        <v>1092</v>
      </c>
      <c r="E1180" s="5"/>
    </row>
    <row r="1181" spans="1:5" ht="24.75" customHeight="1">
      <c r="A1181" s="5">
        <v>1179</v>
      </c>
      <c r="B1181" s="6" t="s">
        <v>1079</v>
      </c>
      <c r="C1181" s="5" t="str">
        <f>"胡妮娜"</f>
        <v>胡妮娜</v>
      </c>
      <c r="D1181" s="5" t="s">
        <v>1093</v>
      </c>
      <c r="E1181" s="5"/>
    </row>
    <row r="1182" spans="1:5" ht="24.75" customHeight="1">
      <c r="A1182" s="5">
        <v>1180</v>
      </c>
      <c r="B1182" s="6" t="s">
        <v>1079</v>
      </c>
      <c r="C1182" s="5" t="str">
        <f>"戚影"</f>
        <v>戚影</v>
      </c>
      <c r="D1182" s="5" t="s">
        <v>1094</v>
      </c>
      <c r="E1182" s="5"/>
    </row>
    <row r="1183" spans="1:5" ht="24.75" customHeight="1">
      <c r="A1183" s="5">
        <v>1181</v>
      </c>
      <c r="B1183" s="6" t="s">
        <v>1079</v>
      </c>
      <c r="C1183" s="5" t="str">
        <f>"林尤仙"</f>
        <v>林尤仙</v>
      </c>
      <c r="D1183" s="5" t="s">
        <v>1095</v>
      </c>
      <c r="E1183" s="5"/>
    </row>
    <row r="1184" spans="1:5" ht="24.75" customHeight="1">
      <c r="A1184" s="5">
        <v>1182</v>
      </c>
      <c r="B1184" s="6" t="s">
        <v>1079</v>
      </c>
      <c r="C1184" s="5" t="str">
        <f>"何秋燕"</f>
        <v>何秋燕</v>
      </c>
      <c r="D1184" s="5" t="s">
        <v>1096</v>
      </c>
      <c r="E1184" s="5"/>
    </row>
    <row r="1185" spans="1:5" ht="24.75" customHeight="1">
      <c r="A1185" s="5">
        <v>1183</v>
      </c>
      <c r="B1185" s="6" t="s">
        <v>1079</v>
      </c>
      <c r="C1185" s="5" t="str">
        <f>"洪杨琴"</f>
        <v>洪杨琴</v>
      </c>
      <c r="D1185" s="5" t="s">
        <v>1097</v>
      </c>
      <c r="E1185" s="5"/>
    </row>
    <row r="1186" spans="1:5" ht="24.75" customHeight="1">
      <c r="A1186" s="5">
        <v>1184</v>
      </c>
      <c r="B1186" s="6" t="s">
        <v>1079</v>
      </c>
      <c r="C1186" s="5" t="str">
        <f>"唐佩"</f>
        <v>唐佩</v>
      </c>
      <c r="D1186" s="5" t="s">
        <v>1098</v>
      </c>
      <c r="E1186" s="5"/>
    </row>
    <row r="1187" spans="1:5" ht="24.75" customHeight="1">
      <c r="A1187" s="5">
        <v>1185</v>
      </c>
      <c r="B1187" s="6" t="s">
        <v>1079</v>
      </c>
      <c r="C1187" s="5" t="str">
        <f>"田仙"</f>
        <v>田仙</v>
      </c>
      <c r="D1187" s="5" t="s">
        <v>1099</v>
      </c>
      <c r="E1187" s="5"/>
    </row>
    <row r="1188" spans="1:5" ht="24.75" customHeight="1">
      <c r="A1188" s="5">
        <v>1186</v>
      </c>
      <c r="B1188" s="6" t="s">
        <v>1079</v>
      </c>
      <c r="C1188" s="5" t="str">
        <f>"周盈盈"</f>
        <v>周盈盈</v>
      </c>
      <c r="D1188" s="5" t="s">
        <v>1100</v>
      </c>
      <c r="E1188" s="5"/>
    </row>
    <row r="1189" spans="1:5" ht="24.75" customHeight="1">
      <c r="A1189" s="5">
        <v>1187</v>
      </c>
      <c r="B1189" s="6" t="s">
        <v>1079</v>
      </c>
      <c r="C1189" s="5" t="str">
        <f>"符含蕊"</f>
        <v>符含蕊</v>
      </c>
      <c r="D1189" s="5" t="s">
        <v>1101</v>
      </c>
      <c r="E1189" s="5"/>
    </row>
    <row r="1190" spans="1:5" ht="24.75" customHeight="1">
      <c r="A1190" s="5">
        <v>1188</v>
      </c>
      <c r="B1190" s="6" t="s">
        <v>1079</v>
      </c>
      <c r="C1190" s="5" t="str">
        <f>"钟小琴"</f>
        <v>钟小琴</v>
      </c>
      <c r="D1190" s="5" t="s">
        <v>1102</v>
      </c>
      <c r="E1190" s="5"/>
    </row>
    <row r="1191" spans="1:5" ht="24.75" customHeight="1">
      <c r="A1191" s="5">
        <v>1189</v>
      </c>
      <c r="B1191" s="6" t="s">
        <v>1079</v>
      </c>
      <c r="C1191" s="5" t="str">
        <f>"潘美玲"</f>
        <v>潘美玲</v>
      </c>
      <c r="D1191" s="5" t="s">
        <v>1103</v>
      </c>
      <c r="E1191" s="5"/>
    </row>
    <row r="1192" spans="1:5" ht="24.75" customHeight="1">
      <c r="A1192" s="5">
        <v>1190</v>
      </c>
      <c r="B1192" s="6" t="s">
        <v>1079</v>
      </c>
      <c r="C1192" s="5" t="str">
        <f>"王群"</f>
        <v>王群</v>
      </c>
      <c r="D1192" s="5" t="s">
        <v>1104</v>
      </c>
      <c r="E1192" s="5"/>
    </row>
    <row r="1193" spans="1:5" ht="24.75" customHeight="1">
      <c r="A1193" s="5">
        <v>1191</v>
      </c>
      <c r="B1193" s="6" t="s">
        <v>1079</v>
      </c>
      <c r="C1193" s="5" t="str">
        <f>"张妍"</f>
        <v>张妍</v>
      </c>
      <c r="D1193" s="5" t="s">
        <v>1105</v>
      </c>
      <c r="E1193" s="5"/>
    </row>
    <row r="1194" spans="1:5" ht="24.75" customHeight="1">
      <c r="A1194" s="5">
        <v>1192</v>
      </c>
      <c r="B1194" s="6" t="s">
        <v>1079</v>
      </c>
      <c r="C1194" s="5" t="str">
        <f>"容将如"</f>
        <v>容将如</v>
      </c>
      <c r="D1194" s="5" t="s">
        <v>1106</v>
      </c>
      <c r="E1194" s="5"/>
    </row>
    <row r="1195" spans="1:5" ht="24.75" customHeight="1">
      <c r="A1195" s="5">
        <v>1193</v>
      </c>
      <c r="B1195" s="6" t="s">
        <v>1079</v>
      </c>
      <c r="C1195" s="5" t="str">
        <f>"唐露冰"</f>
        <v>唐露冰</v>
      </c>
      <c r="D1195" s="5" t="s">
        <v>1107</v>
      </c>
      <c r="E1195" s="5"/>
    </row>
    <row r="1196" spans="1:5" ht="24.75" customHeight="1">
      <c r="A1196" s="5">
        <v>1194</v>
      </c>
      <c r="B1196" s="6" t="s">
        <v>1079</v>
      </c>
      <c r="C1196" s="5" t="str">
        <f>"王晶晶"</f>
        <v>王晶晶</v>
      </c>
      <c r="D1196" s="5" t="s">
        <v>1108</v>
      </c>
      <c r="E1196" s="5"/>
    </row>
    <row r="1197" spans="1:5" ht="24.75" customHeight="1">
      <c r="A1197" s="5">
        <v>1195</v>
      </c>
      <c r="B1197" s="6" t="s">
        <v>1079</v>
      </c>
      <c r="C1197" s="5" t="str">
        <f>"黄婉妃"</f>
        <v>黄婉妃</v>
      </c>
      <c r="D1197" s="5" t="s">
        <v>1109</v>
      </c>
      <c r="E1197" s="5"/>
    </row>
    <row r="1198" spans="1:5" ht="24.75" customHeight="1">
      <c r="A1198" s="5">
        <v>1196</v>
      </c>
      <c r="B1198" s="6" t="s">
        <v>1079</v>
      </c>
      <c r="C1198" s="5" t="str">
        <f>"杨文静"</f>
        <v>杨文静</v>
      </c>
      <c r="D1198" s="5" t="s">
        <v>1110</v>
      </c>
      <c r="E1198" s="5"/>
    </row>
    <row r="1199" spans="1:5" ht="24.75" customHeight="1">
      <c r="A1199" s="5">
        <v>1197</v>
      </c>
      <c r="B1199" s="6" t="s">
        <v>1079</v>
      </c>
      <c r="C1199" s="5" t="str">
        <f>"冯海燕"</f>
        <v>冯海燕</v>
      </c>
      <c r="D1199" s="5" t="s">
        <v>1111</v>
      </c>
      <c r="E1199" s="5"/>
    </row>
    <row r="1200" spans="1:5" ht="24.75" customHeight="1">
      <c r="A1200" s="5">
        <v>1198</v>
      </c>
      <c r="B1200" s="6" t="s">
        <v>1079</v>
      </c>
      <c r="C1200" s="5" t="str">
        <f>"王召奇"</f>
        <v>王召奇</v>
      </c>
      <c r="D1200" s="5" t="s">
        <v>1112</v>
      </c>
      <c r="E1200" s="5"/>
    </row>
    <row r="1201" spans="1:5" ht="24.75" customHeight="1">
      <c r="A1201" s="5">
        <v>1199</v>
      </c>
      <c r="B1201" s="6" t="s">
        <v>1079</v>
      </c>
      <c r="C1201" s="5" t="str">
        <f>"苏亚桃"</f>
        <v>苏亚桃</v>
      </c>
      <c r="D1201" s="5" t="s">
        <v>1113</v>
      </c>
      <c r="E1201" s="5"/>
    </row>
    <row r="1202" spans="1:5" ht="24.75" customHeight="1">
      <c r="A1202" s="5">
        <v>1200</v>
      </c>
      <c r="B1202" s="6" t="s">
        <v>1079</v>
      </c>
      <c r="C1202" s="5" t="str">
        <f>"卓曼妮"</f>
        <v>卓曼妮</v>
      </c>
      <c r="D1202" s="5" t="s">
        <v>1114</v>
      </c>
      <c r="E1202" s="5"/>
    </row>
    <row r="1203" spans="1:5" ht="24.75" customHeight="1">
      <c r="A1203" s="5">
        <v>1201</v>
      </c>
      <c r="B1203" s="6" t="s">
        <v>1079</v>
      </c>
      <c r="C1203" s="5" t="str">
        <f>"董佳佳"</f>
        <v>董佳佳</v>
      </c>
      <c r="D1203" s="5" t="s">
        <v>1115</v>
      </c>
      <c r="E1203" s="5"/>
    </row>
    <row r="1204" spans="1:5" ht="24.75" customHeight="1">
      <c r="A1204" s="5">
        <v>1202</v>
      </c>
      <c r="B1204" s="6" t="s">
        <v>1079</v>
      </c>
      <c r="C1204" s="5" t="str">
        <f>"余燕燕"</f>
        <v>余燕燕</v>
      </c>
      <c r="D1204" s="5" t="s">
        <v>1116</v>
      </c>
      <c r="E1204" s="5"/>
    </row>
    <row r="1205" spans="1:5" ht="24.75" customHeight="1">
      <c r="A1205" s="5">
        <v>1203</v>
      </c>
      <c r="B1205" s="6" t="s">
        <v>1079</v>
      </c>
      <c r="C1205" s="5" t="str">
        <f>"韦慧莲"</f>
        <v>韦慧莲</v>
      </c>
      <c r="D1205" s="5" t="s">
        <v>1117</v>
      </c>
      <c r="E1205" s="5"/>
    </row>
    <row r="1206" spans="1:5" ht="24.75" customHeight="1">
      <c r="A1206" s="5">
        <v>1204</v>
      </c>
      <c r="B1206" s="6" t="s">
        <v>1079</v>
      </c>
      <c r="C1206" s="5" t="str">
        <f>"李真"</f>
        <v>李真</v>
      </c>
      <c r="D1206" s="5" t="s">
        <v>1118</v>
      </c>
      <c r="E1206" s="5"/>
    </row>
    <row r="1207" spans="1:5" ht="24.75" customHeight="1">
      <c r="A1207" s="5">
        <v>1205</v>
      </c>
      <c r="B1207" s="6" t="s">
        <v>1079</v>
      </c>
      <c r="C1207" s="5" t="str">
        <f>"蓝妹"</f>
        <v>蓝妹</v>
      </c>
      <c r="D1207" s="5" t="s">
        <v>1119</v>
      </c>
      <c r="E1207" s="5"/>
    </row>
    <row r="1208" spans="1:5" ht="24.75" customHeight="1">
      <c r="A1208" s="5">
        <v>1206</v>
      </c>
      <c r="B1208" s="6" t="s">
        <v>1079</v>
      </c>
      <c r="C1208" s="5" t="str">
        <f>"陈东妹"</f>
        <v>陈东妹</v>
      </c>
      <c r="D1208" s="5" t="s">
        <v>1120</v>
      </c>
      <c r="E1208" s="5"/>
    </row>
    <row r="1209" spans="1:5" ht="24.75" customHeight="1">
      <c r="A1209" s="5">
        <v>1207</v>
      </c>
      <c r="B1209" s="6" t="s">
        <v>1079</v>
      </c>
      <c r="C1209" s="5" t="str">
        <f>"张密街"</f>
        <v>张密街</v>
      </c>
      <c r="D1209" s="5" t="s">
        <v>1121</v>
      </c>
      <c r="E1209" s="5"/>
    </row>
    <row r="1210" spans="1:5" ht="24.75" customHeight="1">
      <c r="A1210" s="5">
        <v>1208</v>
      </c>
      <c r="B1210" s="6" t="s">
        <v>1079</v>
      </c>
      <c r="C1210" s="5" t="str">
        <f>"郑杨纪"</f>
        <v>郑杨纪</v>
      </c>
      <c r="D1210" s="5" t="s">
        <v>1122</v>
      </c>
      <c r="E1210" s="5"/>
    </row>
    <row r="1211" spans="1:5" ht="24.75" customHeight="1">
      <c r="A1211" s="5">
        <v>1209</v>
      </c>
      <c r="B1211" s="6" t="s">
        <v>1079</v>
      </c>
      <c r="C1211" s="5" t="str">
        <f>"郎蕊梅"</f>
        <v>郎蕊梅</v>
      </c>
      <c r="D1211" s="5" t="s">
        <v>1123</v>
      </c>
      <c r="E1211" s="5"/>
    </row>
    <row r="1212" spans="1:5" ht="24.75" customHeight="1">
      <c r="A1212" s="5">
        <v>1210</v>
      </c>
      <c r="B1212" s="6" t="s">
        <v>1079</v>
      </c>
      <c r="C1212" s="5" t="str">
        <f>"蓝金岛"</f>
        <v>蓝金岛</v>
      </c>
      <c r="D1212" s="5" t="s">
        <v>1124</v>
      </c>
      <c r="E1212" s="5"/>
    </row>
    <row r="1213" spans="1:5" ht="24.75" customHeight="1">
      <c r="A1213" s="5">
        <v>1211</v>
      </c>
      <c r="B1213" s="6" t="s">
        <v>1079</v>
      </c>
      <c r="C1213" s="5" t="str">
        <f>"刘君"</f>
        <v>刘君</v>
      </c>
      <c r="D1213" s="5" t="s">
        <v>1125</v>
      </c>
      <c r="E1213" s="5"/>
    </row>
    <row r="1214" spans="1:5" ht="24.75" customHeight="1">
      <c r="A1214" s="5">
        <v>1212</v>
      </c>
      <c r="B1214" s="6" t="s">
        <v>1079</v>
      </c>
      <c r="C1214" s="5" t="str">
        <f>"容孝婷"</f>
        <v>容孝婷</v>
      </c>
      <c r="D1214" s="5" t="s">
        <v>1126</v>
      </c>
      <c r="E1214" s="5"/>
    </row>
    <row r="1215" spans="1:5" ht="24.75" customHeight="1">
      <c r="A1215" s="5">
        <v>1213</v>
      </c>
      <c r="B1215" s="6" t="s">
        <v>1079</v>
      </c>
      <c r="C1215" s="5" t="str">
        <f>"麦亚行"</f>
        <v>麦亚行</v>
      </c>
      <c r="D1215" s="5" t="s">
        <v>1127</v>
      </c>
      <c r="E1215" s="5"/>
    </row>
    <row r="1216" spans="1:5" ht="24.75" customHeight="1">
      <c r="A1216" s="5">
        <v>1214</v>
      </c>
      <c r="B1216" s="6" t="s">
        <v>1079</v>
      </c>
      <c r="C1216" s="5" t="str">
        <f>"唐肖颖"</f>
        <v>唐肖颖</v>
      </c>
      <c r="D1216" s="5" t="s">
        <v>1128</v>
      </c>
      <c r="E1216" s="5"/>
    </row>
    <row r="1217" spans="1:5" ht="24.75" customHeight="1">
      <c r="A1217" s="5">
        <v>1215</v>
      </c>
      <c r="B1217" s="6" t="s">
        <v>1079</v>
      </c>
      <c r="C1217" s="5" t="str">
        <f>"林爱登"</f>
        <v>林爱登</v>
      </c>
      <c r="D1217" s="5" t="s">
        <v>1129</v>
      </c>
      <c r="E1217" s="5"/>
    </row>
    <row r="1218" spans="1:5" ht="24.75" customHeight="1">
      <c r="A1218" s="5">
        <v>1216</v>
      </c>
      <c r="B1218" s="6" t="s">
        <v>1079</v>
      </c>
      <c r="C1218" s="5" t="str">
        <f>"侯圆圆"</f>
        <v>侯圆圆</v>
      </c>
      <c r="D1218" s="5" t="s">
        <v>1130</v>
      </c>
      <c r="E1218" s="5"/>
    </row>
    <row r="1219" spans="1:5" ht="24.75" customHeight="1">
      <c r="A1219" s="5">
        <v>1217</v>
      </c>
      <c r="B1219" s="6" t="s">
        <v>1079</v>
      </c>
      <c r="C1219" s="5" t="str">
        <f>"周威妙"</f>
        <v>周威妙</v>
      </c>
      <c r="D1219" s="5" t="s">
        <v>1131</v>
      </c>
      <c r="E1219" s="5"/>
    </row>
    <row r="1220" spans="1:5" ht="24.75" customHeight="1">
      <c r="A1220" s="5">
        <v>1218</v>
      </c>
      <c r="B1220" s="6" t="s">
        <v>1079</v>
      </c>
      <c r="C1220" s="5" t="str">
        <f>"刘演"</f>
        <v>刘演</v>
      </c>
      <c r="D1220" s="5" t="s">
        <v>1132</v>
      </c>
      <c r="E1220" s="5"/>
    </row>
    <row r="1221" spans="1:5" ht="24.75" customHeight="1">
      <c r="A1221" s="5">
        <v>1219</v>
      </c>
      <c r="B1221" s="6" t="s">
        <v>1079</v>
      </c>
      <c r="C1221" s="5" t="str">
        <f>"陈吉瑜"</f>
        <v>陈吉瑜</v>
      </c>
      <c r="D1221" s="5" t="s">
        <v>1133</v>
      </c>
      <c r="E1221" s="5"/>
    </row>
    <row r="1222" spans="1:5" ht="24.75" customHeight="1">
      <c r="A1222" s="5">
        <v>1220</v>
      </c>
      <c r="B1222" s="6" t="s">
        <v>1079</v>
      </c>
      <c r="C1222" s="5" t="str">
        <f>"陈小妹"</f>
        <v>陈小妹</v>
      </c>
      <c r="D1222" s="5" t="s">
        <v>1134</v>
      </c>
      <c r="E1222" s="5"/>
    </row>
    <row r="1223" spans="1:5" ht="24.75" customHeight="1">
      <c r="A1223" s="5">
        <v>1221</v>
      </c>
      <c r="B1223" s="6" t="s">
        <v>1079</v>
      </c>
      <c r="C1223" s="5" t="str">
        <f>"符琼妃"</f>
        <v>符琼妃</v>
      </c>
      <c r="D1223" s="5" t="s">
        <v>1135</v>
      </c>
      <c r="E1223" s="5"/>
    </row>
    <row r="1224" spans="1:5" ht="24.75" customHeight="1">
      <c r="A1224" s="5">
        <v>1222</v>
      </c>
      <c r="B1224" s="6" t="s">
        <v>1079</v>
      </c>
      <c r="C1224" s="5" t="str">
        <f>"羊李思"</f>
        <v>羊李思</v>
      </c>
      <c r="D1224" s="5" t="s">
        <v>787</v>
      </c>
      <c r="E1224" s="5"/>
    </row>
    <row r="1225" spans="1:5" ht="24.75" customHeight="1">
      <c r="A1225" s="5">
        <v>1223</v>
      </c>
      <c r="B1225" s="6" t="s">
        <v>1079</v>
      </c>
      <c r="C1225" s="5" t="str">
        <f>"洪美"</f>
        <v>洪美</v>
      </c>
      <c r="D1225" s="5" t="s">
        <v>1136</v>
      </c>
      <c r="E1225" s="5"/>
    </row>
    <row r="1226" spans="1:5" ht="24.75" customHeight="1">
      <c r="A1226" s="5">
        <v>1224</v>
      </c>
      <c r="B1226" s="6" t="s">
        <v>1079</v>
      </c>
      <c r="C1226" s="5" t="str">
        <f>"李慧平"</f>
        <v>李慧平</v>
      </c>
      <c r="D1226" s="5" t="s">
        <v>1137</v>
      </c>
      <c r="E1226" s="5"/>
    </row>
    <row r="1227" spans="1:5" ht="24.75" customHeight="1">
      <c r="A1227" s="5">
        <v>1225</v>
      </c>
      <c r="B1227" s="6" t="s">
        <v>1079</v>
      </c>
      <c r="C1227" s="5" t="str">
        <f>"林智慧"</f>
        <v>林智慧</v>
      </c>
      <c r="D1227" s="5" t="s">
        <v>1138</v>
      </c>
      <c r="E1227" s="5"/>
    </row>
    <row r="1228" spans="1:5" ht="24.75" customHeight="1">
      <c r="A1228" s="5">
        <v>1226</v>
      </c>
      <c r="B1228" s="6" t="s">
        <v>1079</v>
      </c>
      <c r="C1228" s="5" t="str">
        <f>"吴金星"</f>
        <v>吴金星</v>
      </c>
      <c r="D1228" s="5" t="s">
        <v>1139</v>
      </c>
      <c r="E1228" s="5"/>
    </row>
    <row r="1229" spans="1:5" ht="24.75" customHeight="1">
      <c r="A1229" s="5">
        <v>1227</v>
      </c>
      <c r="B1229" s="6" t="s">
        <v>1079</v>
      </c>
      <c r="C1229" s="5" t="str">
        <f>"王精姑"</f>
        <v>王精姑</v>
      </c>
      <c r="D1229" s="5" t="s">
        <v>1140</v>
      </c>
      <c r="E1229" s="5"/>
    </row>
    <row r="1230" spans="1:5" ht="24.75" customHeight="1">
      <c r="A1230" s="5">
        <v>1228</v>
      </c>
      <c r="B1230" s="6" t="s">
        <v>1079</v>
      </c>
      <c r="C1230" s="5" t="str">
        <f>"陈婷"</f>
        <v>陈婷</v>
      </c>
      <c r="D1230" s="5" t="s">
        <v>1141</v>
      </c>
      <c r="E1230" s="5"/>
    </row>
    <row r="1231" spans="1:5" ht="24.75" customHeight="1">
      <c r="A1231" s="5">
        <v>1229</v>
      </c>
      <c r="B1231" s="6" t="s">
        <v>1079</v>
      </c>
      <c r="C1231" s="5" t="str">
        <f>"黄葛旋"</f>
        <v>黄葛旋</v>
      </c>
      <c r="D1231" s="5" t="s">
        <v>1142</v>
      </c>
      <c r="E1231" s="5"/>
    </row>
    <row r="1232" spans="1:5" ht="24.75" customHeight="1">
      <c r="A1232" s="5">
        <v>1230</v>
      </c>
      <c r="B1232" s="6" t="s">
        <v>1079</v>
      </c>
      <c r="C1232" s="5" t="str">
        <f>"邢岚"</f>
        <v>邢岚</v>
      </c>
      <c r="D1232" s="5" t="s">
        <v>1143</v>
      </c>
      <c r="E1232" s="5"/>
    </row>
    <row r="1233" spans="1:5" ht="24.75" customHeight="1">
      <c r="A1233" s="5">
        <v>1231</v>
      </c>
      <c r="B1233" s="6" t="s">
        <v>1079</v>
      </c>
      <c r="C1233" s="5" t="str">
        <f>"金红楼"</f>
        <v>金红楼</v>
      </c>
      <c r="D1233" s="5" t="s">
        <v>1144</v>
      </c>
      <c r="E1233" s="5"/>
    </row>
    <row r="1234" spans="1:5" ht="24.75" customHeight="1">
      <c r="A1234" s="5">
        <v>1232</v>
      </c>
      <c r="B1234" s="6" t="s">
        <v>1079</v>
      </c>
      <c r="C1234" s="5" t="str">
        <f>"王丽恩"</f>
        <v>王丽恩</v>
      </c>
      <c r="D1234" s="5" t="s">
        <v>1145</v>
      </c>
      <c r="E1234" s="5"/>
    </row>
    <row r="1235" spans="1:5" ht="24.75" customHeight="1">
      <c r="A1235" s="5">
        <v>1233</v>
      </c>
      <c r="B1235" s="6" t="s">
        <v>1079</v>
      </c>
      <c r="C1235" s="5" t="str">
        <f>"麦佳静"</f>
        <v>麦佳静</v>
      </c>
      <c r="D1235" s="5" t="s">
        <v>1146</v>
      </c>
      <c r="E1235" s="5"/>
    </row>
    <row r="1236" spans="1:5" ht="24.75" customHeight="1">
      <c r="A1236" s="5">
        <v>1234</v>
      </c>
      <c r="B1236" s="6" t="s">
        <v>1079</v>
      </c>
      <c r="C1236" s="5" t="str">
        <f>"王娜"</f>
        <v>王娜</v>
      </c>
      <c r="D1236" s="5" t="s">
        <v>1147</v>
      </c>
      <c r="E1236" s="5"/>
    </row>
    <row r="1237" spans="1:5" ht="24.75" customHeight="1">
      <c r="A1237" s="5">
        <v>1235</v>
      </c>
      <c r="B1237" s="6" t="s">
        <v>1079</v>
      </c>
      <c r="C1237" s="5" t="str">
        <f>"王小慧"</f>
        <v>王小慧</v>
      </c>
      <c r="D1237" s="5" t="s">
        <v>1148</v>
      </c>
      <c r="E1237" s="5"/>
    </row>
    <row r="1238" spans="1:5" ht="24.75" customHeight="1">
      <c r="A1238" s="5">
        <v>1236</v>
      </c>
      <c r="B1238" s="6" t="s">
        <v>1079</v>
      </c>
      <c r="C1238" s="5" t="str">
        <f>"唐佳茹"</f>
        <v>唐佳茹</v>
      </c>
      <c r="D1238" s="5" t="s">
        <v>1149</v>
      </c>
      <c r="E1238" s="5"/>
    </row>
    <row r="1239" spans="1:5" ht="24.75" customHeight="1">
      <c r="A1239" s="5">
        <v>1237</v>
      </c>
      <c r="B1239" s="6" t="s">
        <v>1079</v>
      </c>
      <c r="C1239" s="5" t="str">
        <f>"陈慧紫"</f>
        <v>陈慧紫</v>
      </c>
      <c r="D1239" s="5" t="s">
        <v>1150</v>
      </c>
      <c r="E1239" s="5"/>
    </row>
    <row r="1240" spans="1:5" ht="24.75" customHeight="1">
      <c r="A1240" s="5">
        <v>1238</v>
      </c>
      <c r="B1240" s="6" t="s">
        <v>1079</v>
      </c>
      <c r="C1240" s="5" t="str">
        <f>"邓慧娴"</f>
        <v>邓慧娴</v>
      </c>
      <c r="D1240" s="5" t="s">
        <v>1151</v>
      </c>
      <c r="E1240" s="5"/>
    </row>
    <row r="1241" spans="1:5" ht="24.75" customHeight="1">
      <c r="A1241" s="5">
        <v>1239</v>
      </c>
      <c r="B1241" s="6" t="s">
        <v>1079</v>
      </c>
      <c r="C1241" s="5" t="str">
        <f>"陈莹"</f>
        <v>陈莹</v>
      </c>
      <c r="D1241" s="5" t="s">
        <v>1152</v>
      </c>
      <c r="E1241" s="5"/>
    </row>
    <row r="1242" spans="1:5" ht="24.75" customHeight="1">
      <c r="A1242" s="5">
        <v>1240</v>
      </c>
      <c r="B1242" s="6" t="s">
        <v>1079</v>
      </c>
      <c r="C1242" s="5" t="str">
        <f>"卢小恋"</f>
        <v>卢小恋</v>
      </c>
      <c r="D1242" s="5" t="s">
        <v>1153</v>
      </c>
      <c r="E1242" s="5"/>
    </row>
    <row r="1243" spans="1:5" ht="24.75" customHeight="1">
      <c r="A1243" s="5">
        <v>1241</v>
      </c>
      <c r="B1243" s="6" t="s">
        <v>1079</v>
      </c>
      <c r="C1243" s="5" t="str">
        <f>"黄海霞"</f>
        <v>黄海霞</v>
      </c>
      <c r="D1243" s="5" t="s">
        <v>1154</v>
      </c>
      <c r="E1243" s="5"/>
    </row>
    <row r="1244" spans="1:5" ht="24.75" customHeight="1">
      <c r="A1244" s="5">
        <v>1242</v>
      </c>
      <c r="B1244" s="6" t="s">
        <v>1079</v>
      </c>
      <c r="C1244" s="5" t="str">
        <f>"施彩玲"</f>
        <v>施彩玲</v>
      </c>
      <c r="D1244" s="5" t="s">
        <v>1155</v>
      </c>
      <c r="E1244" s="5"/>
    </row>
    <row r="1245" spans="1:5" ht="24.75" customHeight="1">
      <c r="A1245" s="5">
        <v>1243</v>
      </c>
      <c r="B1245" s="6" t="s">
        <v>1079</v>
      </c>
      <c r="C1245" s="5" t="str">
        <f>"杨凡"</f>
        <v>杨凡</v>
      </c>
      <c r="D1245" s="5" t="s">
        <v>1156</v>
      </c>
      <c r="E1245" s="5"/>
    </row>
    <row r="1246" spans="1:5" ht="24.75" customHeight="1">
      <c r="A1246" s="5">
        <v>1244</v>
      </c>
      <c r="B1246" s="6" t="s">
        <v>1079</v>
      </c>
      <c r="C1246" s="5" t="str">
        <f>"卓玉林"</f>
        <v>卓玉林</v>
      </c>
      <c r="D1246" s="5" t="s">
        <v>1157</v>
      </c>
      <c r="E1246" s="5"/>
    </row>
    <row r="1247" spans="1:5" ht="24.75" customHeight="1">
      <c r="A1247" s="5">
        <v>1245</v>
      </c>
      <c r="B1247" s="6" t="s">
        <v>1079</v>
      </c>
      <c r="C1247" s="5" t="str">
        <f>"胡贤珠"</f>
        <v>胡贤珠</v>
      </c>
      <c r="D1247" s="5" t="s">
        <v>1158</v>
      </c>
      <c r="E1247" s="5"/>
    </row>
    <row r="1248" spans="1:5" ht="24.75" customHeight="1">
      <c r="A1248" s="5">
        <v>1246</v>
      </c>
      <c r="B1248" s="6" t="s">
        <v>1079</v>
      </c>
      <c r="C1248" s="5" t="str">
        <f>"唐小莹"</f>
        <v>唐小莹</v>
      </c>
      <c r="D1248" s="5" t="s">
        <v>807</v>
      </c>
      <c r="E1248" s="5"/>
    </row>
    <row r="1249" spans="1:5" ht="24.75" customHeight="1">
      <c r="A1249" s="5">
        <v>1247</v>
      </c>
      <c r="B1249" s="6" t="s">
        <v>1079</v>
      </c>
      <c r="C1249" s="5" t="str">
        <f>"黄丽婷"</f>
        <v>黄丽婷</v>
      </c>
      <c r="D1249" s="5" t="s">
        <v>1159</v>
      </c>
      <c r="E1249" s="5"/>
    </row>
    <row r="1250" spans="1:5" ht="24.75" customHeight="1">
      <c r="A1250" s="5">
        <v>1248</v>
      </c>
      <c r="B1250" s="6" t="s">
        <v>1079</v>
      </c>
      <c r="C1250" s="5" t="str">
        <f>"董丽赛"</f>
        <v>董丽赛</v>
      </c>
      <c r="D1250" s="5" t="s">
        <v>1160</v>
      </c>
      <c r="E1250" s="5"/>
    </row>
    <row r="1251" spans="1:5" ht="24.75" customHeight="1">
      <c r="A1251" s="5">
        <v>1249</v>
      </c>
      <c r="B1251" s="6" t="s">
        <v>1079</v>
      </c>
      <c r="C1251" s="5" t="str">
        <f>"林志徽"</f>
        <v>林志徽</v>
      </c>
      <c r="D1251" s="5" t="s">
        <v>1161</v>
      </c>
      <c r="E1251" s="5"/>
    </row>
    <row r="1252" spans="1:5" ht="24.75" customHeight="1">
      <c r="A1252" s="5">
        <v>1250</v>
      </c>
      <c r="B1252" s="6" t="s">
        <v>1079</v>
      </c>
      <c r="C1252" s="5" t="str">
        <f>"黄娜"</f>
        <v>黄娜</v>
      </c>
      <c r="D1252" s="5" t="s">
        <v>1162</v>
      </c>
      <c r="E1252" s="5"/>
    </row>
    <row r="1253" spans="1:5" ht="24.75" customHeight="1">
      <c r="A1253" s="5">
        <v>1251</v>
      </c>
      <c r="B1253" s="6" t="s">
        <v>1079</v>
      </c>
      <c r="C1253" s="5" t="str">
        <f>"黄柳翠"</f>
        <v>黄柳翠</v>
      </c>
      <c r="D1253" s="5" t="s">
        <v>1163</v>
      </c>
      <c r="E1253" s="5"/>
    </row>
    <row r="1254" spans="1:5" ht="24.75" customHeight="1">
      <c r="A1254" s="5">
        <v>1252</v>
      </c>
      <c r="B1254" s="6" t="s">
        <v>1079</v>
      </c>
      <c r="C1254" s="5" t="str">
        <f>"关惠琼"</f>
        <v>关惠琼</v>
      </c>
      <c r="D1254" s="5" t="s">
        <v>747</v>
      </c>
      <c r="E1254" s="5"/>
    </row>
    <row r="1255" spans="1:5" ht="24.75" customHeight="1">
      <c r="A1255" s="5">
        <v>1253</v>
      </c>
      <c r="B1255" s="6" t="s">
        <v>1079</v>
      </c>
      <c r="C1255" s="5" t="str">
        <f>"林丹惠"</f>
        <v>林丹惠</v>
      </c>
      <c r="D1255" s="5" t="s">
        <v>1164</v>
      </c>
      <c r="E1255" s="5"/>
    </row>
    <row r="1256" spans="1:5" ht="24.75" customHeight="1">
      <c r="A1256" s="5">
        <v>1254</v>
      </c>
      <c r="B1256" s="6" t="s">
        <v>1079</v>
      </c>
      <c r="C1256" s="5" t="str">
        <f>"陈梦雅"</f>
        <v>陈梦雅</v>
      </c>
      <c r="D1256" s="5" t="s">
        <v>1165</v>
      </c>
      <c r="E1256" s="5"/>
    </row>
    <row r="1257" spans="1:5" ht="24.75" customHeight="1">
      <c r="A1257" s="5">
        <v>1255</v>
      </c>
      <c r="B1257" s="6" t="s">
        <v>1079</v>
      </c>
      <c r="C1257" s="5" t="str">
        <f>"叶木青"</f>
        <v>叶木青</v>
      </c>
      <c r="D1257" s="5" t="s">
        <v>1166</v>
      </c>
      <c r="E1257" s="5"/>
    </row>
    <row r="1258" spans="1:5" ht="24.75" customHeight="1">
      <c r="A1258" s="5">
        <v>1256</v>
      </c>
      <c r="B1258" s="6" t="s">
        <v>1079</v>
      </c>
      <c r="C1258" s="5" t="str">
        <f>"曾玲"</f>
        <v>曾玲</v>
      </c>
      <c r="D1258" s="5" t="s">
        <v>1167</v>
      </c>
      <c r="E1258" s="5"/>
    </row>
    <row r="1259" spans="1:5" ht="24.75" customHeight="1">
      <c r="A1259" s="5">
        <v>1257</v>
      </c>
      <c r="B1259" s="6" t="s">
        <v>1079</v>
      </c>
      <c r="C1259" s="5" t="str">
        <f>"王佳丹"</f>
        <v>王佳丹</v>
      </c>
      <c r="D1259" s="5" t="s">
        <v>1168</v>
      </c>
      <c r="E1259" s="5"/>
    </row>
    <row r="1260" spans="1:5" ht="24.75" customHeight="1">
      <c r="A1260" s="5">
        <v>1258</v>
      </c>
      <c r="B1260" s="6" t="s">
        <v>1079</v>
      </c>
      <c r="C1260" s="5" t="str">
        <f>"文巨月"</f>
        <v>文巨月</v>
      </c>
      <c r="D1260" s="5" t="s">
        <v>159</v>
      </c>
      <c r="E1260" s="5"/>
    </row>
    <row r="1261" spans="1:5" ht="24.75" customHeight="1">
      <c r="A1261" s="5">
        <v>1259</v>
      </c>
      <c r="B1261" s="6" t="s">
        <v>1079</v>
      </c>
      <c r="C1261" s="5" t="str">
        <f>"李亚心"</f>
        <v>李亚心</v>
      </c>
      <c r="D1261" s="5" t="s">
        <v>1169</v>
      </c>
      <c r="E1261" s="5"/>
    </row>
    <row r="1262" spans="1:5" ht="24.75" customHeight="1">
      <c r="A1262" s="5">
        <v>1260</v>
      </c>
      <c r="B1262" s="6" t="s">
        <v>1079</v>
      </c>
      <c r="C1262" s="5" t="str">
        <f>"黄冰冰"</f>
        <v>黄冰冰</v>
      </c>
      <c r="D1262" s="5" t="s">
        <v>1170</v>
      </c>
      <c r="E1262" s="5"/>
    </row>
    <row r="1263" spans="1:5" ht="24.75" customHeight="1">
      <c r="A1263" s="5">
        <v>1261</v>
      </c>
      <c r="B1263" s="6" t="s">
        <v>1079</v>
      </c>
      <c r="C1263" s="5" t="str">
        <f>"卓海兰"</f>
        <v>卓海兰</v>
      </c>
      <c r="D1263" s="5" t="s">
        <v>1171</v>
      </c>
      <c r="E1263" s="5"/>
    </row>
    <row r="1264" spans="1:5" ht="24.75" customHeight="1">
      <c r="A1264" s="5">
        <v>1262</v>
      </c>
      <c r="B1264" s="6" t="s">
        <v>1079</v>
      </c>
      <c r="C1264" s="5" t="str">
        <f>"林雨萱"</f>
        <v>林雨萱</v>
      </c>
      <c r="D1264" s="5" t="s">
        <v>1172</v>
      </c>
      <c r="E1264" s="5"/>
    </row>
    <row r="1265" spans="1:5" ht="24.75" customHeight="1">
      <c r="A1265" s="5">
        <v>1263</v>
      </c>
      <c r="B1265" s="6" t="s">
        <v>1079</v>
      </c>
      <c r="C1265" s="5" t="str">
        <f>"胡思婷"</f>
        <v>胡思婷</v>
      </c>
      <c r="D1265" s="5" t="s">
        <v>1106</v>
      </c>
      <c r="E1265" s="5"/>
    </row>
    <row r="1266" spans="1:5" ht="24.75" customHeight="1">
      <c r="A1266" s="5">
        <v>1264</v>
      </c>
      <c r="B1266" s="6" t="s">
        <v>1079</v>
      </c>
      <c r="C1266" s="5" t="str">
        <f>"卓筱君"</f>
        <v>卓筱君</v>
      </c>
      <c r="D1266" s="5" t="s">
        <v>1173</v>
      </c>
      <c r="E1266" s="5"/>
    </row>
    <row r="1267" spans="1:5" ht="24.75" customHeight="1">
      <c r="A1267" s="5">
        <v>1265</v>
      </c>
      <c r="B1267" s="6" t="s">
        <v>1079</v>
      </c>
      <c r="C1267" s="5" t="str">
        <f>"邓婷梦"</f>
        <v>邓婷梦</v>
      </c>
      <c r="D1267" s="5" t="s">
        <v>1174</v>
      </c>
      <c r="E1267" s="5"/>
    </row>
    <row r="1268" spans="1:5" ht="24.75" customHeight="1">
      <c r="A1268" s="5">
        <v>1266</v>
      </c>
      <c r="B1268" s="6" t="s">
        <v>1079</v>
      </c>
      <c r="C1268" s="5" t="str">
        <f>"王莲芳"</f>
        <v>王莲芳</v>
      </c>
      <c r="D1268" s="5" t="s">
        <v>1175</v>
      </c>
      <c r="E1268" s="5"/>
    </row>
    <row r="1269" spans="1:5" ht="24.75" customHeight="1">
      <c r="A1269" s="5">
        <v>1267</v>
      </c>
      <c r="B1269" s="6" t="s">
        <v>1079</v>
      </c>
      <c r="C1269" s="5" t="str">
        <f>"陈连瑜"</f>
        <v>陈连瑜</v>
      </c>
      <c r="D1269" s="5" t="s">
        <v>1176</v>
      </c>
      <c r="E1269" s="5"/>
    </row>
    <row r="1270" spans="1:5" ht="24.75" customHeight="1">
      <c r="A1270" s="5">
        <v>1268</v>
      </c>
      <c r="B1270" s="6" t="s">
        <v>1079</v>
      </c>
      <c r="C1270" s="5" t="str">
        <f>"林雨薇"</f>
        <v>林雨薇</v>
      </c>
      <c r="D1270" s="5" t="s">
        <v>1177</v>
      </c>
      <c r="E1270" s="5"/>
    </row>
    <row r="1271" spans="1:5" ht="24.75" customHeight="1">
      <c r="A1271" s="5">
        <v>1269</v>
      </c>
      <c r="B1271" s="6" t="s">
        <v>1079</v>
      </c>
      <c r="C1271" s="5" t="str">
        <f>"卢宁荣"</f>
        <v>卢宁荣</v>
      </c>
      <c r="D1271" s="5" t="s">
        <v>1178</v>
      </c>
      <c r="E1271" s="5"/>
    </row>
    <row r="1272" spans="1:5" ht="24.75" customHeight="1">
      <c r="A1272" s="5">
        <v>1270</v>
      </c>
      <c r="B1272" s="6" t="s">
        <v>1079</v>
      </c>
      <c r="C1272" s="5" t="str">
        <f>"韦丽玛"</f>
        <v>韦丽玛</v>
      </c>
      <c r="D1272" s="5" t="s">
        <v>1179</v>
      </c>
      <c r="E1272" s="5"/>
    </row>
    <row r="1273" spans="1:5" ht="24.75" customHeight="1">
      <c r="A1273" s="5">
        <v>1271</v>
      </c>
      <c r="B1273" s="6" t="s">
        <v>1079</v>
      </c>
      <c r="C1273" s="5" t="str">
        <f>"刘丽娜"</f>
        <v>刘丽娜</v>
      </c>
      <c r="D1273" s="5" t="s">
        <v>1180</v>
      </c>
      <c r="E1273" s="5"/>
    </row>
    <row r="1274" spans="1:5" ht="24.75" customHeight="1">
      <c r="A1274" s="5">
        <v>1272</v>
      </c>
      <c r="B1274" s="6" t="s">
        <v>1079</v>
      </c>
      <c r="C1274" s="5" t="str">
        <f>"陈玉婷"</f>
        <v>陈玉婷</v>
      </c>
      <c r="D1274" s="5" t="s">
        <v>1181</v>
      </c>
      <c r="E1274" s="5"/>
    </row>
    <row r="1275" spans="1:5" ht="24.75" customHeight="1">
      <c r="A1275" s="5">
        <v>1273</v>
      </c>
      <c r="B1275" s="6" t="s">
        <v>1079</v>
      </c>
      <c r="C1275" s="5" t="str">
        <f>"吉春"</f>
        <v>吉春</v>
      </c>
      <c r="D1275" s="5" t="s">
        <v>1182</v>
      </c>
      <c r="E1275" s="5"/>
    </row>
    <row r="1276" spans="1:5" ht="24.75" customHeight="1">
      <c r="A1276" s="5">
        <v>1274</v>
      </c>
      <c r="B1276" s="6" t="s">
        <v>1079</v>
      </c>
      <c r="C1276" s="5" t="str">
        <f>"王汝超"</f>
        <v>王汝超</v>
      </c>
      <c r="D1276" s="5" t="s">
        <v>1183</v>
      </c>
      <c r="E1276" s="5"/>
    </row>
    <row r="1277" spans="1:5" ht="24.75" customHeight="1">
      <c r="A1277" s="5">
        <v>1275</v>
      </c>
      <c r="B1277" s="6" t="s">
        <v>1079</v>
      </c>
      <c r="C1277" s="5" t="str">
        <f>"邢晓卉"</f>
        <v>邢晓卉</v>
      </c>
      <c r="D1277" s="5" t="s">
        <v>1184</v>
      </c>
      <c r="E1277" s="5"/>
    </row>
    <row r="1278" spans="1:5" ht="24.75" customHeight="1">
      <c r="A1278" s="5">
        <v>1276</v>
      </c>
      <c r="B1278" s="6" t="s">
        <v>1079</v>
      </c>
      <c r="C1278" s="5" t="str">
        <f>"王霏霏"</f>
        <v>王霏霏</v>
      </c>
      <c r="D1278" s="5" t="s">
        <v>1185</v>
      </c>
      <c r="E1278" s="5"/>
    </row>
    <row r="1279" spans="1:5" ht="24.75" customHeight="1">
      <c r="A1279" s="5">
        <v>1277</v>
      </c>
      <c r="B1279" s="6" t="s">
        <v>1079</v>
      </c>
      <c r="C1279" s="5" t="str">
        <f>"李长银"</f>
        <v>李长银</v>
      </c>
      <c r="D1279" s="5" t="s">
        <v>1186</v>
      </c>
      <c r="E1279" s="5"/>
    </row>
    <row r="1280" spans="1:5" ht="24.75" customHeight="1">
      <c r="A1280" s="5">
        <v>1278</v>
      </c>
      <c r="B1280" s="6" t="s">
        <v>1079</v>
      </c>
      <c r="C1280" s="5" t="str">
        <f>"陈立香"</f>
        <v>陈立香</v>
      </c>
      <c r="D1280" s="5" t="s">
        <v>1187</v>
      </c>
      <c r="E1280" s="5"/>
    </row>
    <row r="1281" spans="1:5" ht="24.75" customHeight="1">
      <c r="A1281" s="5">
        <v>1279</v>
      </c>
      <c r="B1281" s="6" t="s">
        <v>1079</v>
      </c>
      <c r="C1281" s="5" t="str">
        <f>"韦嘉静"</f>
        <v>韦嘉静</v>
      </c>
      <c r="D1281" s="5" t="s">
        <v>1188</v>
      </c>
      <c r="E1281" s="5"/>
    </row>
    <row r="1282" spans="1:5" ht="24.75" customHeight="1">
      <c r="A1282" s="5">
        <v>1280</v>
      </c>
      <c r="B1282" s="6" t="s">
        <v>1079</v>
      </c>
      <c r="C1282" s="5" t="str">
        <f>"蓝晓月"</f>
        <v>蓝晓月</v>
      </c>
      <c r="D1282" s="5" t="s">
        <v>1189</v>
      </c>
      <c r="E1282" s="5"/>
    </row>
    <row r="1283" spans="1:5" ht="24.75" customHeight="1">
      <c r="A1283" s="5">
        <v>1281</v>
      </c>
      <c r="B1283" s="6" t="s">
        <v>1079</v>
      </c>
      <c r="C1283" s="5" t="str">
        <f>"文晓庭"</f>
        <v>文晓庭</v>
      </c>
      <c r="D1283" s="5" t="s">
        <v>1190</v>
      </c>
      <c r="E1283" s="5"/>
    </row>
    <row r="1284" spans="1:5" ht="24.75" customHeight="1">
      <c r="A1284" s="5">
        <v>1282</v>
      </c>
      <c r="B1284" s="6" t="s">
        <v>1079</v>
      </c>
      <c r="C1284" s="5" t="str">
        <f>"赖文仙"</f>
        <v>赖文仙</v>
      </c>
      <c r="D1284" s="5" t="s">
        <v>1191</v>
      </c>
      <c r="E1284" s="5"/>
    </row>
    <row r="1285" spans="1:5" ht="24.75" customHeight="1">
      <c r="A1285" s="5">
        <v>1283</v>
      </c>
      <c r="B1285" s="6" t="s">
        <v>1079</v>
      </c>
      <c r="C1285" s="5" t="str">
        <f>"黄慧情"</f>
        <v>黄慧情</v>
      </c>
      <c r="D1285" s="5" t="s">
        <v>1192</v>
      </c>
      <c r="E1285" s="5"/>
    </row>
    <row r="1286" spans="1:5" ht="24.75" customHeight="1">
      <c r="A1286" s="5">
        <v>1284</v>
      </c>
      <c r="B1286" s="6" t="s">
        <v>1079</v>
      </c>
      <c r="C1286" s="5" t="str">
        <f>"符晓冰"</f>
        <v>符晓冰</v>
      </c>
      <c r="D1286" s="5" t="s">
        <v>1193</v>
      </c>
      <c r="E1286" s="5"/>
    </row>
    <row r="1287" spans="1:5" ht="24.75" customHeight="1">
      <c r="A1287" s="5">
        <v>1285</v>
      </c>
      <c r="B1287" s="6" t="s">
        <v>1079</v>
      </c>
      <c r="C1287" s="5" t="str">
        <f>"王美霞"</f>
        <v>王美霞</v>
      </c>
      <c r="D1287" s="5" t="s">
        <v>1194</v>
      </c>
      <c r="E1287" s="5"/>
    </row>
    <row r="1288" spans="1:5" ht="24.75" customHeight="1">
      <c r="A1288" s="5">
        <v>1286</v>
      </c>
      <c r="B1288" s="6" t="s">
        <v>1079</v>
      </c>
      <c r="C1288" s="5" t="str">
        <f>"符其丹"</f>
        <v>符其丹</v>
      </c>
      <c r="D1288" s="5" t="s">
        <v>1195</v>
      </c>
      <c r="E1288" s="5"/>
    </row>
    <row r="1289" spans="1:5" ht="24.75" customHeight="1">
      <c r="A1289" s="5">
        <v>1287</v>
      </c>
      <c r="B1289" s="6" t="s">
        <v>1079</v>
      </c>
      <c r="C1289" s="5" t="str">
        <f>"张紫荆"</f>
        <v>张紫荆</v>
      </c>
      <c r="D1289" s="5" t="s">
        <v>1196</v>
      </c>
      <c r="E1289" s="5"/>
    </row>
    <row r="1290" spans="1:5" ht="24.75" customHeight="1">
      <c r="A1290" s="5">
        <v>1288</v>
      </c>
      <c r="B1290" s="6" t="s">
        <v>1079</v>
      </c>
      <c r="C1290" s="5" t="str">
        <f>"刘如"</f>
        <v>刘如</v>
      </c>
      <c r="D1290" s="5" t="s">
        <v>1197</v>
      </c>
      <c r="E1290" s="5"/>
    </row>
    <row r="1291" spans="1:5" ht="24.75" customHeight="1">
      <c r="A1291" s="5">
        <v>1289</v>
      </c>
      <c r="B1291" s="6" t="s">
        <v>1079</v>
      </c>
      <c r="C1291" s="5" t="str">
        <f>"黄丽丽"</f>
        <v>黄丽丽</v>
      </c>
      <c r="D1291" s="5" t="s">
        <v>1198</v>
      </c>
      <c r="E1291" s="5"/>
    </row>
    <row r="1292" spans="1:5" ht="24.75" customHeight="1">
      <c r="A1292" s="5">
        <v>1290</v>
      </c>
      <c r="B1292" s="6" t="s">
        <v>1079</v>
      </c>
      <c r="C1292" s="5" t="str">
        <f>"黎亚燕"</f>
        <v>黎亚燕</v>
      </c>
      <c r="D1292" s="5" t="s">
        <v>1199</v>
      </c>
      <c r="E1292" s="5"/>
    </row>
    <row r="1293" spans="1:5" ht="24.75" customHeight="1">
      <c r="A1293" s="5">
        <v>1291</v>
      </c>
      <c r="B1293" s="6" t="s">
        <v>1079</v>
      </c>
      <c r="C1293" s="5" t="str">
        <f>"唐小芹"</f>
        <v>唐小芹</v>
      </c>
      <c r="D1293" s="5" t="s">
        <v>1200</v>
      </c>
      <c r="E1293" s="5"/>
    </row>
    <row r="1294" spans="1:5" ht="24.75" customHeight="1">
      <c r="A1294" s="5">
        <v>1292</v>
      </c>
      <c r="B1294" s="6" t="s">
        <v>1079</v>
      </c>
      <c r="C1294" s="5" t="str">
        <f>"朱露瑶"</f>
        <v>朱露瑶</v>
      </c>
      <c r="D1294" s="5" t="s">
        <v>1201</v>
      </c>
      <c r="E1294" s="5"/>
    </row>
    <row r="1295" spans="1:5" ht="24.75" customHeight="1">
      <c r="A1295" s="5">
        <v>1293</v>
      </c>
      <c r="B1295" s="6" t="s">
        <v>1079</v>
      </c>
      <c r="C1295" s="5" t="str">
        <f>"黄胤"</f>
        <v>黄胤</v>
      </c>
      <c r="D1295" s="5" t="s">
        <v>1202</v>
      </c>
      <c r="E1295" s="5"/>
    </row>
    <row r="1296" spans="1:5" ht="24.75" customHeight="1">
      <c r="A1296" s="5">
        <v>1294</v>
      </c>
      <c r="B1296" s="6" t="s">
        <v>1079</v>
      </c>
      <c r="C1296" s="5" t="str">
        <f>"王晨"</f>
        <v>王晨</v>
      </c>
      <c r="D1296" s="5" t="s">
        <v>1203</v>
      </c>
      <c r="E1296" s="5"/>
    </row>
    <row r="1297" spans="1:5" ht="24.75" customHeight="1">
      <c r="A1297" s="5">
        <v>1295</v>
      </c>
      <c r="B1297" s="6" t="s">
        <v>1079</v>
      </c>
      <c r="C1297" s="5" t="str">
        <f>"黄晓倩"</f>
        <v>黄晓倩</v>
      </c>
      <c r="D1297" s="5" t="s">
        <v>1204</v>
      </c>
      <c r="E1297" s="5"/>
    </row>
    <row r="1298" spans="1:5" ht="24.75" customHeight="1">
      <c r="A1298" s="5">
        <v>1296</v>
      </c>
      <c r="B1298" s="6" t="s">
        <v>1079</v>
      </c>
      <c r="C1298" s="5" t="str">
        <f>"陈杨岩"</f>
        <v>陈杨岩</v>
      </c>
      <c r="D1298" s="5" t="s">
        <v>594</v>
      </c>
      <c r="E1298" s="5"/>
    </row>
    <row r="1299" spans="1:5" ht="24.75" customHeight="1">
      <c r="A1299" s="5">
        <v>1297</v>
      </c>
      <c r="B1299" s="6" t="s">
        <v>1079</v>
      </c>
      <c r="C1299" s="5" t="str">
        <f>"罗晶"</f>
        <v>罗晶</v>
      </c>
      <c r="D1299" s="5" t="s">
        <v>1205</v>
      </c>
      <c r="E1299" s="5"/>
    </row>
    <row r="1300" spans="1:5" ht="24.75" customHeight="1">
      <c r="A1300" s="5">
        <v>1298</v>
      </c>
      <c r="B1300" s="6" t="s">
        <v>1079</v>
      </c>
      <c r="C1300" s="5" t="str">
        <f>"陈佩怡"</f>
        <v>陈佩怡</v>
      </c>
      <c r="D1300" s="5" t="s">
        <v>401</v>
      </c>
      <c r="E1300" s="5"/>
    </row>
    <row r="1301" spans="1:5" ht="24.75" customHeight="1">
      <c r="A1301" s="5">
        <v>1299</v>
      </c>
      <c r="B1301" s="6" t="s">
        <v>1079</v>
      </c>
      <c r="C1301" s="5" t="str">
        <f>"邢梦圆"</f>
        <v>邢梦圆</v>
      </c>
      <c r="D1301" s="5" t="s">
        <v>1206</v>
      </c>
      <c r="E1301" s="5"/>
    </row>
    <row r="1302" spans="1:5" ht="24.75" customHeight="1">
      <c r="A1302" s="5">
        <v>1300</v>
      </c>
      <c r="B1302" s="6" t="s">
        <v>1079</v>
      </c>
      <c r="C1302" s="5" t="str">
        <f>"王素湖"</f>
        <v>王素湖</v>
      </c>
      <c r="D1302" s="5" t="s">
        <v>1207</v>
      </c>
      <c r="E1302" s="5"/>
    </row>
    <row r="1303" spans="1:5" ht="24.75" customHeight="1">
      <c r="A1303" s="5">
        <v>1301</v>
      </c>
      <c r="B1303" s="6" t="s">
        <v>1079</v>
      </c>
      <c r="C1303" s="5" t="str">
        <f>"李靓"</f>
        <v>李靓</v>
      </c>
      <c r="D1303" s="5" t="s">
        <v>1208</v>
      </c>
      <c r="E1303" s="5"/>
    </row>
    <row r="1304" spans="1:5" ht="24.75" customHeight="1">
      <c r="A1304" s="5">
        <v>1302</v>
      </c>
      <c r="B1304" s="6" t="s">
        <v>1079</v>
      </c>
      <c r="C1304" s="5" t="str">
        <f>"林军珠"</f>
        <v>林军珠</v>
      </c>
      <c r="D1304" s="5" t="s">
        <v>1209</v>
      </c>
      <c r="E1304" s="5"/>
    </row>
    <row r="1305" spans="1:5" ht="24.75" customHeight="1">
      <c r="A1305" s="5">
        <v>1303</v>
      </c>
      <c r="B1305" s="6" t="s">
        <v>1079</v>
      </c>
      <c r="C1305" s="5" t="str">
        <f>"王嫦"</f>
        <v>王嫦</v>
      </c>
      <c r="D1305" s="5" t="s">
        <v>1210</v>
      </c>
      <c r="E1305" s="5"/>
    </row>
    <row r="1306" spans="1:5" ht="24.75" customHeight="1">
      <c r="A1306" s="5">
        <v>1304</v>
      </c>
      <c r="B1306" s="6" t="s">
        <v>1079</v>
      </c>
      <c r="C1306" s="5" t="str">
        <f>"韦亚靖"</f>
        <v>韦亚靖</v>
      </c>
      <c r="D1306" s="5" t="s">
        <v>1211</v>
      </c>
      <c r="E1306" s="5"/>
    </row>
    <row r="1307" spans="1:5" ht="24.75" customHeight="1">
      <c r="A1307" s="5">
        <v>1305</v>
      </c>
      <c r="B1307" s="6" t="s">
        <v>1079</v>
      </c>
      <c r="C1307" s="5" t="str">
        <f>"王欣馨"</f>
        <v>王欣馨</v>
      </c>
      <c r="D1307" s="5" t="s">
        <v>1212</v>
      </c>
      <c r="E1307" s="5"/>
    </row>
    <row r="1308" spans="1:5" ht="24.75" customHeight="1">
      <c r="A1308" s="5">
        <v>1306</v>
      </c>
      <c r="B1308" s="6" t="s">
        <v>1079</v>
      </c>
      <c r="C1308" s="5" t="str">
        <f>"汪柳岑"</f>
        <v>汪柳岑</v>
      </c>
      <c r="D1308" s="5" t="s">
        <v>1213</v>
      </c>
      <c r="E1308" s="5"/>
    </row>
    <row r="1309" spans="1:5" ht="24.75" customHeight="1">
      <c r="A1309" s="5">
        <v>1307</v>
      </c>
      <c r="B1309" s="6" t="s">
        <v>1079</v>
      </c>
      <c r="C1309" s="5" t="str">
        <f>"胡梦环"</f>
        <v>胡梦环</v>
      </c>
      <c r="D1309" s="5" t="s">
        <v>1214</v>
      </c>
      <c r="E1309" s="5"/>
    </row>
    <row r="1310" spans="1:5" ht="24.75" customHeight="1">
      <c r="A1310" s="5">
        <v>1308</v>
      </c>
      <c r="B1310" s="6" t="s">
        <v>1079</v>
      </c>
      <c r="C1310" s="5" t="str">
        <f>"翁达怡"</f>
        <v>翁达怡</v>
      </c>
      <c r="D1310" s="5" t="s">
        <v>1215</v>
      </c>
      <c r="E1310" s="5"/>
    </row>
    <row r="1311" spans="1:5" ht="24.75" customHeight="1">
      <c r="A1311" s="5">
        <v>1309</v>
      </c>
      <c r="B1311" s="6" t="s">
        <v>1079</v>
      </c>
      <c r="C1311" s="5" t="str">
        <f>"邓欢婷"</f>
        <v>邓欢婷</v>
      </c>
      <c r="D1311" s="5" t="s">
        <v>89</v>
      </c>
      <c r="E1311" s="5"/>
    </row>
    <row r="1312" spans="1:5" ht="24.75" customHeight="1">
      <c r="A1312" s="5">
        <v>1310</v>
      </c>
      <c r="B1312" s="6" t="s">
        <v>1079</v>
      </c>
      <c r="C1312" s="5" t="str">
        <f>"张秘佳"</f>
        <v>张秘佳</v>
      </c>
      <c r="D1312" s="5" t="s">
        <v>1216</v>
      </c>
      <c r="E1312" s="5"/>
    </row>
    <row r="1313" spans="1:5" ht="24.75" customHeight="1">
      <c r="A1313" s="5">
        <v>1311</v>
      </c>
      <c r="B1313" s="6" t="s">
        <v>1079</v>
      </c>
      <c r="C1313" s="5" t="str">
        <f>"韦慧莹"</f>
        <v>韦慧莹</v>
      </c>
      <c r="D1313" s="5" t="s">
        <v>1217</v>
      </c>
      <c r="E1313" s="5"/>
    </row>
    <row r="1314" spans="1:5" ht="24.75" customHeight="1">
      <c r="A1314" s="5">
        <v>1312</v>
      </c>
      <c r="B1314" s="6" t="s">
        <v>1079</v>
      </c>
      <c r="C1314" s="5" t="str">
        <f>"邱霜霜"</f>
        <v>邱霜霜</v>
      </c>
      <c r="D1314" s="5" t="s">
        <v>1218</v>
      </c>
      <c r="E1314" s="5"/>
    </row>
    <row r="1315" spans="1:5" ht="24.75" customHeight="1">
      <c r="A1315" s="5">
        <v>1313</v>
      </c>
      <c r="B1315" s="6" t="s">
        <v>1079</v>
      </c>
      <c r="C1315" s="5" t="str">
        <f>"陈矛"</f>
        <v>陈矛</v>
      </c>
      <c r="D1315" s="5" t="s">
        <v>1219</v>
      </c>
      <c r="E1315" s="5"/>
    </row>
    <row r="1316" spans="1:5" ht="24.75" customHeight="1">
      <c r="A1316" s="5">
        <v>1314</v>
      </c>
      <c r="B1316" s="6" t="s">
        <v>1079</v>
      </c>
      <c r="C1316" s="5" t="str">
        <f>"刘丹丹"</f>
        <v>刘丹丹</v>
      </c>
      <c r="D1316" s="5" t="s">
        <v>1220</v>
      </c>
      <c r="E1316" s="5"/>
    </row>
    <row r="1317" spans="1:5" ht="24.75" customHeight="1">
      <c r="A1317" s="5">
        <v>1315</v>
      </c>
      <c r="B1317" s="6" t="s">
        <v>1079</v>
      </c>
      <c r="C1317" s="5" t="str">
        <f>"苏贝贝"</f>
        <v>苏贝贝</v>
      </c>
      <c r="D1317" s="5" t="s">
        <v>1221</v>
      </c>
      <c r="E1317" s="5"/>
    </row>
    <row r="1318" spans="1:5" ht="24.75" customHeight="1">
      <c r="A1318" s="5">
        <v>1316</v>
      </c>
      <c r="B1318" s="6" t="s">
        <v>1079</v>
      </c>
      <c r="C1318" s="5" t="str">
        <f>"周岁红"</f>
        <v>周岁红</v>
      </c>
      <c r="D1318" s="5" t="s">
        <v>1222</v>
      </c>
      <c r="E1318" s="5"/>
    </row>
    <row r="1319" spans="1:5" ht="24.75" customHeight="1">
      <c r="A1319" s="5">
        <v>1317</v>
      </c>
      <c r="B1319" s="6" t="s">
        <v>1079</v>
      </c>
      <c r="C1319" s="5" t="str">
        <f>"邓安妮"</f>
        <v>邓安妮</v>
      </c>
      <c r="D1319" s="5" t="s">
        <v>1223</v>
      </c>
      <c r="E1319" s="5"/>
    </row>
    <row r="1320" spans="1:5" ht="24.75" customHeight="1">
      <c r="A1320" s="5">
        <v>1318</v>
      </c>
      <c r="B1320" s="6" t="s">
        <v>1079</v>
      </c>
      <c r="C1320" s="5" t="str">
        <f>"李峻满"</f>
        <v>李峻满</v>
      </c>
      <c r="D1320" s="5" t="s">
        <v>1224</v>
      </c>
      <c r="E1320" s="5"/>
    </row>
    <row r="1321" spans="1:5" ht="24.75" customHeight="1">
      <c r="A1321" s="5">
        <v>1319</v>
      </c>
      <c r="B1321" s="6" t="s">
        <v>1079</v>
      </c>
      <c r="C1321" s="5" t="str">
        <f>"黄秋菊"</f>
        <v>黄秋菊</v>
      </c>
      <c r="D1321" s="5" t="s">
        <v>1225</v>
      </c>
      <c r="E1321" s="5"/>
    </row>
    <row r="1322" spans="1:5" ht="24.75" customHeight="1">
      <c r="A1322" s="5">
        <v>1320</v>
      </c>
      <c r="B1322" s="6" t="s">
        <v>1079</v>
      </c>
      <c r="C1322" s="5" t="str">
        <f>"李晨晨"</f>
        <v>李晨晨</v>
      </c>
      <c r="D1322" s="5" t="s">
        <v>1226</v>
      </c>
      <c r="E1322" s="5"/>
    </row>
    <row r="1323" spans="1:5" ht="24.75" customHeight="1">
      <c r="A1323" s="5">
        <v>1321</v>
      </c>
      <c r="B1323" s="6" t="s">
        <v>1079</v>
      </c>
      <c r="C1323" s="5" t="str">
        <f>"刘亚强"</f>
        <v>刘亚强</v>
      </c>
      <c r="D1323" s="5" t="s">
        <v>1227</v>
      </c>
      <c r="E1323" s="5"/>
    </row>
    <row r="1324" spans="1:5" ht="24.75" customHeight="1">
      <c r="A1324" s="5">
        <v>1322</v>
      </c>
      <c r="B1324" s="6" t="s">
        <v>1079</v>
      </c>
      <c r="C1324" s="5" t="str">
        <f>"陈明霞"</f>
        <v>陈明霞</v>
      </c>
      <c r="D1324" s="5" t="s">
        <v>160</v>
      </c>
      <c r="E1324" s="5"/>
    </row>
    <row r="1325" spans="1:5" ht="24.75" customHeight="1">
      <c r="A1325" s="5">
        <v>1323</v>
      </c>
      <c r="B1325" s="6" t="s">
        <v>1079</v>
      </c>
      <c r="C1325" s="5" t="str">
        <f>"赖彩珠"</f>
        <v>赖彩珠</v>
      </c>
      <c r="D1325" s="5" t="s">
        <v>1228</v>
      </c>
      <c r="E1325" s="5"/>
    </row>
    <row r="1326" spans="1:5" ht="24.75" customHeight="1">
      <c r="A1326" s="5">
        <v>1324</v>
      </c>
      <c r="B1326" s="6" t="s">
        <v>1079</v>
      </c>
      <c r="C1326" s="5" t="str">
        <f>"苏梦琪"</f>
        <v>苏梦琪</v>
      </c>
      <c r="D1326" s="5" t="s">
        <v>1229</v>
      </c>
      <c r="E1326" s="5"/>
    </row>
    <row r="1327" spans="1:5" ht="24.75" customHeight="1">
      <c r="A1327" s="5">
        <v>1325</v>
      </c>
      <c r="B1327" s="6" t="s">
        <v>1079</v>
      </c>
      <c r="C1327" s="5" t="str">
        <f>"何秀练"</f>
        <v>何秀练</v>
      </c>
      <c r="D1327" s="5" t="s">
        <v>1230</v>
      </c>
      <c r="E1327" s="5"/>
    </row>
    <row r="1328" spans="1:5" ht="24.75" customHeight="1">
      <c r="A1328" s="5">
        <v>1326</v>
      </c>
      <c r="B1328" s="6" t="s">
        <v>1079</v>
      </c>
      <c r="C1328" s="5" t="str">
        <f>"吉朝培"</f>
        <v>吉朝培</v>
      </c>
      <c r="D1328" s="5" t="s">
        <v>1231</v>
      </c>
      <c r="E1328" s="5"/>
    </row>
    <row r="1329" spans="1:5" ht="24.75" customHeight="1">
      <c r="A1329" s="5">
        <v>1327</v>
      </c>
      <c r="B1329" s="6" t="s">
        <v>1079</v>
      </c>
      <c r="C1329" s="5" t="str">
        <f>"王羽婕"</f>
        <v>王羽婕</v>
      </c>
      <c r="D1329" s="5" t="s">
        <v>1232</v>
      </c>
      <c r="E1329" s="5"/>
    </row>
    <row r="1330" spans="1:5" ht="24.75" customHeight="1">
      <c r="A1330" s="5">
        <v>1328</v>
      </c>
      <c r="B1330" s="6" t="s">
        <v>1079</v>
      </c>
      <c r="C1330" s="5" t="str">
        <f>"黄慧"</f>
        <v>黄慧</v>
      </c>
      <c r="D1330" s="5" t="s">
        <v>1233</v>
      </c>
      <c r="E1330" s="5"/>
    </row>
    <row r="1331" spans="1:5" ht="24.75" customHeight="1">
      <c r="A1331" s="5">
        <v>1329</v>
      </c>
      <c r="B1331" s="6" t="s">
        <v>1079</v>
      </c>
      <c r="C1331" s="5" t="str">
        <f>"王兰圣"</f>
        <v>王兰圣</v>
      </c>
      <c r="D1331" s="5" t="s">
        <v>1234</v>
      </c>
      <c r="E1331" s="5"/>
    </row>
    <row r="1332" spans="1:5" ht="24.75" customHeight="1">
      <c r="A1332" s="5">
        <v>1330</v>
      </c>
      <c r="B1332" s="6" t="s">
        <v>1079</v>
      </c>
      <c r="C1332" s="5" t="str">
        <f>"黄诗樱"</f>
        <v>黄诗樱</v>
      </c>
      <c r="D1332" s="5" t="s">
        <v>1235</v>
      </c>
      <c r="E1332" s="5"/>
    </row>
    <row r="1333" spans="1:5" ht="24.75" customHeight="1">
      <c r="A1333" s="5">
        <v>1331</v>
      </c>
      <c r="B1333" s="6" t="s">
        <v>1079</v>
      </c>
      <c r="C1333" s="5" t="str">
        <f>"胡婷婷"</f>
        <v>胡婷婷</v>
      </c>
      <c r="D1333" s="5" t="s">
        <v>1236</v>
      </c>
      <c r="E1333" s="5"/>
    </row>
    <row r="1334" spans="1:5" ht="24.75" customHeight="1">
      <c r="A1334" s="5">
        <v>1332</v>
      </c>
      <c r="B1334" s="6" t="s">
        <v>1079</v>
      </c>
      <c r="C1334" s="5" t="str">
        <f>"张婉"</f>
        <v>张婉</v>
      </c>
      <c r="D1334" s="5" t="s">
        <v>1237</v>
      </c>
      <c r="E1334" s="5"/>
    </row>
    <row r="1335" spans="1:5" ht="24.75" customHeight="1">
      <c r="A1335" s="5">
        <v>1333</v>
      </c>
      <c r="B1335" s="6" t="s">
        <v>1079</v>
      </c>
      <c r="C1335" s="5" t="str">
        <f>"苏培"</f>
        <v>苏培</v>
      </c>
      <c r="D1335" s="5" t="s">
        <v>1238</v>
      </c>
      <c r="E1335" s="5"/>
    </row>
    <row r="1336" spans="1:5" ht="24.75" customHeight="1">
      <c r="A1336" s="5">
        <v>1334</v>
      </c>
      <c r="B1336" s="6" t="s">
        <v>1079</v>
      </c>
      <c r="C1336" s="5" t="str">
        <f>"陈曼华"</f>
        <v>陈曼华</v>
      </c>
      <c r="D1336" s="5" t="s">
        <v>1239</v>
      </c>
      <c r="E1336" s="5"/>
    </row>
    <row r="1337" spans="1:5" ht="24.75" customHeight="1">
      <c r="A1337" s="5">
        <v>1335</v>
      </c>
      <c r="B1337" s="6" t="s">
        <v>1079</v>
      </c>
      <c r="C1337" s="5" t="str">
        <f>"周沫"</f>
        <v>周沫</v>
      </c>
      <c r="D1337" s="5" t="s">
        <v>1240</v>
      </c>
      <c r="E1337" s="5"/>
    </row>
    <row r="1338" spans="1:5" ht="24.75" customHeight="1">
      <c r="A1338" s="5">
        <v>1336</v>
      </c>
      <c r="B1338" s="6" t="s">
        <v>1079</v>
      </c>
      <c r="C1338" s="5" t="str">
        <f>"顾晓蕾"</f>
        <v>顾晓蕾</v>
      </c>
      <c r="D1338" s="5" t="s">
        <v>1194</v>
      </c>
      <c r="E1338" s="5"/>
    </row>
    <row r="1339" spans="1:5" ht="24.75" customHeight="1">
      <c r="A1339" s="5">
        <v>1337</v>
      </c>
      <c r="B1339" s="6" t="s">
        <v>1079</v>
      </c>
      <c r="C1339" s="5" t="str">
        <f>"黄晶晶"</f>
        <v>黄晶晶</v>
      </c>
      <c r="D1339" s="5" t="s">
        <v>1241</v>
      </c>
      <c r="E1339" s="5"/>
    </row>
    <row r="1340" spans="1:5" ht="24.75" customHeight="1">
      <c r="A1340" s="5">
        <v>1338</v>
      </c>
      <c r="B1340" s="6" t="s">
        <v>1079</v>
      </c>
      <c r="C1340" s="5" t="str">
        <f>"卢惠波"</f>
        <v>卢惠波</v>
      </c>
      <c r="D1340" s="5" t="s">
        <v>1242</v>
      </c>
      <c r="E1340" s="5"/>
    </row>
    <row r="1341" spans="1:5" ht="24.75" customHeight="1">
      <c r="A1341" s="5">
        <v>1339</v>
      </c>
      <c r="B1341" s="6" t="s">
        <v>1079</v>
      </c>
      <c r="C1341" s="5" t="str">
        <f>"邢维雯"</f>
        <v>邢维雯</v>
      </c>
      <c r="D1341" s="5" t="s">
        <v>1110</v>
      </c>
      <c r="E1341" s="5"/>
    </row>
    <row r="1342" spans="1:5" ht="24.75" customHeight="1">
      <c r="A1342" s="5">
        <v>1340</v>
      </c>
      <c r="B1342" s="6" t="s">
        <v>1079</v>
      </c>
      <c r="C1342" s="5" t="str">
        <f>"符景宽"</f>
        <v>符景宽</v>
      </c>
      <c r="D1342" s="5" t="s">
        <v>1243</v>
      </c>
      <c r="E1342" s="5"/>
    </row>
    <row r="1343" spans="1:5" ht="24.75" customHeight="1">
      <c r="A1343" s="5">
        <v>1341</v>
      </c>
      <c r="B1343" s="6" t="s">
        <v>1079</v>
      </c>
      <c r="C1343" s="5" t="str">
        <f>"王祎"</f>
        <v>王祎</v>
      </c>
      <c r="D1343" s="5" t="s">
        <v>1244</v>
      </c>
      <c r="E1343" s="5"/>
    </row>
    <row r="1344" spans="1:5" ht="24.75" customHeight="1">
      <c r="A1344" s="5">
        <v>1342</v>
      </c>
      <c r="B1344" s="6" t="s">
        <v>1079</v>
      </c>
      <c r="C1344" s="5" t="str">
        <f>"王晓珊"</f>
        <v>王晓珊</v>
      </c>
      <c r="D1344" s="5" t="s">
        <v>1245</v>
      </c>
      <c r="E1344" s="5"/>
    </row>
    <row r="1345" spans="1:5" ht="24.75" customHeight="1">
      <c r="A1345" s="5">
        <v>1343</v>
      </c>
      <c r="B1345" s="6" t="s">
        <v>1079</v>
      </c>
      <c r="C1345" s="5" t="str">
        <f>"周志萍"</f>
        <v>周志萍</v>
      </c>
      <c r="D1345" s="5" t="s">
        <v>1246</v>
      </c>
      <c r="E1345" s="5"/>
    </row>
    <row r="1346" spans="1:5" ht="24.75" customHeight="1">
      <c r="A1346" s="5">
        <v>1344</v>
      </c>
      <c r="B1346" s="6" t="s">
        <v>1079</v>
      </c>
      <c r="C1346" s="5" t="str">
        <f>"洪芳"</f>
        <v>洪芳</v>
      </c>
      <c r="D1346" s="5" t="s">
        <v>1247</v>
      </c>
      <c r="E1346" s="5"/>
    </row>
    <row r="1347" spans="1:5" ht="24.75" customHeight="1">
      <c r="A1347" s="5">
        <v>1345</v>
      </c>
      <c r="B1347" s="6" t="s">
        <v>1079</v>
      </c>
      <c r="C1347" s="5" t="str">
        <f>"郑孟程"</f>
        <v>郑孟程</v>
      </c>
      <c r="D1347" s="5" t="s">
        <v>1154</v>
      </c>
      <c r="E1347" s="5"/>
    </row>
    <row r="1348" spans="1:5" ht="24.75" customHeight="1">
      <c r="A1348" s="5">
        <v>1346</v>
      </c>
      <c r="B1348" s="6" t="s">
        <v>1079</v>
      </c>
      <c r="C1348" s="5" t="str">
        <f>"范夏莹"</f>
        <v>范夏莹</v>
      </c>
      <c r="D1348" s="5" t="s">
        <v>1248</v>
      </c>
      <c r="E1348" s="5"/>
    </row>
    <row r="1349" spans="1:5" ht="24.75" customHeight="1">
      <c r="A1349" s="5">
        <v>1347</v>
      </c>
      <c r="B1349" s="6" t="s">
        <v>1079</v>
      </c>
      <c r="C1349" s="5" t="str">
        <f>"吴迪"</f>
        <v>吴迪</v>
      </c>
      <c r="D1349" s="5" t="s">
        <v>1249</v>
      </c>
      <c r="E1349" s="5"/>
    </row>
    <row r="1350" spans="1:5" ht="24.75" customHeight="1">
      <c r="A1350" s="5">
        <v>1348</v>
      </c>
      <c r="B1350" s="6" t="s">
        <v>1079</v>
      </c>
      <c r="C1350" s="5" t="str">
        <f>"陈海琼"</f>
        <v>陈海琼</v>
      </c>
      <c r="D1350" s="5" t="s">
        <v>1250</v>
      </c>
      <c r="E1350" s="5"/>
    </row>
    <row r="1351" spans="1:5" ht="24.75" customHeight="1">
      <c r="A1351" s="5">
        <v>1349</v>
      </c>
      <c r="B1351" s="6" t="s">
        <v>1079</v>
      </c>
      <c r="C1351" s="5" t="str">
        <f>"龙珠"</f>
        <v>龙珠</v>
      </c>
      <c r="D1351" s="5" t="s">
        <v>1251</v>
      </c>
      <c r="E1351" s="5"/>
    </row>
    <row r="1352" spans="1:5" ht="24.75" customHeight="1">
      <c r="A1352" s="5">
        <v>1350</v>
      </c>
      <c r="B1352" s="6" t="s">
        <v>1079</v>
      </c>
      <c r="C1352" s="5" t="str">
        <f>"李亚妹"</f>
        <v>李亚妹</v>
      </c>
      <c r="D1352" s="5" t="s">
        <v>1252</v>
      </c>
      <c r="E1352" s="5"/>
    </row>
    <row r="1353" spans="1:5" ht="24.75" customHeight="1">
      <c r="A1353" s="5">
        <v>1351</v>
      </c>
      <c r="B1353" s="6" t="s">
        <v>1079</v>
      </c>
      <c r="C1353" s="5" t="str">
        <f>"陈琳"</f>
        <v>陈琳</v>
      </c>
      <c r="D1353" s="5" t="s">
        <v>1253</v>
      </c>
      <c r="E1353" s="5"/>
    </row>
    <row r="1354" spans="1:5" ht="24.75" customHeight="1">
      <c r="A1354" s="5">
        <v>1352</v>
      </c>
      <c r="B1354" s="6" t="s">
        <v>1079</v>
      </c>
      <c r="C1354" s="5" t="str">
        <f>"张帅"</f>
        <v>张帅</v>
      </c>
      <c r="D1354" s="5" t="s">
        <v>1254</v>
      </c>
      <c r="E1354" s="5"/>
    </row>
    <row r="1355" spans="1:5" ht="24.75" customHeight="1">
      <c r="A1355" s="5">
        <v>1353</v>
      </c>
      <c r="B1355" s="6" t="s">
        <v>1079</v>
      </c>
      <c r="C1355" s="5" t="str">
        <f>"兰少蕊"</f>
        <v>兰少蕊</v>
      </c>
      <c r="D1355" s="5" t="s">
        <v>1255</v>
      </c>
      <c r="E1355" s="5"/>
    </row>
    <row r="1356" spans="1:5" ht="24.75" customHeight="1">
      <c r="A1356" s="5">
        <v>1354</v>
      </c>
      <c r="B1356" s="6" t="s">
        <v>1079</v>
      </c>
      <c r="C1356" s="5" t="str">
        <f>"卢燕莲"</f>
        <v>卢燕莲</v>
      </c>
      <c r="D1356" s="5" t="s">
        <v>1256</v>
      </c>
      <c r="E1356" s="5"/>
    </row>
    <row r="1357" spans="1:5" ht="24.75" customHeight="1">
      <c r="A1357" s="5">
        <v>1355</v>
      </c>
      <c r="B1357" s="6" t="s">
        <v>1079</v>
      </c>
      <c r="C1357" s="5" t="str">
        <f>"符金燕"</f>
        <v>符金燕</v>
      </c>
      <c r="D1357" s="5" t="s">
        <v>1257</v>
      </c>
      <c r="E1357" s="5"/>
    </row>
    <row r="1358" spans="1:5" ht="24.75" customHeight="1">
      <c r="A1358" s="5">
        <v>1356</v>
      </c>
      <c r="B1358" s="6" t="s">
        <v>1079</v>
      </c>
      <c r="C1358" s="5" t="str">
        <f>"盆运兰"</f>
        <v>盆运兰</v>
      </c>
      <c r="D1358" s="5" t="s">
        <v>1258</v>
      </c>
      <c r="E1358" s="5"/>
    </row>
    <row r="1359" spans="1:5" ht="24.75" customHeight="1">
      <c r="A1359" s="5">
        <v>1357</v>
      </c>
      <c r="B1359" s="6" t="s">
        <v>1079</v>
      </c>
      <c r="C1359" s="5" t="str">
        <f>"梅艳慧"</f>
        <v>梅艳慧</v>
      </c>
      <c r="D1359" s="5" t="s">
        <v>1259</v>
      </c>
      <c r="E1359" s="5"/>
    </row>
    <row r="1360" spans="1:5" ht="24.75" customHeight="1">
      <c r="A1360" s="5">
        <v>1358</v>
      </c>
      <c r="B1360" s="6" t="s">
        <v>1079</v>
      </c>
      <c r="C1360" s="5" t="str">
        <f>"林尤虹"</f>
        <v>林尤虹</v>
      </c>
      <c r="D1360" s="5" t="s">
        <v>1260</v>
      </c>
      <c r="E1360" s="5"/>
    </row>
    <row r="1361" spans="1:5" ht="24.75" customHeight="1">
      <c r="A1361" s="5">
        <v>1359</v>
      </c>
      <c r="B1361" s="6" t="s">
        <v>1079</v>
      </c>
      <c r="C1361" s="5" t="str">
        <f>"王春颖"</f>
        <v>王春颖</v>
      </c>
      <c r="D1361" s="5" t="s">
        <v>1261</v>
      </c>
      <c r="E1361" s="5"/>
    </row>
    <row r="1362" spans="1:5" ht="24.75" customHeight="1">
      <c r="A1362" s="5">
        <v>1360</v>
      </c>
      <c r="B1362" s="6" t="s">
        <v>1079</v>
      </c>
      <c r="C1362" s="5" t="str">
        <f>"刘慧琪"</f>
        <v>刘慧琪</v>
      </c>
      <c r="D1362" s="5" t="s">
        <v>1262</v>
      </c>
      <c r="E1362" s="5"/>
    </row>
    <row r="1363" spans="1:5" ht="24.75" customHeight="1">
      <c r="A1363" s="5">
        <v>1361</v>
      </c>
      <c r="B1363" s="6" t="s">
        <v>1079</v>
      </c>
      <c r="C1363" s="5" t="str">
        <f>"符晓玉"</f>
        <v>符晓玉</v>
      </c>
      <c r="D1363" s="5" t="s">
        <v>1263</v>
      </c>
      <c r="E1363" s="5"/>
    </row>
    <row r="1364" spans="1:5" ht="24.75" customHeight="1">
      <c r="A1364" s="5">
        <v>1362</v>
      </c>
      <c r="B1364" s="6" t="s">
        <v>1079</v>
      </c>
      <c r="C1364" s="5" t="str">
        <f>"高溪"</f>
        <v>高溪</v>
      </c>
      <c r="D1364" s="5" t="s">
        <v>1264</v>
      </c>
      <c r="E1364" s="5"/>
    </row>
    <row r="1365" spans="1:5" ht="24.75" customHeight="1">
      <c r="A1365" s="5">
        <v>1363</v>
      </c>
      <c r="B1365" s="6" t="s">
        <v>1079</v>
      </c>
      <c r="C1365" s="5" t="str">
        <f>"王坚"</f>
        <v>王坚</v>
      </c>
      <c r="D1365" s="5" t="s">
        <v>1265</v>
      </c>
      <c r="E1365" s="5"/>
    </row>
    <row r="1366" spans="1:5" ht="24.75" customHeight="1">
      <c r="A1366" s="5">
        <v>1364</v>
      </c>
      <c r="B1366" s="6" t="s">
        <v>1079</v>
      </c>
      <c r="C1366" s="5" t="str">
        <f>"符盈盈"</f>
        <v>符盈盈</v>
      </c>
      <c r="D1366" s="5" t="s">
        <v>1266</v>
      </c>
      <c r="E1366" s="5"/>
    </row>
    <row r="1367" spans="1:5" ht="24.75" customHeight="1">
      <c r="A1367" s="5">
        <v>1365</v>
      </c>
      <c r="B1367" s="6" t="s">
        <v>1079</v>
      </c>
      <c r="C1367" s="5" t="str">
        <f>"郑庆美"</f>
        <v>郑庆美</v>
      </c>
      <c r="D1367" s="5" t="s">
        <v>152</v>
      </c>
      <c r="E1367" s="5"/>
    </row>
    <row r="1368" spans="1:5" ht="24.75" customHeight="1">
      <c r="A1368" s="5">
        <v>1366</v>
      </c>
      <c r="B1368" s="6" t="s">
        <v>1079</v>
      </c>
      <c r="C1368" s="5" t="str">
        <f>"陈弥端"</f>
        <v>陈弥端</v>
      </c>
      <c r="D1368" s="5" t="s">
        <v>1267</v>
      </c>
      <c r="E1368" s="5"/>
    </row>
    <row r="1369" spans="1:5" ht="24.75" customHeight="1">
      <c r="A1369" s="5">
        <v>1367</v>
      </c>
      <c r="B1369" s="6" t="s">
        <v>1079</v>
      </c>
      <c r="C1369" s="5" t="str">
        <f>"董亚猛"</f>
        <v>董亚猛</v>
      </c>
      <c r="D1369" s="5" t="s">
        <v>1268</v>
      </c>
      <c r="E1369" s="5"/>
    </row>
    <row r="1370" spans="1:5" ht="24.75" customHeight="1">
      <c r="A1370" s="5">
        <v>1368</v>
      </c>
      <c r="B1370" s="6" t="s">
        <v>1079</v>
      </c>
      <c r="C1370" s="5" t="str">
        <f>"吉娇娇"</f>
        <v>吉娇娇</v>
      </c>
      <c r="D1370" s="5" t="s">
        <v>1269</v>
      </c>
      <c r="E1370" s="5"/>
    </row>
    <row r="1371" spans="1:5" ht="24.75" customHeight="1">
      <c r="A1371" s="5">
        <v>1369</v>
      </c>
      <c r="B1371" s="6" t="s">
        <v>1079</v>
      </c>
      <c r="C1371" s="5" t="str">
        <f>"杨一婷"</f>
        <v>杨一婷</v>
      </c>
      <c r="D1371" s="5" t="s">
        <v>1270</v>
      </c>
      <c r="E1371" s="5"/>
    </row>
    <row r="1372" spans="1:5" ht="24.75" customHeight="1">
      <c r="A1372" s="5">
        <v>1370</v>
      </c>
      <c r="B1372" s="6" t="s">
        <v>1079</v>
      </c>
      <c r="C1372" s="5" t="str">
        <f>"黎仲凯"</f>
        <v>黎仲凯</v>
      </c>
      <c r="D1372" s="5" t="s">
        <v>1271</v>
      </c>
      <c r="E1372" s="5"/>
    </row>
    <row r="1373" spans="1:5" ht="24.75" customHeight="1">
      <c r="A1373" s="5">
        <v>1371</v>
      </c>
      <c r="B1373" s="6" t="s">
        <v>1079</v>
      </c>
      <c r="C1373" s="5" t="str">
        <f>"吉顺意"</f>
        <v>吉顺意</v>
      </c>
      <c r="D1373" s="5" t="s">
        <v>1272</v>
      </c>
      <c r="E1373" s="5"/>
    </row>
    <row r="1374" spans="1:5" ht="24.75" customHeight="1">
      <c r="A1374" s="5">
        <v>1372</v>
      </c>
      <c r="B1374" s="6" t="s">
        <v>1079</v>
      </c>
      <c r="C1374" s="5" t="str">
        <f>"符琼艳"</f>
        <v>符琼艳</v>
      </c>
      <c r="D1374" s="5" t="s">
        <v>1273</v>
      </c>
      <c r="E1374" s="5"/>
    </row>
    <row r="1375" spans="1:5" ht="24.75" customHeight="1">
      <c r="A1375" s="5">
        <v>1373</v>
      </c>
      <c r="B1375" s="6" t="s">
        <v>1079</v>
      </c>
      <c r="C1375" s="5" t="str">
        <f>"洪愉"</f>
        <v>洪愉</v>
      </c>
      <c r="D1375" s="5" t="s">
        <v>1274</v>
      </c>
      <c r="E1375" s="5"/>
    </row>
    <row r="1376" spans="1:5" ht="24.75" customHeight="1">
      <c r="A1376" s="5">
        <v>1374</v>
      </c>
      <c r="B1376" s="6" t="s">
        <v>1079</v>
      </c>
      <c r="C1376" s="5" t="str">
        <f>"王丹红"</f>
        <v>王丹红</v>
      </c>
      <c r="D1376" s="5" t="s">
        <v>1275</v>
      </c>
      <c r="E1376" s="5"/>
    </row>
    <row r="1377" spans="1:5" ht="24.75" customHeight="1">
      <c r="A1377" s="5">
        <v>1375</v>
      </c>
      <c r="B1377" s="6" t="s">
        <v>1079</v>
      </c>
      <c r="C1377" s="5" t="str">
        <f>"邢君"</f>
        <v>邢君</v>
      </c>
      <c r="D1377" s="5" t="s">
        <v>1276</v>
      </c>
      <c r="E1377" s="5"/>
    </row>
    <row r="1378" spans="1:5" ht="24.75" customHeight="1">
      <c r="A1378" s="5">
        <v>1376</v>
      </c>
      <c r="B1378" s="6" t="s">
        <v>1079</v>
      </c>
      <c r="C1378" s="5" t="str">
        <f>"董天碧"</f>
        <v>董天碧</v>
      </c>
      <c r="D1378" s="5" t="s">
        <v>1277</v>
      </c>
      <c r="E1378" s="5"/>
    </row>
    <row r="1379" spans="1:5" ht="24.75" customHeight="1">
      <c r="A1379" s="5">
        <v>1377</v>
      </c>
      <c r="B1379" s="6" t="s">
        <v>1079</v>
      </c>
      <c r="C1379" s="5" t="str">
        <f>"符永景"</f>
        <v>符永景</v>
      </c>
      <c r="D1379" s="5" t="s">
        <v>1174</v>
      </c>
      <c r="E1379" s="5"/>
    </row>
    <row r="1380" spans="1:5" ht="24.75" customHeight="1">
      <c r="A1380" s="5">
        <v>1378</v>
      </c>
      <c r="B1380" s="6" t="s">
        <v>1079</v>
      </c>
      <c r="C1380" s="5" t="str">
        <f>"周琅"</f>
        <v>周琅</v>
      </c>
      <c r="D1380" s="5" t="s">
        <v>1169</v>
      </c>
      <c r="E1380" s="5"/>
    </row>
    <row r="1381" spans="1:5" ht="24.75" customHeight="1">
      <c r="A1381" s="5">
        <v>1379</v>
      </c>
      <c r="B1381" s="6" t="s">
        <v>1079</v>
      </c>
      <c r="C1381" s="5" t="str">
        <f>"刘莉莉"</f>
        <v>刘莉莉</v>
      </c>
      <c r="D1381" s="5" t="s">
        <v>1278</v>
      </c>
      <c r="E1381" s="5"/>
    </row>
    <row r="1382" spans="1:5" ht="24.75" customHeight="1">
      <c r="A1382" s="5">
        <v>1380</v>
      </c>
      <c r="B1382" s="6" t="s">
        <v>1079</v>
      </c>
      <c r="C1382" s="5" t="str">
        <f>"谭俞梅"</f>
        <v>谭俞梅</v>
      </c>
      <c r="D1382" s="5" t="s">
        <v>1279</v>
      </c>
      <c r="E1382" s="5"/>
    </row>
    <row r="1383" spans="1:5" ht="24.75" customHeight="1">
      <c r="A1383" s="5">
        <v>1381</v>
      </c>
      <c r="B1383" s="6" t="s">
        <v>1079</v>
      </c>
      <c r="C1383" s="5" t="str">
        <f>"郭雨薇"</f>
        <v>郭雨薇</v>
      </c>
      <c r="D1383" s="5" t="s">
        <v>1280</v>
      </c>
      <c r="E1383" s="5"/>
    </row>
    <row r="1384" spans="1:5" ht="24.75" customHeight="1">
      <c r="A1384" s="5">
        <v>1382</v>
      </c>
      <c r="B1384" s="6" t="s">
        <v>1079</v>
      </c>
      <c r="C1384" s="5" t="str">
        <f>"黄玲珑"</f>
        <v>黄玲珑</v>
      </c>
      <c r="D1384" s="5" t="s">
        <v>1281</v>
      </c>
      <c r="E1384" s="5"/>
    </row>
    <row r="1385" spans="1:5" ht="24.75" customHeight="1">
      <c r="A1385" s="5">
        <v>1383</v>
      </c>
      <c r="B1385" s="6" t="s">
        <v>1079</v>
      </c>
      <c r="C1385" s="5" t="str">
        <f>"陈安霞"</f>
        <v>陈安霞</v>
      </c>
      <c r="D1385" s="5" t="s">
        <v>1282</v>
      </c>
      <c r="E1385" s="5"/>
    </row>
    <row r="1386" spans="1:5" ht="24.75" customHeight="1">
      <c r="A1386" s="5">
        <v>1384</v>
      </c>
      <c r="B1386" s="6" t="s">
        <v>1079</v>
      </c>
      <c r="C1386" s="5" t="str">
        <f>"杜海芬"</f>
        <v>杜海芬</v>
      </c>
      <c r="D1386" s="5" t="s">
        <v>1283</v>
      </c>
      <c r="E1386" s="5"/>
    </row>
    <row r="1387" spans="1:5" ht="24.75" customHeight="1">
      <c r="A1387" s="5">
        <v>1385</v>
      </c>
      <c r="B1387" s="6" t="s">
        <v>1079</v>
      </c>
      <c r="C1387" s="5" t="str">
        <f>"蓝枝"</f>
        <v>蓝枝</v>
      </c>
      <c r="D1387" s="5" t="s">
        <v>1284</v>
      </c>
      <c r="E1387" s="5"/>
    </row>
    <row r="1388" spans="1:5" ht="24.75" customHeight="1">
      <c r="A1388" s="5">
        <v>1386</v>
      </c>
      <c r="B1388" s="6" t="s">
        <v>1079</v>
      </c>
      <c r="C1388" s="5" t="str">
        <f>"林丽君"</f>
        <v>林丽君</v>
      </c>
      <c r="D1388" s="5" t="s">
        <v>668</v>
      </c>
      <c r="E1388" s="5"/>
    </row>
    <row r="1389" spans="1:5" ht="24.75" customHeight="1">
      <c r="A1389" s="5">
        <v>1387</v>
      </c>
      <c r="B1389" s="6" t="s">
        <v>1079</v>
      </c>
      <c r="C1389" s="5" t="str">
        <f>"胡婉仪"</f>
        <v>胡婉仪</v>
      </c>
      <c r="D1389" s="5" t="s">
        <v>1285</v>
      </c>
      <c r="E1389" s="5"/>
    </row>
    <row r="1390" spans="1:5" ht="24.75" customHeight="1">
      <c r="A1390" s="5">
        <v>1388</v>
      </c>
      <c r="B1390" s="6" t="s">
        <v>1079</v>
      </c>
      <c r="C1390" s="5" t="str">
        <f>"张林霞"</f>
        <v>张林霞</v>
      </c>
      <c r="D1390" s="5" t="s">
        <v>1286</v>
      </c>
      <c r="E1390" s="5"/>
    </row>
    <row r="1391" spans="1:5" ht="24.75" customHeight="1">
      <c r="A1391" s="5">
        <v>1389</v>
      </c>
      <c r="B1391" s="6" t="s">
        <v>1079</v>
      </c>
      <c r="C1391" s="5" t="str">
        <f>"郑文娟"</f>
        <v>郑文娟</v>
      </c>
      <c r="D1391" s="5" t="s">
        <v>1287</v>
      </c>
      <c r="E1391" s="5"/>
    </row>
    <row r="1392" spans="1:5" ht="24.75" customHeight="1">
      <c r="A1392" s="5">
        <v>1390</v>
      </c>
      <c r="B1392" s="6" t="s">
        <v>1079</v>
      </c>
      <c r="C1392" s="5" t="str">
        <f>"邢增摄"</f>
        <v>邢增摄</v>
      </c>
      <c r="D1392" s="5" t="s">
        <v>1288</v>
      </c>
      <c r="E1392" s="5"/>
    </row>
    <row r="1393" spans="1:5" ht="24.75" customHeight="1">
      <c r="A1393" s="5">
        <v>1391</v>
      </c>
      <c r="B1393" s="6" t="s">
        <v>1079</v>
      </c>
      <c r="C1393" s="5" t="str">
        <f>"李悠悠"</f>
        <v>李悠悠</v>
      </c>
      <c r="D1393" s="5" t="s">
        <v>1289</v>
      </c>
      <c r="E1393" s="5"/>
    </row>
    <row r="1394" spans="1:5" ht="24.75" customHeight="1">
      <c r="A1394" s="5">
        <v>1392</v>
      </c>
      <c r="B1394" s="6" t="s">
        <v>1079</v>
      </c>
      <c r="C1394" s="5" t="str">
        <f>"唐嘉"</f>
        <v>唐嘉</v>
      </c>
      <c r="D1394" s="5" t="s">
        <v>1290</v>
      </c>
      <c r="E1394" s="5"/>
    </row>
    <row r="1395" spans="1:5" ht="24.75" customHeight="1">
      <c r="A1395" s="5">
        <v>1393</v>
      </c>
      <c r="B1395" s="6" t="s">
        <v>1079</v>
      </c>
      <c r="C1395" s="5" t="str">
        <f>"卢燕芳"</f>
        <v>卢燕芳</v>
      </c>
      <c r="D1395" s="5" t="s">
        <v>1110</v>
      </c>
      <c r="E1395" s="5"/>
    </row>
    <row r="1396" spans="1:5" ht="24.75" customHeight="1">
      <c r="A1396" s="5">
        <v>1394</v>
      </c>
      <c r="B1396" s="6" t="s">
        <v>1079</v>
      </c>
      <c r="C1396" s="5" t="str">
        <f>"陈小栩"</f>
        <v>陈小栩</v>
      </c>
      <c r="D1396" s="5" t="s">
        <v>1291</v>
      </c>
      <c r="E1396" s="5"/>
    </row>
    <row r="1397" spans="1:5" ht="24.75" customHeight="1">
      <c r="A1397" s="5">
        <v>1395</v>
      </c>
      <c r="B1397" s="6" t="s">
        <v>1079</v>
      </c>
      <c r="C1397" s="5" t="str">
        <f>"王玉慧"</f>
        <v>王玉慧</v>
      </c>
      <c r="D1397" s="5" t="s">
        <v>1292</v>
      </c>
      <c r="E1397" s="5"/>
    </row>
    <row r="1398" spans="1:5" ht="24.75" customHeight="1">
      <c r="A1398" s="5">
        <v>1396</v>
      </c>
      <c r="B1398" s="6" t="s">
        <v>1079</v>
      </c>
      <c r="C1398" s="5" t="str">
        <f>"陈亚妹"</f>
        <v>陈亚妹</v>
      </c>
      <c r="D1398" s="5" t="s">
        <v>1293</v>
      </c>
      <c r="E1398" s="5"/>
    </row>
    <row r="1399" spans="1:5" ht="24.75" customHeight="1">
      <c r="A1399" s="5">
        <v>1397</v>
      </c>
      <c r="B1399" s="6" t="s">
        <v>1079</v>
      </c>
      <c r="C1399" s="5" t="str">
        <f>"黄慧童"</f>
        <v>黄慧童</v>
      </c>
      <c r="D1399" s="5" t="s">
        <v>1294</v>
      </c>
      <c r="E1399" s="5"/>
    </row>
    <row r="1400" spans="1:5" ht="24.75" customHeight="1">
      <c r="A1400" s="5">
        <v>1398</v>
      </c>
      <c r="B1400" s="6" t="s">
        <v>1079</v>
      </c>
      <c r="C1400" s="5" t="str">
        <f>"陈琴"</f>
        <v>陈琴</v>
      </c>
      <c r="D1400" s="5" t="s">
        <v>1295</v>
      </c>
      <c r="E1400" s="5"/>
    </row>
    <row r="1401" spans="1:5" ht="24.75" customHeight="1">
      <c r="A1401" s="5">
        <v>1399</v>
      </c>
      <c r="B1401" s="6" t="s">
        <v>1079</v>
      </c>
      <c r="C1401" s="5" t="str">
        <f>"麦贤雯"</f>
        <v>麦贤雯</v>
      </c>
      <c r="D1401" s="5" t="s">
        <v>1296</v>
      </c>
      <c r="E1401" s="5"/>
    </row>
    <row r="1402" spans="1:5" ht="24.75" customHeight="1">
      <c r="A1402" s="5">
        <v>1400</v>
      </c>
      <c r="B1402" s="6" t="s">
        <v>1079</v>
      </c>
      <c r="C1402" s="5" t="str">
        <f>"王嫦艳"</f>
        <v>王嫦艳</v>
      </c>
      <c r="D1402" s="5" t="s">
        <v>1297</v>
      </c>
      <c r="E1402" s="5"/>
    </row>
    <row r="1403" spans="1:5" ht="24.75" customHeight="1">
      <c r="A1403" s="5">
        <v>1401</v>
      </c>
      <c r="B1403" s="6" t="s">
        <v>1079</v>
      </c>
      <c r="C1403" s="5" t="str">
        <f>"庞娜娜"</f>
        <v>庞娜娜</v>
      </c>
      <c r="D1403" s="5" t="s">
        <v>1298</v>
      </c>
      <c r="E1403" s="5"/>
    </row>
    <row r="1404" spans="1:5" ht="24.75" customHeight="1">
      <c r="A1404" s="5">
        <v>1402</v>
      </c>
      <c r="B1404" s="6" t="s">
        <v>1079</v>
      </c>
      <c r="C1404" s="5" t="str">
        <f>"黎英莹"</f>
        <v>黎英莹</v>
      </c>
      <c r="D1404" s="5" t="s">
        <v>1299</v>
      </c>
      <c r="E1404" s="5"/>
    </row>
    <row r="1405" spans="1:5" ht="24.75" customHeight="1">
      <c r="A1405" s="5">
        <v>1403</v>
      </c>
      <c r="B1405" s="6" t="s">
        <v>1079</v>
      </c>
      <c r="C1405" s="5" t="str">
        <f>"杨凤妹"</f>
        <v>杨凤妹</v>
      </c>
      <c r="D1405" s="5" t="s">
        <v>1143</v>
      </c>
      <c r="E1405" s="5"/>
    </row>
    <row r="1406" spans="1:5" ht="24.75" customHeight="1">
      <c r="A1406" s="5">
        <v>1404</v>
      </c>
      <c r="B1406" s="6" t="s">
        <v>1079</v>
      </c>
      <c r="C1406" s="5" t="str">
        <f>"胡悦艳"</f>
        <v>胡悦艳</v>
      </c>
      <c r="D1406" s="5" t="s">
        <v>1300</v>
      </c>
      <c r="E1406" s="5"/>
    </row>
    <row r="1407" spans="1:5" ht="24.75" customHeight="1">
      <c r="A1407" s="5">
        <v>1405</v>
      </c>
      <c r="B1407" s="6" t="s">
        <v>1079</v>
      </c>
      <c r="C1407" s="5" t="str">
        <f>"陈小丹"</f>
        <v>陈小丹</v>
      </c>
      <c r="D1407" s="5" t="s">
        <v>1301</v>
      </c>
      <c r="E1407" s="5"/>
    </row>
    <row r="1408" spans="1:5" ht="24.75" customHeight="1">
      <c r="A1408" s="5">
        <v>1406</v>
      </c>
      <c r="B1408" s="6" t="s">
        <v>1079</v>
      </c>
      <c r="C1408" s="5" t="str">
        <f>"唐子含"</f>
        <v>唐子含</v>
      </c>
      <c r="D1408" s="5" t="s">
        <v>95</v>
      </c>
      <c r="E1408" s="5"/>
    </row>
    <row r="1409" spans="1:5" ht="24.75" customHeight="1">
      <c r="A1409" s="5">
        <v>1407</v>
      </c>
      <c r="B1409" s="6" t="s">
        <v>1079</v>
      </c>
      <c r="C1409" s="5" t="str">
        <f>"罗美晶"</f>
        <v>罗美晶</v>
      </c>
      <c r="D1409" s="5" t="s">
        <v>1302</v>
      </c>
      <c r="E1409" s="5"/>
    </row>
    <row r="1410" spans="1:5" ht="24.75" customHeight="1">
      <c r="A1410" s="5">
        <v>1408</v>
      </c>
      <c r="B1410" s="6" t="s">
        <v>1079</v>
      </c>
      <c r="C1410" s="5" t="str">
        <f>"符容瑛"</f>
        <v>符容瑛</v>
      </c>
      <c r="D1410" s="5" t="s">
        <v>1303</v>
      </c>
      <c r="E1410" s="5"/>
    </row>
    <row r="1411" spans="1:5" ht="24.75" customHeight="1">
      <c r="A1411" s="5">
        <v>1409</v>
      </c>
      <c r="B1411" s="6" t="s">
        <v>1079</v>
      </c>
      <c r="C1411" s="5" t="str">
        <f>"羊青霞"</f>
        <v>羊青霞</v>
      </c>
      <c r="D1411" s="5" t="s">
        <v>1205</v>
      </c>
      <c r="E1411" s="5"/>
    </row>
    <row r="1412" spans="1:5" ht="24.75" customHeight="1">
      <c r="A1412" s="5">
        <v>1410</v>
      </c>
      <c r="B1412" s="6" t="s">
        <v>1079</v>
      </c>
      <c r="C1412" s="5" t="str">
        <f>"陈润"</f>
        <v>陈润</v>
      </c>
      <c r="D1412" s="5" t="s">
        <v>1304</v>
      </c>
      <c r="E1412" s="5"/>
    </row>
    <row r="1413" spans="1:5" ht="24.75" customHeight="1">
      <c r="A1413" s="5">
        <v>1411</v>
      </c>
      <c r="B1413" s="6" t="s">
        <v>1079</v>
      </c>
      <c r="C1413" s="5" t="str">
        <f>"石碗怡"</f>
        <v>石碗怡</v>
      </c>
      <c r="D1413" s="5" t="s">
        <v>1305</v>
      </c>
      <c r="E1413" s="5"/>
    </row>
    <row r="1414" spans="1:5" ht="24.75" customHeight="1">
      <c r="A1414" s="5">
        <v>1412</v>
      </c>
      <c r="B1414" s="6" t="s">
        <v>1079</v>
      </c>
      <c r="C1414" s="5" t="str">
        <f>"黄晓雅"</f>
        <v>黄晓雅</v>
      </c>
      <c r="D1414" s="5" t="s">
        <v>1306</v>
      </c>
      <c r="E1414" s="5"/>
    </row>
    <row r="1415" spans="1:5" ht="24.75" customHeight="1">
      <c r="A1415" s="5">
        <v>1413</v>
      </c>
      <c r="B1415" s="6" t="s">
        <v>1079</v>
      </c>
      <c r="C1415" s="5" t="str">
        <f>"符慧宁"</f>
        <v>符慧宁</v>
      </c>
      <c r="D1415" s="5" t="s">
        <v>1307</v>
      </c>
      <c r="E1415" s="5"/>
    </row>
    <row r="1416" spans="1:5" ht="24.75" customHeight="1">
      <c r="A1416" s="5">
        <v>1414</v>
      </c>
      <c r="B1416" s="6" t="s">
        <v>1079</v>
      </c>
      <c r="C1416" s="5" t="str">
        <f>"邓小佳"</f>
        <v>邓小佳</v>
      </c>
      <c r="D1416" s="5" t="s">
        <v>1308</v>
      </c>
      <c r="E1416" s="5"/>
    </row>
    <row r="1417" spans="1:5" ht="24.75" customHeight="1">
      <c r="A1417" s="5">
        <v>1415</v>
      </c>
      <c r="B1417" s="6" t="s">
        <v>1079</v>
      </c>
      <c r="C1417" s="5" t="str">
        <f>"胡玉妃"</f>
        <v>胡玉妃</v>
      </c>
      <c r="D1417" s="5" t="s">
        <v>864</v>
      </c>
      <c r="E1417" s="5"/>
    </row>
    <row r="1418" spans="1:5" ht="24.75" customHeight="1">
      <c r="A1418" s="5">
        <v>1416</v>
      </c>
      <c r="B1418" s="6" t="s">
        <v>1079</v>
      </c>
      <c r="C1418" s="5" t="str">
        <f>"黄子怡"</f>
        <v>黄子怡</v>
      </c>
      <c r="D1418" s="5" t="s">
        <v>1309</v>
      </c>
      <c r="E1418" s="5"/>
    </row>
    <row r="1419" spans="1:5" ht="24.75" customHeight="1">
      <c r="A1419" s="5">
        <v>1417</v>
      </c>
      <c r="B1419" s="6" t="s">
        <v>1079</v>
      </c>
      <c r="C1419" s="5" t="str">
        <f>"黄燕慧"</f>
        <v>黄燕慧</v>
      </c>
      <c r="D1419" s="5" t="s">
        <v>1310</v>
      </c>
      <c r="E1419" s="5"/>
    </row>
    <row r="1420" spans="1:5" ht="24.75" customHeight="1">
      <c r="A1420" s="5">
        <v>1418</v>
      </c>
      <c r="B1420" s="6" t="s">
        <v>1079</v>
      </c>
      <c r="C1420" s="5" t="str">
        <f>"陈江迅"</f>
        <v>陈江迅</v>
      </c>
      <c r="D1420" s="5" t="s">
        <v>1311</v>
      </c>
      <c r="E1420" s="5"/>
    </row>
    <row r="1421" spans="1:5" ht="24.75" customHeight="1">
      <c r="A1421" s="5">
        <v>1419</v>
      </c>
      <c r="B1421" s="6" t="s">
        <v>1079</v>
      </c>
      <c r="C1421" s="5" t="str">
        <f>"庞雪清"</f>
        <v>庞雪清</v>
      </c>
      <c r="D1421" s="5" t="s">
        <v>1312</v>
      </c>
      <c r="E1421" s="5"/>
    </row>
    <row r="1422" spans="1:5" ht="24.75" customHeight="1">
      <c r="A1422" s="5">
        <v>1420</v>
      </c>
      <c r="B1422" s="6" t="s">
        <v>1079</v>
      </c>
      <c r="C1422" s="5" t="str">
        <f>"李雨芳"</f>
        <v>李雨芳</v>
      </c>
      <c r="D1422" s="5" t="s">
        <v>1313</v>
      </c>
      <c r="E1422" s="5"/>
    </row>
    <row r="1423" spans="1:5" ht="24.75" customHeight="1">
      <c r="A1423" s="5">
        <v>1421</v>
      </c>
      <c r="B1423" s="6" t="s">
        <v>1079</v>
      </c>
      <c r="C1423" s="5" t="str">
        <f>"刘江儒"</f>
        <v>刘江儒</v>
      </c>
      <c r="D1423" s="5" t="s">
        <v>1314</v>
      </c>
      <c r="E1423" s="5"/>
    </row>
    <row r="1424" spans="1:5" ht="24.75" customHeight="1">
      <c r="A1424" s="5">
        <v>1422</v>
      </c>
      <c r="B1424" s="6" t="s">
        <v>1079</v>
      </c>
      <c r="C1424" s="5" t="str">
        <f>"吉秀玉"</f>
        <v>吉秀玉</v>
      </c>
      <c r="D1424" s="5" t="s">
        <v>1242</v>
      </c>
      <c r="E1424" s="5"/>
    </row>
    <row r="1425" spans="1:5" ht="24.75" customHeight="1">
      <c r="A1425" s="5">
        <v>1423</v>
      </c>
      <c r="B1425" s="6" t="s">
        <v>1079</v>
      </c>
      <c r="C1425" s="5" t="str">
        <f>"陈小颜"</f>
        <v>陈小颜</v>
      </c>
      <c r="D1425" s="5" t="s">
        <v>1315</v>
      </c>
      <c r="E1425" s="5"/>
    </row>
    <row r="1426" spans="1:5" ht="24.75" customHeight="1">
      <c r="A1426" s="5">
        <v>1424</v>
      </c>
      <c r="B1426" s="6" t="s">
        <v>1079</v>
      </c>
      <c r="C1426" s="5" t="str">
        <f>"马秋"</f>
        <v>马秋</v>
      </c>
      <c r="D1426" s="5" t="s">
        <v>1316</v>
      </c>
      <c r="E1426" s="5"/>
    </row>
    <row r="1427" spans="1:5" ht="24.75" customHeight="1">
      <c r="A1427" s="5">
        <v>1425</v>
      </c>
      <c r="B1427" s="6" t="s">
        <v>1079</v>
      </c>
      <c r="C1427" s="5" t="str">
        <f>"卢亚蕾"</f>
        <v>卢亚蕾</v>
      </c>
      <c r="D1427" s="5" t="s">
        <v>1268</v>
      </c>
      <c r="E1427" s="5"/>
    </row>
    <row r="1428" spans="1:5" ht="24.75" customHeight="1">
      <c r="A1428" s="5">
        <v>1426</v>
      </c>
      <c r="B1428" s="6" t="s">
        <v>1079</v>
      </c>
      <c r="C1428" s="5" t="str">
        <f>"符海媚"</f>
        <v>符海媚</v>
      </c>
      <c r="D1428" s="5" t="s">
        <v>1317</v>
      </c>
      <c r="E1428" s="5"/>
    </row>
    <row r="1429" spans="1:5" ht="24.75" customHeight="1">
      <c r="A1429" s="5">
        <v>1427</v>
      </c>
      <c r="B1429" s="6" t="s">
        <v>1079</v>
      </c>
      <c r="C1429" s="5" t="str">
        <f>"高珍桃"</f>
        <v>高珍桃</v>
      </c>
      <c r="D1429" s="5" t="s">
        <v>1318</v>
      </c>
      <c r="E1429" s="5"/>
    </row>
    <row r="1430" spans="1:5" ht="24.75" customHeight="1">
      <c r="A1430" s="5">
        <v>1428</v>
      </c>
      <c r="B1430" s="6" t="s">
        <v>1079</v>
      </c>
      <c r="C1430" s="5" t="str">
        <f>"陈雨"</f>
        <v>陈雨</v>
      </c>
      <c r="D1430" s="5" t="s">
        <v>1319</v>
      </c>
      <c r="E1430" s="5"/>
    </row>
    <row r="1431" spans="1:5" ht="24.75" customHeight="1">
      <c r="A1431" s="5">
        <v>1429</v>
      </c>
      <c r="B1431" s="6" t="s">
        <v>1079</v>
      </c>
      <c r="C1431" s="5" t="str">
        <f>"周瑞平"</f>
        <v>周瑞平</v>
      </c>
      <c r="D1431" s="5" t="s">
        <v>1108</v>
      </c>
      <c r="E1431" s="5"/>
    </row>
    <row r="1432" spans="1:5" ht="24.75" customHeight="1">
      <c r="A1432" s="5">
        <v>1430</v>
      </c>
      <c r="B1432" s="6" t="s">
        <v>1079</v>
      </c>
      <c r="C1432" s="5" t="str">
        <f>"董丽敏"</f>
        <v>董丽敏</v>
      </c>
      <c r="D1432" s="5" t="s">
        <v>1320</v>
      </c>
      <c r="E1432" s="5"/>
    </row>
    <row r="1433" spans="1:5" ht="24.75" customHeight="1">
      <c r="A1433" s="5">
        <v>1431</v>
      </c>
      <c r="B1433" s="6" t="s">
        <v>1079</v>
      </c>
      <c r="C1433" s="5" t="str">
        <f>"符敏惠"</f>
        <v>符敏惠</v>
      </c>
      <c r="D1433" s="5" t="s">
        <v>1321</v>
      </c>
      <c r="E1433" s="5"/>
    </row>
    <row r="1434" spans="1:5" ht="24.75" customHeight="1">
      <c r="A1434" s="5">
        <v>1432</v>
      </c>
      <c r="B1434" s="6" t="s">
        <v>1079</v>
      </c>
      <c r="C1434" s="5" t="str">
        <f>"唐淑"</f>
        <v>唐淑</v>
      </c>
      <c r="D1434" s="5" t="s">
        <v>1322</v>
      </c>
      <c r="E1434" s="5"/>
    </row>
    <row r="1435" spans="1:5" ht="24.75" customHeight="1">
      <c r="A1435" s="5">
        <v>1433</v>
      </c>
      <c r="B1435" s="6" t="s">
        <v>1079</v>
      </c>
      <c r="C1435" s="5" t="str">
        <f>"曹金"</f>
        <v>曹金</v>
      </c>
      <c r="D1435" s="5" t="s">
        <v>1212</v>
      </c>
      <c r="E1435" s="5"/>
    </row>
    <row r="1436" spans="1:5" ht="24.75" customHeight="1">
      <c r="A1436" s="5">
        <v>1434</v>
      </c>
      <c r="B1436" s="6" t="s">
        <v>1079</v>
      </c>
      <c r="C1436" s="5" t="str">
        <f>"李紫瑜"</f>
        <v>李紫瑜</v>
      </c>
      <c r="D1436" s="5" t="s">
        <v>1323</v>
      </c>
      <c r="E1436" s="5"/>
    </row>
    <row r="1437" spans="1:5" ht="24.75" customHeight="1">
      <c r="A1437" s="5">
        <v>1435</v>
      </c>
      <c r="B1437" s="6" t="s">
        <v>1079</v>
      </c>
      <c r="C1437" s="5" t="str">
        <f>"包兵兵"</f>
        <v>包兵兵</v>
      </c>
      <c r="D1437" s="5" t="s">
        <v>1324</v>
      </c>
      <c r="E1437" s="5"/>
    </row>
    <row r="1438" spans="1:5" ht="24.75" customHeight="1">
      <c r="A1438" s="5">
        <v>1436</v>
      </c>
      <c r="B1438" s="6" t="s">
        <v>1079</v>
      </c>
      <c r="C1438" s="5" t="str">
        <f>"符聘"</f>
        <v>符聘</v>
      </c>
      <c r="D1438" s="5" t="s">
        <v>1325</v>
      </c>
      <c r="E1438" s="5"/>
    </row>
    <row r="1439" spans="1:5" ht="24.75" customHeight="1">
      <c r="A1439" s="5">
        <v>1437</v>
      </c>
      <c r="B1439" s="6" t="s">
        <v>1079</v>
      </c>
      <c r="C1439" s="5" t="str">
        <f>"刘才芳"</f>
        <v>刘才芳</v>
      </c>
      <c r="D1439" s="5" t="s">
        <v>1326</v>
      </c>
      <c r="E1439" s="5"/>
    </row>
    <row r="1440" spans="1:5" ht="24.75" customHeight="1">
      <c r="A1440" s="5">
        <v>1438</v>
      </c>
      <c r="B1440" s="6" t="s">
        <v>1079</v>
      </c>
      <c r="C1440" s="5" t="str">
        <f>"王亚男"</f>
        <v>王亚男</v>
      </c>
      <c r="D1440" s="5" t="s">
        <v>1327</v>
      </c>
      <c r="E1440" s="5"/>
    </row>
    <row r="1441" spans="1:5" ht="24.75" customHeight="1">
      <c r="A1441" s="5">
        <v>1439</v>
      </c>
      <c r="B1441" s="6" t="s">
        <v>1079</v>
      </c>
      <c r="C1441" s="5" t="str">
        <f>"陈梳"</f>
        <v>陈梳</v>
      </c>
      <c r="D1441" s="5" t="s">
        <v>1328</v>
      </c>
      <c r="E1441" s="5"/>
    </row>
    <row r="1442" spans="1:5" ht="24.75" customHeight="1">
      <c r="A1442" s="5">
        <v>1440</v>
      </c>
      <c r="B1442" s="6" t="s">
        <v>1079</v>
      </c>
      <c r="C1442" s="5" t="str">
        <f>"石仕弹"</f>
        <v>石仕弹</v>
      </c>
      <c r="D1442" s="5" t="s">
        <v>1329</v>
      </c>
      <c r="E1442" s="5"/>
    </row>
    <row r="1443" spans="1:5" ht="24.75" customHeight="1">
      <c r="A1443" s="5">
        <v>1441</v>
      </c>
      <c r="B1443" s="6" t="s">
        <v>1079</v>
      </c>
      <c r="C1443" s="5" t="str">
        <f>"吉莉冰"</f>
        <v>吉莉冰</v>
      </c>
      <c r="D1443" s="5" t="s">
        <v>1330</v>
      </c>
      <c r="E1443" s="5"/>
    </row>
    <row r="1444" spans="1:5" ht="24.75" customHeight="1">
      <c r="A1444" s="5">
        <v>1442</v>
      </c>
      <c r="B1444" s="6" t="s">
        <v>1079</v>
      </c>
      <c r="C1444" s="5" t="str">
        <f>"黄宏燕"</f>
        <v>黄宏燕</v>
      </c>
      <c r="D1444" s="5" t="s">
        <v>1331</v>
      </c>
      <c r="E1444" s="5"/>
    </row>
    <row r="1445" spans="1:5" ht="24.75" customHeight="1">
      <c r="A1445" s="5">
        <v>1443</v>
      </c>
      <c r="B1445" s="6" t="s">
        <v>1079</v>
      </c>
      <c r="C1445" s="5" t="str">
        <f>"李妹"</f>
        <v>李妹</v>
      </c>
      <c r="D1445" s="5" t="s">
        <v>1332</v>
      </c>
      <c r="E1445" s="5"/>
    </row>
    <row r="1446" spans="1:5" ht="24.75" customHeight="1">
      <c r="A1446" s="5">
        <v>1444</v>
      </c>
      <c r="B1446" s="6" t="s">
        <v>1079</v>
      </c>
      <c r="C1446" s="5" t="str">
        <f>"刘文还"</f>
        <v>刘文还</v>
      </c>
      <c r="D1446" s="5" t="s">
        <v>1333</v>
      </c>
      <c r="E1446" s="5"/>
    </row>
    <row r="1447" spans="1:5" ht="24.75" customHeight="1">
      <c r="A1447" s="5">
        <v>1445</v>
      </c>
      <c r="B1447" s="6" t="s">
        <v>1079</v>
      </c>
      <c r="C1447" s="5" t="str">
        <f>"朱祥"</f>
        <v>朱祥</v>
      </c>
      <c r="D1447" s="5" t="s">
        <v>1334</v>
      </c>
      <c r="E1447" s="5"/>
    </row>
    <row r="1448" spans="1:5" ht="24.75" customHeight="1">
      <c r="A1448" s="5">
        <v>1446</v>
      </c>
      <c r="B1448" s="6" t="s">
        <v>1079</v>
      </c>
      <c r="C1448" s="5" t="str">
        <f>"郑蕊二"</f>
        <v>郑蕊二</v>
      </c>
      <c r="D1448" s="5" t="s">
        <v>1335</v>
      </c>
      <c r="E1448" s="5"/>
    </row>
    <row r="1449" spans="1:5" ht="24.75" customHeight="1">
      <c r="A1449" s="5">
        <v>1447</v>
      </c>
      <c r="B1449" s="6" t="s">
        <v>1079</v>
      </c>
      <c r="C1449" s="5" t="str">
        <f>"陈小棉"</f>
        <v>陈小棉</v>
      </c>
      <c r="D1449" s="5" t="s">
        <v>1336</v>
      </c>
      <c r="E1449" s="5"/>
    </row>
    <row r="1450" spans="1:5" ht="24.75" customHeight="1">
      <c r="A1450" s="5">
        <v>1448</v>
      </c>
      <c r="B1450" s="6" t="s">
        <v>1079</v>
      </c>
      <c r="C1450" s="5" t="str">
        <f>"李碧苗"</f>
        <v>李碧苗</v>
      </c>
      <c r="D1450" s="5" t="s">
        <v>1257</v>
      </c>
      <c r="E1450" s="5"/>
    </row>
    <row r="1451" spans="1:5" ht="24.75" customHeight="1">
      <c r="A1451" s="5">
        <v>1449</v>
      </c>
      <c r="B1451" s="6" t="s">
        <v>1079</v>
      </c>
      <c r="C1451" s="5" t="str">
        <f>"黄海茹"</f>
        <v>黄海茹</v>
      </c>
      <c r="D1451" s="5" t="s">
        <v>1337</v>
      </c>
      <c r="E1451" s="5"/>
    </row>
    <row r="1452" spans="1:5" ht="24.75" customHeight="1">
      <c r="A1452" s="5">
        <v>1450</v>
      </c>
      <c r="B1452" s="6" t="s">
        <v>1079</v>
      </c>
      <c r="C1452" s="5" t="str">
        <f>"陈紫靖"</f>
        <v>陈紫靖</v>
      </c>
      <c r="D1452" s="5" t="s">
        <v>1338</v>
      </c>
      <c r="E1452" s="5"/>
    </row>
    <row r="1453" spans="1:5" ht="24.75" customHeight="1">
      <c r="A1453" s="5">
        <v>1451</v>
      </c>
      <c r="B1453" s="6" t="s">
        <v>1079</v>
      </c>
      <c r="C1453" s="5" t="str">
        <f>"吴倩倩"</f>
        <v>吴倩倩</v>
      </c>
      <c r="D1453" s="5" t="s">
        <v>1339</v>
      </c>
      <c r="E1453" s="5"/>
    </row>
    <row r="1454" spans="1:5" ht="24.75" customHeight="1">
      <c r="A1454" s="5">
        <v>1452</v>
      </c>
      <c r="B1454" s="6" t="s">
        <v>1079</v>
      </c>
      <c r="C1454" s="5" t="str">
        <f>"邓雅丹"</f>
        <v>邓雅丹</v>
      </c>
      <c r="D1454" s="5" t="s">
        <v>1340</v>
      </c>
      <c r="E1454" s="5"/>
    </row>
    <row r="1455" spans="1:5" ht="24.75" customHeight="1">
      <c r="A1455" s="5">
        <v>1453</v>
      </c>
      <c r="B1455" s="6" t="s">
        <v>1079</v>
      </c>
      <c r="C1455" s="5" t="str">
        <f>"陈春燕"</f>
        <v>陈春燕</v>
      </c>
      <c r="D1455" s="5" t="s">
        <v>1341</v>
      </c>
      <c r="E1455" s="5"/>
    </row>
    <row r="1456" spans="1:5" ht="24.75" customHeight="1">
      <c r="A1456" s="5">
        <v>1454</v>
      </c>
      <c r="B1456" s="6" t="s">
        <v>1079</v>
      </c>
      <c r="C1456" s="5" t="str">
        <f>"周小芳"</f>
        <v>周小芳</v>
      </c>
      <c r="D1456" s="5" t="s">
        <v>1342</v>
      </c>
      <c r="E1456" s="5"/>
    </row>
    <row r="1457" spans="1:5" ht="24.75" customHeight="1">
      <c r="A1457" s="5">
        <v>1455</v>
      </c>
      <c r="B1457" s="6" t="s">
        <v>1079</v>
      </c>
      <c r="C1457" s="5" t="str">
        <f>"刘朝灵"</f>
        <v>刘朝灵</v>
      </c>
      <c r="D1457" s="5" t="s">
        <v>1343</v>
      </c>
      <c r="E1457" s="5"/>
    </row>
    <row r="1458" spans="1:5" ht="24.75" customHeight="1">
      <c r="A1458" s="5">
        <v>1456</v>
      </c>
      <c r="B1458" s="6" t="s">
        <v>1079</v>
      </c>
      <c r="C1458" s="5" t="str">
        <f>"符红霞"</f>
        <v>符红霞</v>
      </c>
      <c r="D1458" s="5" t="s">
        <v>1344</v>
      </c>
      <c r="E1458" s="5"/>
    </row>
    <row r="1459" spans="1:5" ht="24.75" customHeight="1">
      <c r="A1459" s="5">
        <v>1457</v>
      </c>
      <c r="B1459" s="6" t="s">
        <v>1079</v>
      </c>
      <c r="C1459" s="5" t="str">
        <f>"周玉钱"</f>
        <v>周玉钱</v>
      </c>
      <c r="D1459" s="5" t="s">
        <v>1345</v>
      </c>
      <c r="E1459" s="5"/>
    </row>
    <row r="1460" spans="1:5" ht="24.75" customHeight="1">
      <c r="A1460" s="5">
        <v>1458</v>
      </c>
      <c r="B1460" s="6" t="s">
        <v>1079</v>
      </c>
      <c r="C1460" s="5" t="str">
        <f>"罗玉民"</f>
        <v>罗玉民</v>
      </c>
      <c r="D1460" s="5" t="s">
        <v>1346</v>
      </c>
      <c r="E1460" s="5"/>
    </row>
    <row r="1461" spans="1:5" ht="24.75" customHeight="1">
      <c r="A1461" s="5">
        <v>1459</v>
      </c>
      <c r="B1461" s="6" t="s">
        <v>1079</v>
      </c>
      <c r="C1461" s="5" t="str">
        <f>"陈娇"</f>
        <v>陈娇</v>
      </c>
      <c r="D1461" s="5" t="s">
        <v>1274</v>
      </c>
      <c r="E1461" s="5"/>
    </row>
    <row r="1462" spans="1:5" ht="24.75" customHeight="1">
      <c r="A1462" s="5">
        <v>1460</v>
      </c>
      <c r="B1462" s="6" t="s">
        <v>1079</v>
      </c>
      <c r="C1462" s="5" t="str">
        <f>"刘莉"</f>
        <v>刘莉</v>
      </c>
      <c r="D1462" s="5" t="s">
        <v>845</v>
      </c>
      <c r="E1462" s="5"/>
    </row>
    <row r="1463" spans="1:5" ht="24.75" customHeight="1">
      <c r="A1463" s="5">
        <v>1461</v>
      </c>
      <c r="B1463" s="6" t="s">
        <v>1079</v>
      </c>
      <c r="C1463" s="5" t="str">
        <f>"韦丽果"</f>
        <v>韦丽果</v>
      </c>
      <c r="D1463" s="5" t="s">
        <v>1347</v>
      </c>
      <c r="E1463" s="5"/>
    </row>
    <row r="1464" spans="1:5" ht="24.75" customHeight="1">
      <c r="A1464" s="5">
        <v>1462</v>
      </c>
      <c r="B1464" s="6" t="s">
        <v>1079</v>
      </c>
      <c r="C1464" s="5" t="str">
        <f>"罗婷"</f>
        <v>罗婷</v>
      </c>
      <c r="D1464" s="5" t="s">
        <v>1348</v>
      </c>
      <c r="E1464" s="5"/>
    </row>
    <row r="1465" spans="1:5" ht="24.75" customHeight="1">
      <c r="A1465" s="5">
        <v>1463</v>
      </c>
      <c r="B1465" s="6" t="s">
        <v>1079</v>
      </c>
      <c r="C1465" s="5" t="str">
        <f>"符淑娴"</f>
        <v>符淑娴</v>
      </c>
      <c r="D1465" s="5" t="s">
        <v>1349</v>
      </c>
      <c r="E1465" s="5"/>
    </row>
    <row r="1466" spans="1:5" ht="24.75" customHeight="1">
      <c r="A1466" s="5">
        <v>1464</v>
      </c>
      <c r="B1466" s="6" t="s">
        <v>1079</v>
      </c>
      <c r="C1466" s="5" t="str">
        <f>"容秀欣"</f>
        <v>容秀欣</v>
      </c>
      <c r="D1466" s="5" t="s">
        <v>1350</v>
      </c>
      <c r="E1466" s="5"/>
    </row>
  </sheetData>
  <sheetProtection/>
  <autoFilter ref="A2:E1466">
    <sortState ref="A3:E1466">
      <sortCondition sortBy="value" ref="A3:A1466"/>
    </sortState>
  </autoFilter>
  <mergeCells count="1">
    <mergeCell ref="A1:E1"/>
  </mergeCells>
  <printOptions/>
  <pageMargins left="0.75" right="0.75" top="0.5902777777777778" bottom="0.590277777777777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Hmz</cp:lastModifiedBy>
  <dcterms:created xsi:type="dcterms:W3CDTF">2023-08-14T06:36:19Z</dcterms:created>
  <dcterms:modified xsi:type="dcterms:W3CDTF">2023-08-15T09:59:48Z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6B2C9AA019B844609C68AD9A6104F842_13</vt:lpwstr>
  </property>
  <property fmtid="{D5CDD505-2E9C-101B-9397-08002B2CF9AE}" pid="4" name="KSOProductBuildV">
    <vt:lpwstr>2052-11.8.2.8411</vt:lpwstr>
  </property>
</Properties>
</file>