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<sst xmlns="http://schemas.openxmlformats.org/spreadsheetml/2006/main" count="94" uniqueCount="9">
  <si>
    <t>三亚市海棠区2023年公开招聘事业单位工作人员资格初审合格人员名单</t>
  </si>
  <si>
    <t>序号</t>
  </si>
  <si>
    <t>报考号</t>
  </si>
  <si>
    <t>报考岗位</t>
  </si>
  <si>
    <t>姓名</t>
  </si>
  <si>
    <t>性别</t>
  </si>
  <si>
    <t>备注</t>
  </si>
  <si>
    <t>0101_职员</t>
  </si>
  <si>
    <t>0201_职员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</si>
</sst>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5">
      <selection activeCell="G3" sqref="G3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15.7109375" style="3" customWidth="1"/>
    <col min="4" max="5" width="9.28125" style="3" customWidth="1"/>
    <col min="6" max="6" width="15.57421875" style="2" customWidth="1"/>
    <col min="7" max="16384" width="9.00390625" style="2" customWidth="1"/>
  </cols>
  <sheetData>
    <row r="1" spans="1:6" s="1" customFormat="1" ht="67.5" customHeight="1">
      <c r="A1" s="4" t="s">
        <v>0</v>
      </c>
      <c r="B1" s="5"/>
      <c r="C1" s="5"/>
      <c r="D1" s="5"/>
      <c r="E1" s="5"/>
      <c r="F1" s="6"/>
    </row>
    <row r="2" spans="1:6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pans="1:6" ht="34.5" customHeight="1">
      <c r="A3" s="9">
        <v>1</v>
      </c>
      <c r="B3" s="10" t="str">
        <f>"554220230724105635106971"</f>
        <v>554220230724105635106971</v>
      </c>
      <c r="C3" s="10" t="s">
        <v>7</v>
      </c>
      <c r="D3" s="10" t="str">
        <f>"连心"</f>
        <v>连心</v>
      </c>
      <c r="E3" s="10" t="str">
        <f>"女"</f>
        <v>女</v>
      </c>
      <c r="F3" s="9"/>
    </row>
    <row r="4" spans="1:6" ht="34.5" customHeight="1">
      <c r="A4" s="9">
        <v>2</v>
      </c>
      <c r="B4" s="10" t="str">
        <f>"554220230724105837106986"</f>
        <v>554220230724105837106986</v>
      </c>
      <c r="C4" s="10" t="s">
        <v>7</v>
      </c>
      <c r="D4" s="10" t="str">
        <f>"李永基"</f>
        <v>李永基</v>
      </c>
      <c r="E4" s="10" t="str">
        <f>"女"</f>
        <v>女</v>
      </c>
      <c r="F4" s="9"/>
    </row>
    <row r="5" spans="1:6" ht="34.5" customHeight="1">
      <c r="A5" s="9">
        <v>3</v>
      </c>
      <c r="B5" s="10" t="str">
        <f>"554220230724092730106257"</f>
        <v>554220230724092730106257</v>
      </c>
      <c r="C5" s="10" t="s">
        <v>7</v>
      </c>
      <c r="D5" s="10" t="str">
        <f>"赵洋"</f>
        <v>赵洋</v>
      </c>
      <c r="E5" s="10" t="str">
        <f aca="true" t="shared" si="0" ref="E5:E8">"男"</f>
        <v>男</v>
      </c>
      <c r="F5" s="9"/>
    </row>
    <row r="6" spans="1:6" ht="34.5" customHeight="1">
      <c r="A6" s="9">
        <v>4</v>
      </c>
      <c r="B6" s="10" t="str">
        <f>"554220230724105627106969"</f>
        <v>554220230724105627106969</v>
      </c>
      <c r="C6" s="10" t="s">
        <v>7</v>
      </c>
      <c r="D6" s="10" t="str">
        <f>"林进"</f>
        <v>林进</v>
      </c>
      <c r="E6" s="10" t="str">
        <f t="shared" si="0"/>
        <v>男</v>
      </c>
      <c r="F6" s="9"/>
    </row>
    <row r="7" spans="1:6" ht="34.5" customHeight="1">
      <c r="A7" s="9">
        <v>5</v>
      </c>
      <c r="B7" s="10" t="str">
        <f>"554220230724123707108481"</f>
        <v>554220230724123707108481</v>
      </c>
      <c r="C7" s="10" t="s">
        <v>7</v>
      </c>
      <c r="D7" s="10" t="str">
        <f>"张池"</f>
        <v>张池</v>
      </c>
      <c r="E7" s="10" t="str">
        <f t="shared" si="0"/>
        <v>男</v>
      </c>
      <c r="F7" s="9"/>
    </row>
    <row r="8" spans="1:6" ht="34.5" customHeight="1">
      <c r="A8" s="9">
        <v>6</v>
      </c>
      <c r="B8" s="10" t="str">
        <f>"554220230724121049108372"</f>
        <v>554220230724121049108372</v>
      </c>
      <c r="C8" s="10" t="s">
        <v>7</v>
      </c>
      <c r="D8" s="10" t="str">
        <f>"刘旭"</f>
        <v>刘旭</v>
      </c>
      <c r="E8" s="10" t="str">
        <f t="shared" si="0"/>
        <v>男</v>
      </c>
      <c r="F8" s="9"/>
    </row>
    <row r="9" spans="1:6" ht="34.5" customHeight="1">
      <c r="A9" s="9">
        <v>7</v>
      </c>
      <c r="B9" s="10" t="str">
        <f>"554220230724121639108395"</f>
        <v>554220230724121639108395</v>
      </c>
      <c r="C9" s="10" t="s">
        <v>7</v>
      </c>
      <c r="D9" s="10" t="str">
        <f>"刘雪"</f>
        <v>刘雪</v>
      </c>
      <c r="E9" s="10" t="str">
        <f aca="true" t="shared" si="1" ref="E9:E16">"女"</f>
        <v>女</v>
      </c>
      <c r="F9" s="9"/>
    </row>
    <row r="10" spans="1:6" ht="34.5" customHeight="1">
      <c r="A10" s="9">
        <v>8</v>
      </c>
      <c r="B10" s="10" t="str">
        <f>"554220230724130937108636"</f>
        <v>554220230724130937108636</v>
      </c>
      <c r="C10" s="10" t="s">
        <v>7</v>
      </c>
      <c r="D10" s="10" t="str">
        <f>"张雨荷"</f>
        <v>张雨荷</v>
      </c>
      <c r="E10" s="10" t="str">
        <f t="shared" si="1"/>
        <v>女</v>
      </c>
      <c r="F10" s="9"/>
    </row>
    <row r="11" spans="1:6" ht="34.5" customHeight="1">
      <c r="A11" s="9">
        <v>9</v>
      </c>
      <c r="B11" s="10" t="str">
        <f>"554220230724133208108748"</f>
        <v>554220230724133208108748</v>
      </c>
      <c r="C11" s="10" t="s">
        <v>7</v>
      </c>
      <c r="D11" s="10" t="str">
        <f>"曾阿娟"</f>
        <v>曾阿娟</v>
      </c>
      <c r="E11" s="10" t="str">
        <f t="shared" si="1"/>
        <v>女</v>
      </c>
      <c r="F11" s="9"/>
    </row>
    <row r="12" spans="1:6" ht="34.5" customHeight="1">
      <c r="A12" s="9">
        <v>10</v>
      </c>
      <c r="B12" s="10" t="str">
        <f>"554220230724133332108759"</f>
        <v>554220230724133332108759</v>
      </c>
      <c r="C12" s="10" t="s">
        <v>7</v>
      </c>
      <c r="D12" s="10" t="str">
        <f>"林莲"</f>
        <v>林莲</v>
      </c>
      <c r="E12" s="10" t="str">
        <f t="shared" si="1"/>
        <v>女</v>
      </c>
      <c r="F12" s="9"/>
    </row>
    <row r="13" spans="1:6" ht="34.5" customHeight="1">
      <c r="A13" s="9">
        <v>11</v>
      </c>
      <c r="B13" s="10" t="str">
        <f>"554220230724104543106901"</f>
        <v>554220230724104543106901</v>
      </c>
      <c r="C13" s="10" t="s">
        <v>7</v>
      </c>
      <c r="D13" s="10" t="str">
        <f>"韩姗妮"</f>
        <v>韩姗妮</v>
      </c>
      <c r="E13" s="10" t="str">
        <f t="shared" si="1"/>
        <v>女</v>
      </c>
      <c r="F13" s="9"/>
    </row>
    <row r="14" spans="1:6" ht="34.5" customHeight="1">
      <c r="A14" s="9">
        <v>12</v>
      </c>
      <c r="B14" s="10" t="str">
        <f>"554220230724172834110999"</f>
        <v>554220230724172834110999</v>
      </c>
      <c r="C14" s="10" t="s">
        <v>7</v>
      </c>
      <c r="D14" s="10" t="str">
        <f>"王小云"</f>
        <v>王小云</v>
      </c>
      <c r="E14" s="10" t="str">
        <f t="shared" si="1"/>
        <v>女</v>
      </c>
      <c r="F14" s="9"/>
    </row>
    <row r="15" spans="1:6" ht="34.5" customHeight="1">
      <c r="A15" s="9">
        <v>13</v>
      </c>
      <c r="B15" s="10" t="str">
        <f>"554220230724212121112561"</f>
        <v>554220230724212121112561</v>
      </c>
      <c r="C15" s="10" t="s">
        <v>7</v>
      </c>
      <c r="D15" s="10" t="str">
        <f>"蒋雯秀"</f>
        <v>蒋雯秀</v>
      </c>
      <c r="E15" s="10" t="str">
        <f t="shared" si="1"/>
        <v>女</v>
      </c>
      <c r="F15" s="9"/>
    </row>
    <row r="16" spans="1:6" ht="34.5" customHeight="1">
      <c r="A16" s="9">
        <v>14</v>
      </c>
      <c r="B16" s="10" t="str">
        <f>"554220230724150205109101"</f>
        <v>554220230724150205109101</v>
      </c>
      <c r="C16" s="10" t="s">
        <v>7</v>
      </c>
      <c r="D16" s="10" t="str">
        <f>"陈君丹"</f>
        <v>陈君丹</v>
      </c>
      <c r="E16" s="10" t="str">
        <f t="shared" si="1"/>
        <v>女</v>
      </c>
      <c r="F16" s="9"/>
    </row>
    <row r="17" spans="1:6" ht="34.5" customHeight="1">
      <c r="A17" s="9">
        <v>15</v>
      </c>
      <c r="B17" s="10" t="str">
        <f>"554220230724224948112928"</f>
        <v>554220230724224948112928</v>
      </c>
      <c r="C17" s="10" t="s">
        <v>7</v>
      </c>
      <c r="D17" s="10" t="str">
        <f>"吴红"</f>
        <v>吴红</v>
      </c>
      <c r="E17" s="10" t="str">
        <f>"男"</f>
        <v>男</v>
      </c>
      <c r="F17" s="9"/>
    </row>
    <row r="18" spans="1:6" ht="34.5" customHeight="1">
      <c r="A18" s="9">
        <v>16</v>
      </c>
      <c r="B18" s="10" t="str">
        <f>"554220230724145543109073"</f>
        <v>554220230724145543109073</v>
      </c>
      <c r="C18" s="10" t="s">
        <v>7</v>
      </c>
      <c r="D18" s="10" t="str">
        <f>"尹杰琦"</f>
        <v>尹杰琦</v>
      </c>
      <c r="E18" s="10" t="str">
        <f>"女"</f>
        <v>女</v>
      </c>
      <c r="F18" s="9"/>
    </row>
    <row r="19" spans="1:6" ht="34.5" customHeight="1">
      <c r="A19" s="9">
        <v>17</v>
      </c>
      <c r="B19" s="10" t="str">
        <f>"554220230725083915113441"</f>
        <v>554220230725083915113441</v>
      </c>
      <c r="C19" s="10" t="s">
        <v>7</v>
      </c>
      <c r="D19" s="10" t="str">
        <f>"吉才婷"</f>
        <v>吉才婷</v>
      </c>
      <c r="E19" s="10" t="str">
        <f>"女"</f>
        <v>女</v>
      </c>
      <c r="F19" s="9"/>
    </row>
    <row r="20" spans="1:6" ht="34.5" customHeight="1">
      <c r="A20" s="9">
        <v>18</v>
      </c>
      <c r="B20" s="10" t="str">
        <f>"554220230725091643113741"</f>
        <v>554220230725091643113741</v>
      </c>
      <c r="C20" s="10" t="s">
        <v>7</v>
      </c>
      <c r="D20" s="10" t="str">
        <f>"庄礼程"</f>
        <v>庄礼程</v>
      </c>
      <c r="E20" s="10" t="str">
        <f>"男"</f>
        <v>男</v>
      </c>
      <c r="F20" s="9"/>
    </row>
    <row r="21" spans="1:6" ht="34.5" customHeight="1">
      <c r="A21" s="9">
        <v>19</v>
      </c>
      <c r="B21" s="10" t="str">
        <f>"554220230725113213116043"</f>
        <v>554220230725113213116043</v>
      </c>
      <c r="C21" s="10" t="s">
        <v>7</v>
      </c>
      <c r="D21" s="10" t="str">
        <f>"孙嘉慧"</f>
        <v>孙嘉慧</v>
      </c>
      <c r="E21" s="10" t="str">
        <f>"女"</f>
        <v>女</v>
      </c>
      <c r="F21" s="9"/>
    </row>
    <row r="22" spans="1:6" ht="34.5" customHeight="1">
      <c r="A22" s="9">
        <v>20</v>
      </c>
      <c r="B22" s="10" t="str">
        <f>"554220230725124433116420"</f>
        <v>554220230725124433116420</v>
      </c>
      <c r="C22" s="10" t="s">
        <v>7</v>
      </c>
      <c r="D22" s="10" t="str">
        <f>"翁宏富"</f>
        <v>翁宏富</v>
      </c>
      <c r="E22" s="10" t="str">
        <f>"男"</f>
        <v>男</v>
      </c>
      <c r="F22" s="9"/>
    </row>
    <row r="23" spans="1:6" ht="34.5" customHeight="1">
      <c r="A23" s="9">
        <v>21</v>
      </c>
      <c r="B23" s="10" t="str">
        <f>"554220230725133232116641"</f>
        <v>554220230725133232116641</v>
      </c>
      <c r="C23" s="10" t="s">
        <v>7</v>
      </c>
      <c r="D23" s="10" t="str">
        <f>"邢贞珍"</f>
        <v>邢贞珍</v>
      </c>
      <c r="E23" s="10" t="str">
        <f>"女"</f>
        <v>女</v>
      </c>
      <c r="F23" s="9"/>
    </row>
    <row r="24" spans="1:6" ht="34.5" customHeight="1">
      <c r="A24" s="9">
        <v>22</v>
      </c>
      <c r="B24" s="10" t="str">
        <f>"554220230725141635116781"</f>
        <v>554220230725141635116781</v>
      </c>
      <c r="C24" s="10" t="s">
        <v>7</v>
      </c>
      <c r="D24" s="10" t="str">
        <f>"凌晓茹"</f>
        <v>凌晓茹</v>
      </c>
      <c r="E24" s="10" t="str">
        <f>"女"</f>
        <v>女</v>
      </c>
      <c r="F24" s="9"/>
    </row>
    <row r="25" spans="1:6" ht="34.5" customHeight="1">
      <c r="A25" s="9">
        <v>23</v>
      </c>
      <c r="B25" s="10" t="str">
        <f>"554220230725151632117057"</f>
        <v>554220230725151632117057</v>
      </c>
      <c r="C25" s="10" t="s">
        <v>7</v>
      </c>
      <c r="D25" s="10" t="str">
        <f>"郑亚梅"</f>
        <v>郑亚梅</v>
      </c>
      <c r="E25" s="10" t="str">
        <f>"女"</f>
        <v>女</v>
      </c>
      <c r="F25" s="9"/>
    </row>
    <row r="26" spans="1:6" ht="34.5" customHeight="1">
      <c r="A26" s="9">
        <v>24</v>
      </c>
      <c r="B26" s="10" t="str">
        <f>"554220230725154905117262"</f>
        <v>554220230725154905117262</v>
      </c>
      <c r="C26" s="10" t="s">
        <v>7</v>
      </c>
      <c r="D26" s="10" t="str">
        <f>"吴小杉"</f>
        <v>吴小杉</v>
      </c>
      <c r="E26" s="10" t="str">
        <f>"男"</f>
        <v>男</v>
      </c>
      <c r="F26" s="9"/>
    </row>
    <row r="27" spans="1:6" ht="34.5" customHeight="1">
      <c r="A27" s="9">
        <v>25</v>
      </c>
      <c r="B27" s="10" t="str">
        <f>"554220230725160547117371"</f>
        <v>554220230725160547117371</v>
      </c>
      <c r="C27" s="10" t="s">
        <v>7</v>
      </c>
      <c r="D27" s="10" t="str">
        <f>"蔡洁"</f>
        <v>蔡洁</v>
      </c>
      <c r="E27" s="10" t="str">
        <f>"女"</f>
        <v>女</v>
      </c>
      <c r="F27" s="9"/>
    </row>
    <row r="28" spans="1:6" ht="34.5" customHeight="1">
      <c r="A28" s="9">
        <v>26</v>
      </c>
      <c r="B28" s="10" t="str">
        <f>"554220230725204003118667"</f>
        <v>554220230725204003118667</v>
      </c>
      <c r="C28" s="10" t="s">
        <v>7</v>
      </c>
      <c r="D28" s="10" t="str">
        <f>"覃文妍"</f>
        <v>覃文妍</v>
      </c>
      <c r="E28" s="10" t="str">
        <f>"女"</f>
        <v>女</v>
      </c>
      <c r="F28" s="9"/>
    </row>
    <row r="29" spans="1:6" ht="34.5" customHeight="1">
      <c r="A29" s="9">
        <v>27</v>
      </c>
      <c r="B29" s="10" t="str">
        <f>"554220230726082937119555"</f>
        <v>554220230726082937119555</v>
      </c>
      <c r="C29" s="10" t="s">
        <v>7</v>
      </c>
      <c r="D29" s="10" t="str">
        <f>"林叶清"</f>
        <v>林叶清</v>
      </c>
      <c r="E29" s="10" t="str">
        <f>"女"</f>
        <v>女</v>
      </c>
      <c r="F29" s="9"/>
    </row>
    <row r="30" spans="1:6" ht="34.5" customHeight="1">
      <c r="A30" s="9">
        <v>28</v>
      </c>
      <c r="B30" s="10" t="str">
        <f>"554220230725223352119103"</f>
        <v>554220230725223352119103</v>
      </c>
      <c r="C30" s="10" t="s">
        <v>7</v>
      </c>
      <c r="D30" s="10" t="str">
        <f>"陈林林"</f>
        <v>陈林林</v>
      </c>
      <c r="E30" s="10" t="str">
        <f>"女"</f>
        <v>女</v>
      </c>
      <c r="F30" s="9"/>
    </row>
    <row r="31" spans="1:6" ht="34.5" customHeight="1">
      <c r="A31" s="9">
        <v>29</v>
      </c>
      <c r="B31" s="10" t="str">
        <f>"554220230726154351122666"</f>
        <v>554220230726154351122666</v>
      </c>
      <c r="C31" s="10" t="s">
        <v>7</v>
      </c>
      <c r="D31" s="10" t="str">
        <f>"劳培俊"</f>
        <v>劳培俊</v>
      </c>
      <c r="E31" s="10" t="str">
        <f>"男"</f>
        <v>男</v>
      </c>
      <c r="F31" s="9"/>
    </row>
    <row r="32" spans="1:6" ht="34.5" customHeight="1">
      <c r="A32" s="9">
        <v>30</v>
      </c>
      <c r="B32" s="10" t="str">
        <f>"554220230724140647108870"</f>
        <v>554220230724140647108870</v>
      </c>
      <c r="C32" s="10" t="s">
        <v>7</v>
      </c>
      <c r="D32" s="10" t="str">
        <f>"林淑艺"</f>
        <v>林淑艺</v>
      </c>
      <c r="E32" s="10" t="str">
        <f>"女"</f>
        <v>女</v>
      </c>
      <c r="F32" s="9"/>
    </row>
    <row r="33" spans="1:6" ht="34.5" customHeight="1">
      <c r="A33" s="9">
        <v>31</v>
      </c>
      <c r="B33" s="10" t="str">
        <f>"554220230726214257123951"</f>
        <v>554220230726214257123951</v>
      </c>
      <c r="C33" s="10" t="s">
        <v>7</v>
      </c>
      <c r="D33" s="10" t="str">
        <f>"罗少芬"</f>
        <v>罗少芬</v>
      </c>
      <c r="E33" s="10" t="str">
        <f>"女"</f>
        <v>女</v>
      </c>
      <c r="F33" s="9"/>
    </row>
    <row r="34" spans="1:6" ht="34.5" customHeight="1">
      <c r="A34" s="9">
        <v>32</v>
      </c>
      <c r="B34" s="10" t="str">
        <f>"554220230725101117115321"</f>
        <v>554220230725101117115321</v>
      </c>
      <c r="C34" s="10" t="s">
        <v>7</v>
      </c>
      <c r="D34" s="10" t="str">
        <f>"张阳"</f>
        <v>张阳</v>
      </c>
      <c r="E34" s="10" t="str">
        <f>"男"</f>
        <v>男</v>
      </c>
      <c r="F34" s="9"/>
    </row>
    <row r="35" spans="1:6" ht="34.5" customHeight="1">
      <c r="A35" s="9">
        <v>33</v>
      </c>
      <c r="B35" s="10" t="str">
        <f>"554220230726220619124027"</f>
        <v>554220230726220619124027</v>
      </c>
      <c r="C35" s="10" t="s">
        <v>7</v>
      </c>
      <c r="D35" s="10" t="str">
        <f>"孙丹"</f>
        <v>孙丹</v>
      </c>
      <c r="E35" s="10" t="str">
        <f>"女"</f>
        <v>女</v>
      </c>
      <c r="F35" s="9"/>
    </row>
    <row r="36" spans="1:6" ht="34.5" customHeight="1">
      <c r="A36" s="9">
        <v>34</v>
      </c>
      <c r="B36" s="10" t="str">
        <f>"554220230726230340124152"</f>
        <v>554220230726230340124152</v>
      </c>
      <c r="C36" s="10" t="s">
        <v>7</v>
      </c>
      <c r="D36" s="10" t="str">
        <f>"朱梦羚"</f>
        <v>朱梦羚</v>
      </c>
      <c r="E36" s="10" t="str">
        <f>"女"</f>
        <v>女</v>
      </c>
      <c r="F36" s="9"/>
    </row>
    <row r="37" spans="1:6" ht="34.5" customHeight="1">
      <c r="A37" s="9">
        <v>35</v>
      </c>
      <c r="B37" s="10" t="str">
        <f>"554220230727094835124832"</f>
        <v>554220230727094835124832</v>
      </c>
      <c r="C37" s="10" t="s">
        <v>7</v>
      </c>
      <c r="D37" s="10" t="str">
        <f>"王思瑶"</f>
        <v>王思瑶</v>
      </c>
      <c r="E37" s="10" t="str">
        <f>"女"</f>
        <v>女</v>
      </c>
      <c r="F37" s="9"/>
    </row>
    <row r="38" spans="1:6" ht="34.5" customHeight="1">
      <c r="A38" s="9">
        <v>36</v>
      </c>
      <c r="B38" s="10" t="str">
        <f>"554220230726131447121862"</f>
        <v>554220230726131447121862</v>
      </c>
      <c r="C38" s="10" t="s">
        <v>7</v>
      </c>
      <c r="D38" s="10" t="str">
        <f>"陈益豪"</f>
        <v>陈益豪</v>
      </c>
      <c r="E38" s="10" t="str">
        <f>"男"</f>
        <v>男</v>
      </c>
      <c r="F38" s="9"/>
    </row>
    <row r="39" spans="1:6" ht="34.5" customHeight="1">
      <c r="A39" s="9">
        <v>37</v>
      </c>
      <c r="B39" s="10" t="str">
        <f>"554220230726160838122815"</f>
        <v>554220230726160838122815</v>
      </c>
      <c r="C39" s="10" t="s">
        <v>7</v>
      </c>
      <c r="D39" s="10" t="str">
        <f>"欧诒磊"</f>
        <v>欧诒磊</v>
      </c>
      <c r="E39" s="10" t="str">
        <f>"男"</f>
        <v>男</v>
      </c>
      <c r="F39" s="9"/>
    </row>
    <row r="40" spans="1:6" ht="34.5" customHeight="1">
      <c r="A40" s="9">
        <v>38</v>
      </c>
      <c r="B40" s="10" t="str">
        <f>"554220230725130227116508"</f>
        <v>554220230725130227116508</v>
      </c>
      <c r="C40" s="10" t="s">
        <v>7</v>
      </c>
      <c r="D40" s="10" t="str">
        <f>"李福朝"</f>
        <v>李福朝</v>
      </c>
      <c r="E40" s="10" t="str">
        <f>"男"</f>
        <v>男</v>
      </c>
      <c r="F40" s="9"/>
    </row>
    <row r="41" spans="1:6" ht="34.5" customHeight="1">
      <c r="A41" s="9">
        <v>39</v>
      </c>
      <c r="B41" s="10" t="str">
        <f>"554220230727172312126785"</f>
        <v>554220230727172312126785</v>
      </c>
      <c r="C41" s="10" t="s">
        <v>7</v>
      </c>
      <c r="D41" s="10" t="str">
        <f>"徐庚辉"</f>
        <v>徐庚辉</v>
      </c>
      <c r="E41" s="10" t="str">
        <f>"男"</f>
        <v>男</v>
      </c>
      <c r="F41" s="9"/>
    </row>
    <row r="42" spans="1:6" ht="34.5" customHeight="1">
      <c r="A42" s="9">
        <v>40</v>
      </c>
      <c r="B42" s="10" t="str">
        <f>"554220230726102108120717"</f>
        <v>554220230726102108120717</v>
      </c>
      <c r="C42" s="10" t="s">
        <v>7</v>
      </c>
      <c r="D42" s="10" t="str">
        <f>"王干"</f>
        <v>王干</v>
      </c>
      <c r="E42" s="10" t="str">
        <f>"男"</f>
        <v>男</v>
      </c>
      <c r="F42" s="9"/>
    </row>
    <row r="43" spans="1:6" ht="34.5" customHeight="1">
      <c r="A43" s="9">
        <v>41</v>
      </c>
      <c r="B43" s="10" t="str">
        <f>"554220230728022956127754"</f>
        <v>554220230728022956127754</v>
      </c>
      <c r="C43" s="10" t="s">
        <v>7</v>
      </c>
      <c r="D43" s="10" t="str">
        <f>"廖林妍"</f>
        <v>廖林妍</v>
      </c>
      <c r="E43" s="10" t="str">
        <f>"女"</f>
        <v>女</v>
      </c>
      <c r="F43" s="9"/>
    </row>
    <row r="44" spans="1:6" ht="34.5" customHeight="1">
      <c r="A44" s="9">
        <v>42</v>
      </c>
      <c r="B44" s="10" t="str">
        <f>"554220230724165202110558"</f>
        <v>554220230724165202110558</v>
      </c>
      <c r="C44" s="10" t="s">
        <v>7</v>
      </c>
      <c r="D44" s="10" t="str">
        <f>"杜彤彤"</f>
        <v>杜彤彤</v>
      </c>
      <c r="E44" s="10" t="str">
        <f>"女"</f>
        <v>女</v>
      </c>
      <c r="F44" s="9"/>
    </row>
    <row r="45" spans="1:6" ht="34.5" customHeight="1">
      <c r="A45" s="9">
        <v>43</v>
      </c>
      <c r="B45" s="10" t="str">
        <f>"554220230728111306128863"</f>
        <v>554220230728111306128863</v>
      </c>
      <c r="C45" s="10" t="s">
        <v>7</v>
      </c>
      <c r="D45" s="10" t="str">
        <f>"莫少强"</f>
        <v>莫少强</v>
      </c>
      <c r="E45" s="10" t="str">
        <f>"男"</f>
        <v>男</v>
      </c>
      <c r="F45" s="9"/>
    </row>
    <row r="46" spans="1:6" ht="34.5" customHeight="1">
      <c r="A46" s="9">
        <v>44</v>
      </c>
      <c r="B46" s="10" t="str">
        <f>"554220230724111444107093"</f>
        <v>554220230724111444107093</v>
      </c>
      <c r="C46" s="10" t="s">
        <v>7</v>
      </c>
      <c r="D46" s="10" t="str">
        <f>"李冠涛"</f>
        <v>李冠涛</v>
      </c>
      <c r="E46" s="10" t="str">
        <f>"男"</f>
        <v>男</v>
      </c>
      <c r="F46" s="9"/>
    </row>
    <row r="47" spans="1:6" ht="34.5" customHeight="1">
      <c r="A47" s="9">
        <v>45</v>
      </c>
      <c r="B47" s="10" t="str">
        <f>"554220230728181709130228"</f>
        <v>554220230728181709130228</v>
      </c>
      <c r="C47" s="10" t="s">
        <v>7</v>
      </c>
      <c r="D47" s="10" t="str">
        <f>"王平敏"</f>
        <v>王平敏</v>
      </c>
      <c r="E47" s="10" t="str">
        <f aca="true" t="shared" si="2" ref="E47:E53">"女"</f>
        <v>女</v>
      </c>
      <c r="F47" s="9"/>
    </row>
    <row r="48" spans="1:6" ht="34.5" customHeight="1">
      <c r="A48" s="9">
        <v>46</v>
      </c>
      <c r="B48" s="10" t="str">
        <f>"554220230724232016113028"</f>
        <v>554220230724232016113028</v>
      </c>
      <c r="C48" s="10" t="s">
        <v>7</v>
      </c>
      <c r="D48" s="10" t="str">
        <f>"张楚莹"</f>
        <v>张楚莹</v>
      </c>
      <c r="E48" s="10" t="str">
        <f t="shared" si="2"/>
        <v>女</v>
      </c>
      <c r="F48" s="9"/>
    </row>
    <row r="49" spans="1:6" ht="34.5" customHeight="1">
      <c r="A49" s="9">
        <v>47</v>
      </c>
      <c r="B49" s="10" t="str">
        <f>"554220230729104145131218"</f>
        <v>554220230729104145131218</v>
      </c>
      <c r="C49" s="10" t="s">
        <v>7</v>
      </c>
      <c r="D49" s="10" t="str">
        <f>"郑丹汝"</f>
        <v>郑丹汝</v>
      </c>
      <c r="E49" s="10" t="str">
        <f t="shared" si="2"/>
        <v>女</v>
      </c>
      <c r="F49" s="9"/>
    </row>
    <row r="50" spans="1:6" ht="34.5" customHeight="1">
      <c r="A50" s="9">
        <v>48</v>
      </c>
      <c r="B50" s="10" t="str">
        <f>"554220230725134500116692"</f>
        <v>554220230725134500116692</v>
      </c>
      <c r="C50" s="10" t="s">
        <v>7</v>
      </c>
      <c r="D50" s="10" t="str">
        <f>"曾璇"</f>
        <v>曾璇</v>
      </c>
      <c r="E50" s="10" t="str">
        <f t="shared" si="2"/>
        <v>女</v>
      </c>
      <c r="F50" s="9"/>
    </row>
    <row r="51" spans="1:6" ht="34.5" customHeight="1">
      <c r="A51" s="9">
        <v>49</v>
      </c>
      <c r="B51" s="10" t="str">
        <f>"554220230728212732130597"</f>
        <v>554220230728212732130597</v>
      </c>
      <c r="C51" s="10" t="s">
        <v>7</v>
      </c>
      <c r="D51" s="10" t="str">
        <f>"赵琰琰"</f>
        <v>赵琰琰</v>
      </c>
      <c r="E51" s="10" t="str">
        <f t="shared" si="2"/>
        <v>女</v>
      </c>
      <c r="F51" s="9"/>
    </row>
    <row r="52" spans="1:6" ht="34.5" customHeight="1">
      <c r="A52" s="9">
        <v>50</v>
      </c>
      <c r="B52" s="10" t="str">
        <f>"554220230729222353132507"</f>
        <v>554220230729222353132507</v>
      </c>
      <c r="C52" s="10" t="s">
        <v>7</v>
      </c>
      <c r="D52" s="10" t="str">
        <f>"薛亦菲"</f>
        <v>薛亦菲</v>
      </c>
      <c r="E52" s="10" t="str">
        <f t="shared" si="2"/>
        <v>女</v>
      </c>
      <c r="F52" s="9"/>
    </row>
    <row r="53" spans="1:6" ht="34.5" customHeight="1">
      <c r="A53" s="9">
        <v>51</v>
      </c>
      <c r="B53" s="10" t="str">
        <f>"554220230730113824133336"</f>
        <v>554220230730113824133336</v>
      </c>
      <c r="C53" s="10" t="s">
        <v>7</v>
      </c>
      <c r="D53" s="10" t="str">
        <f>"史燕雯"</f>
        <v>史燕雯</v>
      </c>
      <c r="E53" s="10" t="str">
        <f t="shared" si="2"/>
        <v>女</v>
      </c>
      <c r="F53" s="9"/>
    </row>
    <row r="54" spans="1:6" ht="34.5" customHeight="1">
      <c r="A54" s="9">
        <v>52</v>
      </c>
      <c r="B54" s="10" t="str">
        <f>"554220230730115701133370"</f>
        <v>554220230730115701133370</v>
      </c>
      <c r="C54" s="10" t="s">
        <v>7</v>
      </c>
      <c r="D54" s="10" t="str">
        <f>"王朝斌"</f>
        <v>王朝斌</v>
      </c>
      <c r="E54" s="10" t="str">
        <f>"男"</f>
        <v>男</v>
      </c>
      <c r="F54" s="9"/>
    </row>
    <row r="55" spans="1:6" ht="34.5" customHeight="1">
      <c r="A55" s="9">
        <v>53</v>
      </c>
      <c r="B55" s="10" t="str">
        <f>"554220230730181656134363"</f>
        <v>554220230730181656134363</v>
      </c>
      <c r="C55" s="10" t="s">
        <v>7</v>
      </c>
      <c r="D55" s="10" t="str">
        <f>"廖明娟"</f>
        <v>廖明娟</v>
      </c>
      <c r="E55" s="10" t="str">
        <f>"女"</f>
        <v>女</v>
      </c>
      <c r="F55" s="9"/>
    </row>
    <row r="56" spans="1:6" ht="34.5" customHeight="1">
      <c r="A56" s="9">
        <v>54</v>
      </c>
      <c r="B56" s="10" t="str">
        <f>"554220230729202000132243"</f>
        <v>554220230729202000132243</v>
      </c>
      <c r="C56" s="10" t="s">
        <v>7</v>
      </c>
      <c r="D56" s="10" t="str">
        <f>"于新艺"</f>
        <v>于新艺</v>
      </c>
      <c r="E56" s="10" t="str">
        <f>"女"</f>
        <v>女</v>
      </c>
      <c r="F56" s="9"/>
    </row>
    <row r="57" spans="1:6" ht="34.5" customHeight="1">
      <c r="A57" s="9">
        <v>55</v>
      </c>
      <c r="B57" s="10" t="str">
        <f>"554220230730230645134758"</f>
        <v>554220230730230645134758</v>
      </c>
      <c r="C57" s="10" t="s">
        <v>7</v>
      </c>
      <c r="D57" s="10" t="str">
        <f>"陈颖"</f>
        <v>陈颖</v>
      </c>
      <c r="E57" s="10" t="str">
        <f>"女"</f>
        <v>女</v>
      </c>
      <c r="F57" s="9"/>
    </row>
    <row r="58" spans="1:6" ht="34.5" customHeight="1">
      <c r="A58" s="9">
        <v>56</v>
      </c>
      <c r="B58" s="10" t="str">
        <f>"554220230726202036123693"</f>
        <v>554220230726202036123693</v>
      </c>
      <c r="C58" s="10" t="s">
        <v>7</v>
      </c>
      <c r="D58" s="10" t="str">
        <f>"张乃子"</f>
        <v>张乃子</v>
      </c>
      <c r="E58" s="10" t="str">
        <f>"男"</f>
        <v>男</v>
      </c>
      <c r="F58" s="9"/>
    </row>
    <row r="59" spans="1:6" ht="34.5" customHeight="1">
      <c r="A59" s="9">
        <v>57</v>
      </c>
      <c r="B59" s="10" t="str">
        <f>"554220230731133742136257"</f>
        <v>554220230731133742136257</v>
      </c>
      <c r="C59" s="10" t="s">
        <v>7</v>
      </c>
      <c r="D59" s="10" t="str">
        <f>"林梅雪"</f>
        <v>林梅雪</v>
      </c>
      <c r="E59" s="10" t="str">
        <f>"女"</f>
        <v>女</v>
      </c>
      <c r="F59" s="9"/>
    </row>
    <row r="60" spans="1:6" ht="34.5" customHeight="1">
      <c r="A60" s="9">
        <v>58</v>
      </c>
      <c r="B60" s="10" t="str">
        <f>"554220230728163903129974"</f>
        <v>554220230728163903129974</v>
      </c>
      <c r="C60" s="10" t="s">
        <v>7</v>
      </c>
      <c r="D60" s="10" t="str">
        <f>"刘春利"</f>
        <v>刘春利</v>
      </c>
      <c r="E60" s="10" t="str">
        <f>"女"</f>
        <v>女</v>
      </c>
      <c r="F60" s="9"/>
    </row>
    <row r="61" spans="1:6" ht="34.5" customHeight="1">
      <c r="A61" s="9">
        <v>59</v>
      </c>
      <c r="B61" s="10" t="str">
        <f>"554220230725093147113919"</f>
        <v>554220230725093147113919</v>
      </c>
      <c r="C61" s="10" t="s">
        <v>7</v>
      </c>
      <c r="D61" s="10" t="str">
        <f>"黄智鹏"</f>
        <v>黄智鹏</v>
      </c>
      <c r="E61" s="10" t="str">
        <f>"男"</f>
        <v>男</v>
      </c>
      <c r="F61" s="9"/>
    </row>
    <row r="62" spans="1:6" ht="34.5" customHeight="1">
      <c r="A62" s="9">
        <v>60</v>
      </c>
      <c r="B62" s="10" t="str">
        <f>"554220230728161018129877"</f>
        <v>554220230728161018129877</v>
      </c>
      <c r="C62" s="10" t="s">
        <v>7</v>
      </c>
      <c r="D62" s="10" t="str">
        <f>"周明玲"</f>
        <v>周明玲</v>
      </c>
      <c r="E62" s="10" t="str">
        <f>"女"</f>
        <v>女</v>
      </c>
      <c r="F62" s="9"/>
    </row>
    <row r="63" spans="1:6" ht="34.5" customHeight="1">
      <c r="A63" s="9">
        <v>61</v>
      </c>
      <c r="B63" s="10" t="str">
        <f>"554220230728134653129389"</f>
        <v>554220230728134653129389</v>
      </c>
      <c r="C63" s="10" t="s">
        <v>7</v>
      </c>
      <c r="D63" s="10" t="str">
        <f>"叶婷婷"</f>
        <v>叶婷婷</v>
      </c>
      <c r="E63" s="10" t="str">
        <f>"女"</f>
        <v>女</v>
      </c>
      <c r="F63" s="9"/>
    </row>
    <row r="64" spans="1:6" ht="34.5" customHeight="1">
      <c r="A64" s="9">
        <v>62</v>
      </c>
      <c r="B64" s="10" t="str">
        <f>"554220230731234048137676"</f>
        <v>554220230731234048137676</v>
      </c>
      <c r="C64" s="10" t="s">
        <v>7</v>
      </c>
      <c r="D64" s="10" t="str">
        <f>"王晓晶"</f>
        <v>王晓晶</v>
      </c>
      <c r="E64" s="10" t="str">
        <f>"女"</f>
        <v>女</v>
      </c>
      <c r="F64" s="9"/>
    </row>
    <row r="65" spans="1:6" ht="34.5" customHeight="1">
      <c r="A65" s="9">
        <v>63</v>
      </c>
      <c r="B65" s="10" t="str">
        <f>"554220230729124622131457"</f>
        <v>554220230729124622131457</v>
      </c>
      <c r="C65" s="10" t="s">
        <v>7</v>
      </c>
      <c r="D65" s="10" t="str">
        <f>"陈鑫鑫"</f>
        <v>陈鑫鑫</v>
      </c>
      <c r="E65" s="10" t="str">
        <f>"女"</f>
        <v>女</v>
      </c>
      <c r="F65" s="9"/>
    </row>
    <row r="66" spans="1:6" ht="34.5" customHeight="1">
      <c r="A66" s="9">
        <v>64</v>
      </c>
      <c r="B66" s="10" t="str">
        <f>"554220230724193630112146"</f>
        <v>554220230724193630112146</v>
      </c>
      <c r="C66" s="10" t="s">
        <v>7</v>
      </c>
      <c r="D66" s="10" t="str">
        <f>"王程"</f>
        <v>王程</v>
      </c>
      <c r="E66" s="10" t="str">
        <f>"男"</f>
        <v>男</v>
      </c>
      <c r="F66" s="9"/>
    </row>
    <row r="67" spans="1:6" ht="34.5" customHeight="1">
      <c r="A67" s="9">
        <v>65</v>
      </c>
      <c r="B67" s="10" t="str">
        <f>"554220230801110713138501"</f>
        <v>554220230801110713138501</v>
      </c>
      <c r="C67" s="10" t="s">
        <v>7</v>
      </c>
      <c r="D67" s="10" t="str">
        <f>"符明珠"</f>
        <v>符明珠</v>
      </c>
      <c r="E67" s="10" t="str">
        <f>"女"</f>
        <v>女</v>
      </c>
      <c r="F67" s="9"/>
    </row>
    <row r="68" spans="1:6" ht="34.5" customHeight="1">
      <c r="A68" s="9">
        <v>66</v>
      </c>
      <c r="B68" s="10" t="str">
        <f>"554220230801125834138874"</f>
        <v>554220230801125834138874</v>
      </c>
      <c r="C68" s="10" t="s">
        <v>7</v>
      </c>
      <c r="D68" s="10" t="str">
        <f>"曾乙陇"</f>
        <v>曾乙陇</v>
      </c>
      <c r="E68" s="10" t="str">
        <f>"男"</f>
        <v>男</v>
      </c>
      <c r="F68" s="9"/>
    </row>
    <row r="69" spans="1:6" ht="34.5" customHeight="1">
      <c r="A69" s="9">
        <v>67</v>
      </c>
      <c r="B69" s="10" t="str">
        <f>"554220230731135450136316"</f>
        <v>554220230731135450136316</v>
      </c>
      <c r="C69" s="10" t="s">
        <v>7</v>
      </c>
      <c r="D69" s="10" t="str">
        <f>"朱行媛"</f>
        <v>朱行媛</v>
      </c>
      <c r="E69" s="10" t="str">
        <f>"女"</f>
        <v>女</v>
      </c>
      <c r="F69" s="9"/>
    </row>
    <row r="70" spans="1:6" ht="34.5" customHeight="1">
      <c r="A70" s="9">
        <v>68</v>
      </c>
      <c r="B70" s="10" t="str">
        <f>"554220230801153144139311"</f>
        <v>554220230801153144139311</v>
      </c>
      <c r="C70" s="10" t="s">
        <v>7</v>
      </c>
      <c r="D70" s="10" t="str">
        <f>"杨明天"</f>
        <v>杨明天</v>
      </c>
      <c r="E70" s="10" t="str">
        <f>"男"</f>
        <v>男</v>
      </c>
      <c r="F70" s="9"/>
    </row>
    <row r="71" spans="1:6" ht="34.5" customHeight="1">
      <c r="A71" s="9">
        <v>69</v>
      </c>
      <c r="B71" s="10" t="str">
        <f>"554220230801171103139624"</f>
        <v>554220230801171103139624</v>
      </c>
      <c r="C71" s="10" t="s">
        <v>7</v>
      </c>
      <c r="D71" s="10" t="str">
        <f>"祝萱萱"</f>
        <v>祝萱萱</v>
      </c>
      <c r="E71" s="10" t="str">
        <f aca="true" t="shared" si="3" ref="E71:E89">"女"</f>
        <v>女</v>
      </c>
      <c r="F71" s="9"/>
    </row>
    <row r="72" spans="1:6" ht="34.5" customHeight="1">
      <c r="A72" s="9">
        <v>70</v>
      </c>
      <c r="B72" s="10" t="str">
        <f>"554220230801214115140237"</f>
        <v>554220230801214115140237</v>
      </c>
      <c r="C72" s="10" t="s">
        <v>7</v>
      </c>
      <c r="D72" s="10" t="str">
        <f>"吉福桑"</f>
        <v>吉福桑</v>
      </c>
      <c r="E72" s="10" t="str">
        <f t="shared" si="3"/>
        <v>女</v>
      </c>
      <c r="F72" s="9"/>
    </row>
    <row r="73" spans="1:6" ht="34.5" customHeight="1">
      <c r="A73" s="9">
        <v>71</v>
      </c>
      <c r="B73" s="10" t="str">
        <f>"554220230724091636106163"</f>
        <v>554220230724091636106163</v>
      </c>
      <c r="C73" s="10" t="s">
        <v>7</v>
      </c>
      <c r="D73" s="10" t="str">
        <f>"陈虹荧"</f>
        <v>陈虹荧</v>
      </c>
      <c r="E73" s="10" t="str">
        <f t="shared" si="3"/>
        <v>女</v>
      </c>
      <c r="F73" s="9"/>
    </row>
    <row r="74" spans="1:6" ht="34.5" customHeight="1">
      <c r="A74" s="9">
        <v>72</v>
      </c>
      <c r="B74" s="10" t="str">
        <f>"554220230801225432140402"</f>
        <v>554220230801225432140402</v>
      </c>
      <c r="C74" s="10" t="s">
        <v>7</v>
      </c>
      <c r="D74" s="10" t="str">
        <f>"吉晓虹"</f>
        <v>吉晓虹</v>
      </c>
      <c r="E74" s="10" t="str">
        <f t="shared" si="3"/>
        <v>女</v>
      </c>
      <c r="F74" s="9"/>
    </row>
    <row r="75" spans="1:6" ht="34.5" customHeight="1">
      <c r="A75" s="9">
        <v>73</v>
      </c>
      <c r="B75" s="10" t="str">
        <f>"554220230725135528116727"</f>
        <v>554220230725135528116727</v>
      </c>
      <c r="C75" s="10" t="s">
        <v>7</v>
      </c>
      <c r="D75" s="10" t="str">
        <f>"蔡彬彬"</f>
        <v>蔡彬彬</v>
      </c>
      <c r="E75" s="10" t="str">
        <f t="shared" si="3"/>
        <v>女</v>
      </c>
      <c r="F75" s="9"/>
    </row>
    <row r="76" spans="1:6" ht="34.5" customHeight="1">
      <c r="A76" s="9">
        <v>74</v>
      </c>
      <c r="B76" s="10" t="str">
        <f>"554220230726132217121892"</f>
        <v>554220230726132217121892</v>
      </c>
      <c r="C76" s="10" t="s">
        <v>7</v>
      </c>
      <c r="D76" s="10" t="str">
        <f>"孙贝茹"</f>
        <v>孙贝茹</v>
      </c>
      <c r="E76" s="10" t="str">
        <f t="shared" si="3"/>
        <v>女</v>
      </c>
      <c r="F76" s="9"/>
    </row>
    <row r="77" spans="1:6" ht="34.5" customHeight="1">
      <c r="A77" s="9">
        <v>75</v>
      </c>
      <c r="B77" s="10" t="str">
        <f>"554220230801232108140451"</f>
        <v>554220230801232108140451</v>
      </c>
      <c r="C77" s="10" t="s">
        <v>7</v>
      </c>
      <c r="D77" s="10" t="str">
        <f>"聂冲"</f>
        <v>聂冲</v>
      </c>
      <c r="E77" s="10" t="str">
        <f t="shared" si="3"/>
        <v>女</v>
      </c>
      <c r="F77" s="9"/>
    </row>
    <row r="78" spans="1:6" ht="34.5" customHeight="1">
      <c r="A78" s="9">
        <v>76</v>
      </c>
      <c r="B78" s="10" t="str">
        <f>"554220230730180737134349"</f>
        <v>554220230730180737134349</v>
      </c>
      <c r="C78" s="10" t="s">
        <v>7</v>
      </c>
      <c r="D78" s="10" t="str">
        <f>"李敏"</f>
        <v>李敏</v>
      </c>
      <c r="E78" s="10" t="str">
        <f t="shared" si="3"/>
        <v>女</v>
      </c>
      <c r="F78" s="9"/>
    </row>
    <row r="79" spans="1:6" ht="34.5" customHeight="1">
      <c r="A79" s="9">
        <v>77</v>
      </c>
      <c r="B79" s="10" t="str">
        <f>"554220230802095533141074"</f>
        <v>554220230802095533141074</v>
      </c>
      <c r="C79" s="10" t="s">
        <v>7</v>
      </c>
      <c r="D79" s="10" t="str">
        <f>"黎施廷"</f>
        <v>黎施廷</v>
      </c>
      <c r="E79" s="10" t="str">
        <f t="shared" si="3"/>
        <v>女</v>
      </c>
      <c r="F79" s="9"/>
    </row>
    <row r="80" spans="1:6" ht="34.5" customHeight="1">
      <c r="A80" s="9">
        <v>78</v>
      </c>
      <c r="B80" s="10" t="str">
        <f>"554220230802102639141257"</f>
        <v>554220230802102639141257</v>
      </c>
      <c r="C80" s="10" t="s">
        <v>7</v>
      </c>
      <c r="D80" s="10" t="str">
        <f>"王宏菲"</f>
        <v>王宏菲</v>
      </c>
      <c r="E80" s="10" t="str">
        <f t="shared" si="3"/>
        <v>女</v>
      </c>
      <c r="F80" s="9"/>
    </row>
    <row r="81" spans="1:6" ht="34.5" customHeight="1">
      <c r="A81" s="9">
        <v>79</v>
      </c>
      <c r="B81" s="10" t="str">
        <f>"554220230726153849122638"</f>
        <v>554220230726153849122638</v>
      </c>
      <c r="C81" s="10" t="s">
        <v>7</v>
      </c>
      <c r="D81" s="10" t="str">
        <f>"梁锦娴"</f>
        <v>梁锦娴</v>
      </c>
      <c r="E81" s="10" t="str">
        <f t="shared" si="3"/>
        <v>女</v>
      </c>
      <c r="F81" s="9"/>
    </row>
    <row r="82" spans="1:6" ht="34.5" customHeight="1">
      <c r="A82" s="9">
        <v>80</v>
      </c>
      <c r="B82" s="10" t="str">
        <f>"554220230724111418107092"</f>
        <v>554220230724111418107092</v>
      </c>
      <c r="C82" s="10" t="s">
        <v>8</v>
      </c>
      <c r="D82" s="10" t="str">
        <f>"王泽玉"</f>
        <v>王泽玉</v>
      </c>
      <c r="E82" s="10" t="str">
        <f t="shared" si="3"/>
        <v>女</v>
      </c>
      <c r="F82" s="9"/>
    </row>
    <row r="83" spans="1:6" ht="34.5" customHeight="1">
      <c r="A83" s="9">
        <v>81</v>
      </c>
      <c r="B83" s="10" t="str">
        <f>"554220230724163332110478"</f>
        <v>554220230724163332110478</v>
      </c>
      <c r="C83" s="10" t="s">
        <v>8</v>
      </c>
      <c r="D83" s="10" t="str">
        <f>"郭巧铮"</f>
        <v>郭巧铮</v>
      </c>
      <c r="E83" s="10" t="str">
        <f t="shared" si="3"/>
        <v>女</v>
      </c>
      <c r="F83" s="9"/>
    </row>
    <row r="84" spans="1:6" ht="34.5" customHeight="1">
      <c r="A84" s="9">
        <v>82</v>
      </c>
      <c r="B84" s="10" t="str">
        <f>"554220230724192000112104"</f>
        <v>554220230724192000112104</v>
      </c>
      <c r="C84" s="10" t="s">
        <v>8</v>
      </c>
      <c r="D84" s="10" t="str">
        <f>"杨丰徽"</f>
        <v>杨丰徽</v>
      </c>
      <c r="E84" s="10" t="str">
        <f t="shared" si="3"/>
        <v>女</v>
      </c>
      <c r="F84" s="9"/>
    </row>
    <row r="85" spans="1:6" ht="34.5" customHeight="1">
      <c r="A85" s="9">
        <v>83</v>
      </c>
      <c r="B85" s="10" t="str">
        <f>"554220230728193833130364"</f>
        <v>554220230728193833130364</v>
      </c>
      <c r="C85" s="10" t="s">
        <v>8</v>
      </c>
      <c r="D85" s="10" t="str">
        <f>"刘志荣"</f>
        <v>刘志荣</v>
      </c>
      <c r="E85" s="10" t="str">
        <f t="shared" si="3"/>
        <v>女</v>
      </c>
      <c r="F85" s="9"/>
    </row>
    <row r="86" spans="1:6" ht="34.5" customHeight="1">
      <c r="A86" s="9">
        <v>84</v>
      </c>
      <c r="B86" s="10" t="str">
        <f>"554220230730220536134666"</f>
        <v>554220230730220536134666</v>
      </c>
      <c r="C86" s="10" t="s">
        <v>8</v>
      </c>
      <c r="D86" s="10" t="str">
        <f>"何芮"</f>
        <v>何芮</v>
      </c>
      <c r="E86" s="10" t="str">
        <f t="shared" si="3"/>
        <v>女</v>
      </c>
      <c r="F86" s="9"/>
    </row>
    <row r="87" spans="1:6" ht="34.5" customHeight="1">
      <c r="A87" s="9">
        <v>85</v>
      </c>
      <c r="B87" s="10" t="str">
        <f>"554220230801151855139266"</f>
        <v>554220230801151855139266</v>
      </c>
      <c r="C87" s="10" t="s">
        <v>8</v>
      </c>
      <c r="D87" s="10" t="str">
        <f>"冯佳"</f>
        <v>冯佳</v>
      </c>
      <c r="E87" s="10" t="str">
        <f t="shared" si="3"/>
        <v>女</v>
      </c>
      <c r="F87" s="9"/>
    </row>
    <row r="88" spans="1:6" ht="34.5" customHeight="1">
      <c r="A88" s="9">
        <v>86</v>
      </c>
      <c r="B88" s="10" t="str">
        <f>"554220230801211741140179"</f>
        <v>554220230801211741140179</v>
      </c>
      <c r="C88" s="10" t="s">
        <v>8</v>
      </c>
      <c r="D88" s="10" t="str">
        <f>"韩海宁"</f>
        <v>韩海宁</v>
      </c>
      <c r="E88" s="10" t="str">
        <f t="shared" si="3"/>
        <v>女</v>
      </c>
      <c r="F88" s="9"/>
    </row>
    <row r="89" spans="1:6" ht="34.5" customHeight="1">
      <c r="A89" s="9">
        <v>87</v>
      </c>
      <c r="B89" s="10" t="str">
        <f>"554220230802091127140825"</f>
        <v>554220230802091127140825</v>
      </c>
      <c r="C89" s="10" t="s">
        <v>8</v>
      </c>
      <c r="D89" s="10" t="str">
        <f>"王孝臻"</f>
        <v>王孝臻</v>
      </c>
      <c r="E89" s="10" t="str">
        <f t="shared" si="3"/>
        <v>女</v>
      </c>
      <c r="F89" s="9"/>
    </row>
  </sheetData>
  <sheetProtection/>
  <mergeCells count="1">
    <mergeCell ref="A1:F1"/>
  </mergeCells>
  <conditionalFormatting sqref="D3:D89">
    <cfRule type="expression" priority="1" dxfId="0" stopIfTrue="1">
      <formula>AND(COUNTIF($D$3:$D$89,D3)&gt;1,NOT(ISBLANK(D3)))</formula>
    </cfRule>
  </conditionalFormatting>
  <printOptions/>
  <pageMargins left="0.75" right="0.275" top="1" bottom="1" header="0.5" footer="0.5"/>
  <pageSetup orientation="portrait" paperSize="9"/>
  <ignoredErrors>
    <ignoredError sqref="E17: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2023-08-03T01:19:31Z</dcterms:created>
  <dcterms:modified xsi:type="dcterms:W3CDTF">2023-08-03T08:23:53Z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560F0D1EBBF243D7B05599F1B41DD778_13</vt:lpwstr>
  </property>
  <property fmtid="{D5CDD505-2E9C-101B-9397-08002B2CF9AE}" pid="4" name="KSOProductBuildV">
    <vt:lpwstr>2052-11.8.2.8411</vt:lpwstr>
  </property>
</Properties>
</file>