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（合格）" sheetId="1" r:id="rId1"/>
  </sheets>
  <definedNames>
    <definedName name="_xlnm.Print_Titles" localSheetId="0">'（合格）'!$1:$3</definedName>
    <definedName name="_xlnm._FilterDatabase" localSheetId="0" hidden="1">'（合格）'!$A$3:$G$77</definedName>
  </definedNames>
  <calcPr fullCalcOnLoad="1"/>
</workbook>
</file>

<file path=xl/sharedStrings.xml><?xml version="1.0" encoding="utf-8"?>
<sst xmlns="http://schemas.openxmlformats.org/spreadsheetml/2006/main" count="157" uniqueCount="18">
  <si>
    <t>附件：</t>
  </si>
  <si>
    <t>白沙黎族自治县 聚四方之才共建自贸港——“奋斗正青春”2023年校园
专场招聘卫生专业技术人才通过资格初审合格进入笔试人员名单</t>
  </si>
  <si>
    <t>序号</t>
  </si>
  <si>
    <t>报考号</t>
  </si>
  <si>
    <t>岗位代码</t>
  </si>
  <si>
    <t>岗位名称</t>
  </si>
  <si>
    <t>招聘单位</t>
  </si>
  <si>
    <t>姓名</t>
  </si>
  <si>
    <t>性别</t>
  </si>
  <si>
    <t>专技岗1（预防医学类）</t>
  </si>
  <si>
    <t>白沙黎族自治县疾病预防控制中心</t>
  </si>
  <si>
    <t>专技岗2（检验）</t>
  </si>
  <si>
    <t>专技岗1（执业医师）</t>
  </si>
  <si>
    <t>白沙黎族自治县妇幼保健院</t>
  </si>
  <si>
    <t>专技岗1（临床）</t>
  </si>
  <si>
    <t>白沙黎族自治县人民医院（白沙黎族自治县医疗集团总院）</t>
  </si>
  <si>
    <t>专技岗3（临床）</t>
  </si>
  <si>
    <t>专技岗4（影像）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</si>
</sst>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workbookViewId="0" topLeftCell="A70">
      <selection activeCell="J72" sqref="J72"/>
    </sheetView>
  </sheetViews>
  <sheetFormatPr defaultColWidth="9.00390625" defaultRowHeight="30" customHeight="1"/>
  <cols>
    <col min="1" max="1" width="5.28125" style="2" customWidth="1"/>
    <col min="2" max="2" width="13.57421875" style="2" customWidth="1"/>
    <col min="3" max="3" width="9.00390625" style="2" customWidth="1"/>
    <col min="4" max="4" width="24.28125" style="2" customWidth="1"/>
    <col min="5" max="5" width="34.8515625" style="2" customWidth="1"/>
    <col min="6" max="16384" width="9.00390625" style="2" customWidth="1"/>
  </cols>
  <sheetData>
    <row r="1" spans="1:2" ht="30" customHeight="1">
      <c r="A1" s="3" t="s">
        <v>0</v>
      </c>
      <c r="B1" s="3"/>
    </row>
    <row r="2" spans="1:7" ht="73.5" customHeight="1">
      <c r="A2" s="4" t="s">
        <v>1</v>
      </c>
      <c r="B2" s="5"/>
      <c r="C2" s="5"/>
      <c r="D2" s="5"/>
      <c r="E2" s="5"/>
      <c r="F2" s="5"/>
      <c r="G2" s="5"/>
    </row>
    <row r="3" spans="1:7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30" customHeight="1">
      <c r="A4" s="7">
        <v>1</v>
      </c>
      <c r="B4" s="7" t="str">
        <f>"5373202306111136208746"</f>
        <v>5373202306111136208746</v>
      </c>
      <c r="C4" s="7" t="str">
        <f aca="true" t="shared" si="0" ref="C4:C13">"0101"</f>
        <v>0101</v>
      </c>
      <c r="D4" s="7" t="s">
        <v>9</v>
      </c>
      <c r="E4" s="7" t="s">
        <v>10</v>
      </c>
      <c r="F4" s="7" t="str">
        <f>"李成芳"</f>
        <v>李成芳</v>
      </c>
      <c r="G4" s="7" t="str">
        <f>"女"</f>
        <v>女</v>
      </c>
    </row>
    <row r="5" spans="1:7" ht="30" customHeight="1">
      <c r="A5" s="7">
        <v>2</v>
      </c>
      <c r="B5" s="7" t="str">
        <f>"5373202306111956019222"</f>
        <v>5373202306111956019222</v>
      </c>
      <c r="C5" s="7" t="str">
        <f t="shared" si="0"/>
        <v>0101</v>
      </c>
      <c r="D5" s="7" t="s">
        <v>9</v>
      </c>
      <c r="E5" s="7" t="s">
        <v>10</v>
      </c>
      <c r="F5" s="7" t="str">
        <f>"关长婷"</f>
        <v>关长婷</v>
      </c>
      <c r="G5" s="7" t="str">
        <f>"女"</f>
        <v>女</v>
      </c>
    </row>
    <row r="6" spans="1:7" ht="30" customHeight="1">
      <c r="A6" s="7">
        <v>3</v>
      </c>
      <c r="B6" s="7" t="str">
        <f>"53732023061210232910429"</f>
        <v>53732023061210232910429</v>
      </c>
      <c r="C6" s="7" t="str">
        <f t="shared" si="0"/>
        <v>0101</v>
      </c>
      <c r="D6" s="7" t="s">
        <v>9</v>
      </c>
      <c r="E6" s="7" t="s">
        <v>10</v>
      </c>
      <c r="F6" s="7" t="str">
        <f>"吴娜"</f>
        <v>吴娜</v>
      </c>
      <c r="G6" s="7" t="str">
        <f>"女"</f>
        <v>女</v>
      </c>
    </row>
    <row r="7" spans="1:7" ht="30" customHeight="1">
      <c r="A7" s="7">
        <v>4</v>
      </c>
      <c r="B7" s="7" t="str">
        <f>"5373202306112128479340"</f>
        <v>5373202306112128479340</v>
      </c>
      <c r="C7" s="7" t="str">
        <f t="shared" si="0"/>
        <v>0101</v>
      </c>
      <c r="D7" s="7" t="s">
        <v>9</v>
      </c>
      <c r="E7" s="7" t="s">
        <v>10</v>
      </c>
      <c r="F7" s="7" t="str">
        <f>"罗丁高"</f>
        <v>罗丁高</v>
      </c>
      <c r="G7" s="7" t="str">
        <f>"男"</f>
        <v>男</v>
      </c>
    </row>
    <row r="8" spans="1:7" ht="30" customHeight="1">
      <c r="A8" s="7">
        <v>5</v>
      </c>
      <c r="B8" s="7" t="str">
        <f>"53732023061401430817879"</f>
        <v>53732023061401430817879</v>
      </c>
      <c r="C8" s="7" t="str">
        <f t="shared" si="0"/>
        <v>0101</v>
      </c>
      <c r="D8" s="7" t="s">
        <v>9</v>
      </c>
      <c r="E8" s="7" t="s">
        <v>10</v>
      </c>
      <c r="F8" s="7" t="str">
        <f>"李婷"</f>
        <v>李婷</v>
      </c>
      <c r="G8" s="7" t="str">
        <f>"女"</f>
        <v>女</v>
      </c>
    </row>
    <row r="9" spans="1:7" ht="30" customHeight="1">
      <c r="A9" s="7">
        <v>6</v>
      </c>
      <c r="B9" s="7" t="str">
        <f>"53732023061510305623601"</f>
        <v>53732023061510305623601</v>
      </c>
      <c r="C9" s="7" t="str">
        <f t="shared" si="0"/>
        <v>0101</v>
      </c>
      <c r="D9" s="7" t="s">
        <v>9</v>
      </c>
      <c r="E9" s="7" t="s">
        <v>10</v>
      </c>
      <c r="F9" s="7" t="str">
        <f>"罗雷"</f>
        <v>罗雷</v>
      </c>
      <c r="G9" s="7" t="str">
        <f>"男"</f>
        <v>男</v>
      </c>
    </row>
    <row r="10" spans="1:7" ht="30" customHeight="1">
      <c r="A10" s="7">
        <v>7</v>
      </c>
      <c r="B10" s="7" t="str">
        <f>"53732023061516080025143"</f>
        <v>53732023061516080025143</v>
      </c>
      <c r="C10" s="7" t="str">
        <f t="shared" si="0"/>
        <v>0101</v>
      </c>
      <c r="D10" s="7" t="s">
        <v>9</v>
      </c>
      <c r="E10" s="7" t="s">
        <v>10</v>
      </c>
      <c r="F10" s="7" t="str">
        <f>"廖燕青"</f>
        <v>廖燕青</v>
      </c>
      <c r="G10" s="7" t="str">
        <f>"女"</f>
        <v>女</v>
      </c>
    </row>
    <row r="11" spans="1:7" ht="30" customHeight="1">
      <c r="A11" s="7">
        <v>8</v>
      </c>
      <c r="B11" s="7" t="str">
        <f>"53732023061518091125663"</f>
        <v>53732023061518091125663</v>
      </c>
      <c r="C11" s="7" t="str">
        <f t="shared" si="0"/>
        <v>0101</v>
      </c>
      <c r="D11" s="7" t="s">
        <v>9</v>
      </c>
      <c r="E11" s="7" t="s">
        <v>10</v>
      </c>
      <c r="F11" s="7" t="str">
        <f>"曾志"</f>
        <v>曾志</v>
      </c>
      <c r="G11" s="7" t="str">
        <f>"男"</f>
        <v>男</v>
      </c>
    </row>
    <row r="12" spans="1:7" ht="30" customHeight="1">
      <c r="A12" s="7">
        <v>9</v>
      </c>
      <c r="B12" s="7" t="str">
        <f>"53732023061821463436738"</f>
        <v>53732023061821463436738</v>
      </c>
      <c r="C12" s="7" t="str">
        <f t="shared" si="0"/>
        <v>0101</v>
      </c>
      <c r="D12" s="7" t="s">
        <v>9</v>
      </c>
      <c r="E12" s="7" t="s">
        <v>10</v>
      </c>
      <c r="F12" s="7" t="str">
        <f>"杨盈盈"</f>
        <v>杨盈盈</v>
      </c>
      <c r="G12" s="7" t="str">
        <f>"女"</f>
        <v>女</v>
      </c>
    </row>
    <row r="13" spans="1:7" ht="30" customHeight="1">
      <c r="A13" s="7">
        <v>10</v>
      </c>
      <c r="B13" s="7" t="str">
        <f>"53732023061515553225081"</f>
        <v>53732023061515553225081</v>
      </c>
      <c r="C13" s="7" t="str">
        <f t="shared" si="0"/>
        <v>0101</v>
      </c>
      <c r="D13" s="7" t="s">
        <v>9</v>
      </c>
      <c r="E13" s="7" t="s">
        <v>10</v>
      </c>
      <c r="F13" s="7" t="str">
        <f>"马晶莹"</f>
        <v>马晶莹</v>
      </c>
      <c r="G13" s="7" t="str">
        <f>"女"</f>
        <v>女</v>
      </c>
    </row>
    <row r="14" spans="1:7" ht="30" customHeight="1">
      <c r="A14" s="7">
        <v>11</v>
      </c>
      <c r="B14" s="7" t="str">
        <f>"5373202306111300398831"</f>
        <v>5373202306111300398831</v>
      </c>
      <c r="C14" s="7" t="str">
        <f aca="true" t="shared" si="1" ref="C14:C37">"0102"</f>
        <v>0102</v>
      </c>
      <c r="D14" s="7" t="s">
        <v>11</v>
      </c>
      <c r="E14" s="7" t="s">
        <v>10</v>
      </c>
      <c r="F14" s="7" t="str">
        <f>"陈引兰"</f>
        <v>陈引兰</v>
      </c>
      <c r="G14" s="7" t="str">
        <f>"女"</f>
        <v>女</v>
      </c>
    </row>
    <row r="15" spans="1:7" ht="30" customHeight="1">
      <c r="A15" s="7">
        <v>12</v>
      </c>
      <c r="B15" s="7" t="str">
        <f>"5373202306111213298783"</f>
        <v>5373202306111213298783</v>
      </c>
      <c r="C15" s="7" t="str">
        <f t="shared" si="1"/>
        <v>0102</v>
      </c>
      <c r="D15" s="7" t="s">
        <v>11</v>
      </c>
      <c r="E15" s="7" t="s">
        <v>10</v>
      </c>
      <c r="F15" s="7" t="str">
        <f>"黎品金"</f>
        <v>黎品金</v>
      </c>
      <c r="G15" s="7" t="str">
        <f>"男"</f>
        <v>男</v>
      </c>
    </row>
    <row r="16" spans="1:7" ht="30" customHeight="1">
      <c r="A16" s="7">
        <v>13</v>
      </c>
      <c r="B16" s="7" t="str">
        <f>"5373202306112039229271"</f>
        <v>5373202306112039229271</v>
      </c>
      <c r="C16" s="7" t="str">
        <f t="shared" si="1"/>
        <v>0102</v>
      </c>
      <c r="D16" s="7" t="s">
        <v>11</v>
      </c>
      <c r="E16" s="7" t="s">
        <v>10</v>
      </c>
      <c r="F16" s="7" t="str">
        <f>"洪世光"</f>
        <v>洪世光</v>
      </c>
      <c r="G16" s="7" t="str">
        <f>"男"</f>
        <v>男</v>
      </c>
    </row>
    <row r="17" spans="1:7" ht="30" customHeight="1">
      <c r="A17" s="7">
        <v>14</v>
      </c>
      <c r="B17" s="7" t="str">
        <f>"5373202306111119498726"</f>
        <v>5373202306111119498726</v>
      </c>
      <c r="C17" s="7" t="str">
        <f t="shared" si="1"/>
        <v>0102</v>
      </c>
      <c r="D17" s="7" t="s">
        <v>11</v>
      </c>
      <c r="E17" s="7" t="s">
        <v>10</v>
      </c>
      <c r="F17" s="7" t="str">
        <f>"符运雪"</f>
        <v>符运雪</v>
      </c>
      <c r="G17" s="7" t="str">
        <f>"女"</f>
        <v>女</v>
      </c>
    </row>
    <row r="18" spans="1:7" ht="30" customHeight="1">
      <c r="A18" s="7">
        <v>15</v>
      </c>
      <c r="B18" s="7" t="str">
        <f>"53732023061217152812325"</f>
        <v>53732023061217152812325</v>
      </c>
      <c r="C18" s="7" t="str">
        <f t="shared" si="1"/>
        <v>0102</v>
      </c>
      <c r="D18" s="7" t="s">
        <v>11</v>
      </c>
      <c r="E18" s="7" t="s">
        <v>10</v>
      </c>
      <c r="F18" s="7" t="str">
        <f>"韦荟"</f>
        <v>韦荟</v>
      </c>
      <c r="G18" s="7" t="str">
        <f>"女"</f>
        <v>女</v>
      </c>
    </row>
    <row r="19" spans="1:7" ht="30" customHeight="1">
      <c r="A19" s="7">
        <v>16</v>
      </c>
      <c r="B19" s="7" t="str">
        <f>"5373202306111752159094"</f>
        <v>5373202306111752159094</v>
      </c>
      <c r="C19" s="7" t="str">
        <f t="shared" si="1"/>
        <v>0102</v>
      </c>
      <c r="D19" s="7" t="s">
        <v>11</v>
      </c>
      <c r="E19" s="7" t="s">
        <v>10</v>
      </c>
      <c r="F19" s="7" t="str">
        <f>"刘运佳"</f>
        <v>刘运佳</v>
      </c>
      <c r="G19" s="7" t="str">
        <f aca="true" t="shared" si="2" ref="G19:G24">"男"</f>
        <v>男</v>
      </c>
    </row>
    <row r="20" spans="1:7" ht="30" customHeight="1">
      <c r="A20" s="7">
        <v>17</v>
      </c>
      <c r="B20" s="7" t="str">
        <f>"53732023061306014613516"</f>
        <v>53732023061306014613516</v>
      </c>
      <c r="C20" s="7" t="str">
        <f t="shared" si="1"/>
        <v>0102</v>
      </c>
      <c r="D20" s="7" t="s">
        <v>11</v>
      </c>
      <c r="E20" s="7" t="s">
        <v>10</v>
      </c>
      <c r="F20" s="7" t="str">
        <f>"李肇伟"</f>
        <v>李肇伟</v>
      </c>
      <c r="G20" s="7" t="str">
        <f t="shared" si="2"/>
        <v>男</v>
      </c>
    </row>
    <row r="21" spans="1:7" ht="30" customHeight="1">
      <c r="A21" s="7">
        <v>18</v>
      </c>
      <c r="B21" s="7" t="str">
        <f>"53732023061309113114220"</f>
        <v>53732023061309113114220</v>
      </c>
      <c r="C21" s="7" t="str">
        <f t="shared" si="1"/>
        <v>0102</v>
      </c>
      <c r="D21" s="7" t="s">
        <v>11</v>
      </c>
      <c r="E21" s="7" t="s">
        <v>10</v>
      </c>
      <c r="F21" s="7" t="str">
        <f>"李小峰"</f>
        <v>李小峰</v>
      </c>
      <c r="G21" s="7" t="str">
        <f t="shared" si="2"/>
        <v>男</v>
      </c>
    </row>
    <row r="22" spans="1:7" ht="30" customHeight="1">
      <c r="A22" s="7">
        <v>19</v>
      </c>
      <c r="B22" s="7" t="str">
        <f>"5373202306112310129464"</f>
        <v>5373202306112310129464</v>
      </c>
      <c r="C22" s="7" t="str">
        <f t="shared" si="1"/>
        <v>0102</v>
      </c>
      <c r="D22" s="7" t="s">
        <v>11</v>
      </c>
      <c r="E22" s="7" t="s">
        <v>10</v>
      </c>
      <c r="F22" s="7" t="str">
        <f>"张利科"</f>
        <v>张利科</v>
      </c>
      <c r="G22" s="7" t="str">
        <f t="shared" si="2"/>
        <v>男</v>
      </c>
    </row>
    <row r="23" spans="1:7" ht="30" customHeight="1">
      <c r="A23" s="7">
        <v>20</v>
      </c>
      <c r="B23" s="7" t="str">
        <f>"53732023061316134116351"</f>
        <v>53732023061316134116351</v>
      </c>
      <c r="C23" s="7" t="str">
        <f t="shared" si="1"/>
        <v>0102</v>
      </c>
      <c r="D23" s="7" t="s">
        <v>11</v>
      </c>
      <c r="E23" s="7" t="s">
        <v>10</v>
      </c>
      <c r="F23" s="7" t="str">
        <f>"冯明平"</f>
        <v>冯明平</v>
      </c>
      <c r="G23" s="7" t="str">
        <f t="shared" si="2"/>
        <v>男</v>
      </c>
    </row>
    <row r="24" spans="1:7" ht="30" customHeight="1">
      <c r="A24" s="7">
        <v>21</v>
      </c>
      <c r="B24" s="7" t="str">
        <f>"53732023061320545917255"</f>
        <v>53732023061320545917255</v>
      </c>
      <c r="C24" s="7" t="str">
        <f t="shared" si="1"/>
        <v>0102</v>
      </c>
      <c r="D24" s="7" t="s">
        <v>11</v>
      </c>
      <c r="E24" s="7" t="s">
        <v>10</v>
      </c>
      <c r="F24" s="7" t="str">
        <f>"谢越涛"</f>
        <v>谢越涛</v>
      </c>
      <c r="G24" s="7" t="str">
        <f t="shared" si="2"/>
        <v>男</v>
      </c>
    </row>
    <row r="25" spans="1:7" ht="30" customHeight="1">
      <c r="A25" s="7">
        <v>22</v>
      </c>
      <c r="B25" s="7" t="str">
        <f>"53732023061414500119736"</f>
        <v>53732023061414500119736</v>
      </c>
      <c r="C25" s="7" t="str">
        <f t="shared" si="1"/>
        <v>0102</v>
      </c>
      <c r="D25" s="7" t="s">
        <v>11</v>
      </c>
      <c r="E25" s="7" t="s">
        <v>10</v>
      </c>
      <c r="F25" s="7" t="str">
        <f>"许琼文"</f>
        <v>许琼文</v>
      </c>
      <c r="G25" s="7" t="str">
        <f>"女"</f>
        <v>女</v>
      </c>
    </row>
    <row r="26" spans="1:7" ht="30" customHeight="1">
      <c r="A26" s="7">
        <v>23</v>
      </c>
      <c r="B26" s="7" t="str">
        <f>"5373202306120856239669"</f>
        <v>5373202306120856239669</v>
      </c>
      <c r="C26" s="7" t="str">
        <f t="shared" si="1"/>
        <v>0102</v>
      </c>
      <c r="D26" s="7" t="s">
        <v>11</v>
      </c>
      <c r="E26" s="7" t="s">
        <v>10</v>
      </c>
      <c r="F26" s="7" t="str">
        <f>"符海蔓"</f>
        <v>符海蔓</v>
      </c>
      <c r="G26" s="7" t="str">
        <f>"女"</f>
        <v>女</v>
      </c>
    </row>
    <row r="27" spans="1:7" ht="30" customHeight="1">
      <c r="A27" s="7">
        <v>24</v>
      </c>
      <c r="B27" s="7" t="str">
        <f>"53732023061420471320957"</f>
        <v>53732023061420471320957</v>
      </c>
      <c r="C27" s="7" t="str">
        <f t="shared" si="1"/>
        <v>0102</v>
      </c>
      <c r="D27" s="7" t="s">
        <v>11</v>
      </c>
      <c r="E27" s="7" t="s">
        <v>10</v>
      </c>
      <c r="F27" s="7" t="str">
        <f>"陈明强"</f>
        <v>陈明强</v>
      </c>
      <c r="G27" s="7" t="str">
        <f>"男"</f>
        <v>男</v>
      </c>
    </row>
    <row r="28" spans="1:7" ht="30" customHeight="1">
      <c r="A28" s="7">
        <v>25</v>
      </c>
      <c r="B28" s="7" t="str">
        <f>"53732023061421250221066"</f>
        <v>53732023061421250221066</v>
      </c>
      <c r="C28" s="7" t="str">
        <f t="shared" si="1"/>
        <v>0102</v>
      </c>
      <c r="D28" s="7" t="s">
        <v>11</v>
      </c>
      <c r="E28" s="7" t="s">
        <v>10</v>
      </c>
      <c r="F28" s="7" t="str">
        <f>"杨生虹"</f>
        <v>杨生虹</v>
      </c>
      <c r="G28" s="7" t="str">
        <f>"女"</f>
        <v>女</v>
      </c>
    </row>
    <row r="29" spans="1:7" ht="30" customHeight="1">
      <c r="A29" s="7">
        <v>26</v>
      </c>
      <c r="B29" s="7" t="str">
        <f>"53732023061421383321106"</f>
        <v>53732023061421383321106</v>
      </c>
      <c r="C29" s="7" t="str">
        <f t="shared" si="1"/>
        <v>0102</v>
      </c>
      <c r="D29" s="7" t="s">
        <v>11</v>
      </c>
      <c r="E29" s="7" t="s">
        <v>10</v>
      </c>
      <c r="F29" s="7" t="str">
        <f>"符小妹"</f>
        <v>符小妹</v>
      </c>
      <c r="G29" s="7" t="str">
        <f>"女"</f>
        <v>女</v>
      </c>
    </row>
    <row r="30" spans="1:7" ht="30" customHeight="1">
      <c r="A30" s="7">
        <v>27</v>
      </c>
      <c r="B30" s="7" t="str">
        <f>"53732023061511030723784"</f>
        <v>53732023061511030723784</v>
      </c>
      <c r="C30" s="7" t="str">
        <f t="shared" si="1"/>
        <v>0102</v>
      </c>
      <c r="D30" s="7" t="s">
        <v>11</v>
      </c>
      <c r="E30" s="7" t="s">
        <v>10</v>
      </c>
      <c r="F30" s="7" t="str">
        <f>"唐于行"</f>
        <v>唐于行</v>
      </c>
      <c r="G30" s="7" t="str">
        <f>"男"</f>
        <v>男</v>
      </c>
    </row>
    <row r="31" spans="1:7" ht="30" customHeight="1">
      <c r="A31" s="7">
        <v>28</v>
      </c>
      <c r="B31" s="7" t="str">
        <f>"53732023061423340521372"</f>
        <v>53732023061423340521372</v>
      </c>
      <c r="C31" s="7" t="str">
        <f t="shared" si="1"/>
        <v>0102</v>
      </c>
      <c r="D31" s="7" t="s">
        <v>11</v>
      </c>
      <c r="E31" s="7" t="s">
        <v>10</v>
      </c>
      <c r="F31" s="7" t="str">
        <f>"林道风"</f>
        <v>林道风</v>
      </c>
      <c r="G31" s="7" t="str">
        <f>"男"</f>
        <v>男</v>
      </c>
    </row>
    <row r="32" spans="1:7" ht="30" customHeight="1">
      <c r="A32" s="7">
        <v>29</v>
      </c>
      <c r="B32" s="7" t="str">
        <f>"5373202306111831339131"</f>
        <v>5373202306111831339131</v>
      </c>
      <c r="C32" s="7" t="str">
        <f t="shared" si="1"/>
        <v>0102</v>
      </c>
      <c r="D32" s="7" t="s">
        <v>11</v>
      </c>
      <c r="E32" s="7" t="s">
        <v>10</v>
      </c>
      <c r="F32" s="7" t="str">
        <f>"王彩玲"</f>
        <v>王彩玲</v>
      </c>
      <c r="G32" s="7" t="str">
        <f>"女"</f>
        <v>女</v>
      </c>
    </row>
    <row r="33" spans="1:7" ht="30" customHeight="1">
      <c r="A33" s="7">
        <v>30</v>
      </c>
      <c r="B33" s="7" t="str">
        <f>"53732023061314401015856"</f>
        <v>53732023061314401015856</v>
      </c>
      <c r="C33" s="7" t="str">
        <f t="shared" si="1"/>
        <v>0102</v>
      </c>
      <c r="D33" s="7" t="s">
        <v>11</v>
      </c>
      <c r="E33" s="7" t="s">
        <v>10</v>
      </c>
      <c r="F33" s="7" t="str">
        <f>"卢大义"</f>
        <v>卢大义</v>
      </c>
      <c r="G33" s="7" t="str">
        <f>"男"</f>
        <v>男</v>
      </c>
    </row>
    <row r="34" spans="1:7" ht="30" customHeight="1">
      <c r="A34" s="7">
        <v>31</v>
      </c>
      <c r="B34" s="7" t="str">
        <f>"53732023061710144532099"</f>
        <v>53732023061710144532099</v>
      </c>
      <c r="C34" s="7" t="str">
        <f t="shared" si="1"/>
        <v>0102</v>
      </c>
      <c r="D34" s="7" t="s">
        <v>11</v>
      </c>
      <c r="E34" s="7" t="s">
        <v>10</v>
      </c>
      <c r="F34" s="7" t="str">
        <f>"王浩"</f>
        <v>王浩</v>
      </c>
      <c r="G34" s="7" t="str">
        <f>"男"</f>
        <v>男</v>
      </c>
    </row>
    <row r="35" spans="1:7" ht="30" customHeight="1">
      <c r="A35" s="7">
        <v>32</v>
      </c>
      <c r="B35" s="7" t="str">
        <f>"53732023061719430333583"</f>
        <v>53732023061719430333583</v>
      </c>
      <c r="C35" s="7" t="str">
        <f t="shared" si="1"/>
        <v>0102</v>
      </c>
      <c r="D35" s="7" t="s">
        <v>11</v>
      </c>
      <c r="E35" s="7" t="s">
        <v>10</v>
      </c>
      <c r="F35" s="7" t="str">
        <f>"陈丹丹"</f>
        <v>陈丹丹</v>
      </c>
      <c r="G35" s="7" t="str">
        <f>"女"</f>
        <v>女</v>
      </c>
    </row>
    <row r="36" spans="1:7" ht="30" customHeight="1">
      <c r="A36" s="7">
        <v>33</v>
      </c>
      <c r="B36" s="7" t="str">
        <f>"53732023061312331215420"</f>
        <v>53732023061312331215420</v>
      </c>
      <c r="C36" s="7" t="str">
        <f t="shared" si="1"/>
        <v>0102</v>
      </c>
      <c r="D36" s="7" t="s">
        <v>11</v>
      </c>
      <c r="E36" s="7" t="s">
        <v>10</v>
      </c>
      <c r="F36" s="7" t="str">
        <f>"吴文斌"</f>
        <v>吴文斌</v>
      </c>
      <c r="G36" s="7" t="str">
        <f>"男"</f>
        <v>男</v>
      </c>
    </row>
    <row r="37" spans="1:7" ht="30" customHeight="1">
      <c r="A37" s="7">
        <v>34</v>
      </c>
      <c r="B37" s="7" t="str">
        <f>"53732023061909393538650"</f>
        <v>53732023061909393538650</v>
      </c>
      <c r="C37" s="7" t="str">
        <f t="shared" si="1"/>
        <v>0102</v>
      </c>
      <c r="D37" s="7" t="s">
        <v>11</v>
      </c>
      <c r="E37" s="7" t="s">
        <v>10</v>
      </c>
      <c r="F37" s="7" t="str">
        <f>"高芳科"</f>
        <v>高芳科</v>
      </c>
      <c r="G37" s="7" t="str">
        <f>"男"</f>
        <v>男</v>
      </c>
    </row>
    <row r="38" spans="1:7" ht="30" customHeight="1">
      <c r="A38" s="7">
        <v>35</v>
      </c>
      <c r="B38" s="7" t="str">
        <f>"53732023061800570334141"</f>
        <v>53732023061800570334141</v>
      </c>
      <c r="C38" s="7" t="str">
        <f>"0401"</f>
        <v>0401</v>
      </c>
      <c r="D38" s="7" t="s">
        <v>12</v>
      </c>
      <c r="E38" s="7" t="s">
        <v>13</v>
      </c>
      <c r="F38" s="7" t="str">
        <f>"孙开芯"</f>
        <v>孙开芯</v>
      </c>
      <c r="G38" s="7" t="str">
        <f>"女"</f>
        <v>女</v>
      </c>
    </row>
    <row r="39" spans="1:7" ht="30" customHeight="1">
      <c r="A39" s="7">
        <v>36</v>
      </c>
      <c r="B39" s="7" t="str">
        <f>"5373202306111240188812"</f>
        <v>5373202306111240188812</v>
      </c>
      <c r="C39" s="7" t="str">
        <f aca="true" t="shared" si="3" ref="C39:C47">"0401"</f>
        <v>0401</v>
      </c>
      <c r="D39" s="7" t="s">
        <v>14</v>
      </c>
      <c r="E39" s="7" t="s">
        <v>15</v>
      </c>
      <c r="F39" s="7" t="str">
        <f>"唐楠"</f>
        <v>唐楠</v>
      </c>
      <c r="G39" s="7" t="str">
        <f>"男"</f>
        <v>男</v>
      </c>
    </row>
    <row r="40" spans="1:7" ht="30" customHeight="1">
      <c r="A40" s="7">
        <v>37</v>
      </c>
      <c r="B40" s="7" t="str">
        <f>"53732023061309310114388"</f>
        <v>53732023061309310114388</v>
      </c>
      <c r="C40" s="7" t="str">
        <f t="shared" si="3"/>
        <v>0401</v>
      </c>
      <c r="D40" s="7" t="s">
        <v>14</v>
      </c>
      <c r="E40" s="7" t="s">
        <v>15</v>
      </c>
      <c r="F40" s="7" t="str">
        <f>"杜春晓"</f>
        <v>杜春晓</v>
      </c>
      <c r="G40" s="7" t="str">
        <f>"女"</f>
        <v>女</v>
      </c>
    </row>
    <row r="41" spans="1:7" ht="30" customHeight="1">
      <c r="A41" s="7">
        <v>38</v>
      </c>
      <c r="B41" s="7" t="str">
        <f>"53732023061316180916374"</f>
        <v>53732023061316180916374</v>
      </c>
      <c r="C41" s="7" t="str">
        <f t="shared" si="3"/>
        <v>0401</v>
      </c>
      <c r="D41" s="7" t="s">
        <v>14</v>
      </c>
      <c r="E41" s="7" t="s">
        <v>15</v>
      </c>
      <c r="F41" s="7" t="str">
        <f>"邱炜"</f>
        <v>邱炜</v>
      </c>
      <c r="G41" s="7" t="str">
        <f>"女"</f>
        <v>女</v>
      </c>
    </row>
    <row r="42" spans="1:7" ht="30" customHeight="1">
      <c r="A42" s="7">
        <v>39</v>
      </c>
      <c r="B42" s="7" t="str">
        <f>"53732023061222564613375"</f>
        <v>53732023061222564613375</v>
      </c>
      <c r="C42" s="7" t="str">
        <f t="shared" si="3"/>
        <v>0401</v>
      </c>
      <c r="D42" s="7" t="s">
        <v>14</v>
      </c>
      <c r="E42" s="7" t="s">
        <v>15</v>
      </c>
      <c r="F42" s="7" t="str">
        <f>"陈隆"</f>
        <v>陈隆</v>
      </c>
      <c r="G42" s="7" t="str">
        <f>"男"</f>
        <v>男</v>
      </c>
    </row>
    <row r="43" spans="1:7" ht="30" customHeight="1">
      <c r="A43" s="7">
        <v>40</v>
      </c>
      <c r="B43" s="7" t="str">
        <f>"53732023061410075318469"</f>
        <v>53732023061410075318469</v>
      </c>
      <c r="C43" s="7" t="str">
        <f t="shared" si="3"/>
        <v>0401</v>
      </c>
      <c r="D43" s="7" t="s">
        <v>14</v>
      </c>
      <c r="E43" s="7" t="s">
        <v>15</v>
      </c>
      <c r="F43" s="7" t="str">
        <f>"吴天"</f>
        <v>吴天</v>
      </c>
      <c r="G43" s="7" t="str">
        <f>"女"</f>
        <v>女</v>
      </c>
    </row>
    <row r="44" spans="1:7" ht="30" customHeight="1">
      <c r="A44" s="7">
        <v>41</v>
      </c>
      <c r="B44" s="7" t="str">
        <f>"53732023061612371428858"</f>
        <v>53732023061612371428858</v>
      </c>
      <c r="C44" s="7" t="str">
        <f t="shared" si="3"/>
        <v>0401</v>
      </c>
      <c r="D44" s="7" t="s">
        <v>14</v>
      </c>
      <c r="E44" s="7" t="s">
        <v>15</v>
      </c>
      <c r="F44" s="7" t="str">
        <f>"胡川楠"</f>
        <v>胡川楠</v>
      </c>
      <c r="G44" s="7" t="str">
        <f>"女"</f>
        <v>女</v>
      </c>
    </row>
    <row r="45" spans="1:7" ht="30" customHeight="1">
      <c r="A45" s="7">
        <v>42</v>
      </c>
      <c r="B45" s="7" t="str">
        <f>"53732023061518254525711"</f>
        <v>53732023061518254525711</v>
      </c>
      <c r="C45" s="7" t="str">
        <f t="shared" si="3"/>
        <v>0401</v>
      </c>
      <c r="D45" s="7" t="s">
        <v>14</v>
      </c>
      <c r="E45" s="7" t="s">
        <v>15</v>
      </c>
      <c r="F45" s="7" t="str">
        <f>"符永壮"</f>
        <v>符永壮</v>
      </c>
      <c r="G45" s="7" t="str">
        <f>"男"</f>
        <v>男</v>
      </c>
    </row>
    <row r="46" spans="1:7" ht="30" customHeight="1">
      <c r="A46" s="7">
        <v>43</v>
      </c>
      <c r="B46" s="7" t="str">
        <f>"53732023061722032133893"</f>
        <v>53732023061722032133893</v>
      </c>
      <c r="C46" s="7" t="str">
        <f t="shared" si="3"/>
        <v>0401</v>
      </c>
      <c r="D46" s="7" t="s">
        <v>14</v>
      </c>
      <c r="E46" s="7" t="s">
        <v>15</v>
      </c>
      <c r="F46" s="7" t="str">
        <f>"姜丽妹"</f>
        <v>姜丽妹</v>
      </c>
      <c r="G46" s="7" t="str">
        <f>"女"</f>
        <v>女</v>
      </c>
    </row>
    <row r="47" spans="1:7" ht="30" customHeight="1">
      <c r="A47" s="7">
        <v>44</v>
      </c>
      <c r="B47" s="7" t="str">
        <f>"53732023061220294212920"</f>
        <v>53732023061220294212920</v>
      </c>
      <c r="C47" s="7" t="str">
        <f t="shared" si="3"/>
        <v>0401</v>
      </c>
      <c r="D47" s="7" t="s">
        <v>14</v>
      </c>
      <c r="E47" s="7" t="s">
        <v>15</v>
      </c>
      <c r="F47" s="7" t="str">
        <f>"符晓苏"</f>
        <v>符晓苏</v>
      </c>
      <c r="G47" s="7" t="str">
        <f>"女"</f>
        <v>女</v>
      </c>
    </row>
    <row r="48" spans="1:7" ht="30" customHeight="1">
      <c r="A48" s="7">
        <v>45</v>
      </c>
      <c r="B48" s="7" t="str">
        <f>"5373202306110942078622"</f>
        <v>5373202306110942078622</v>
      </c>
      <c r="C48" s="7" t="str">
        <f aca="true" t="shared" si="4" ref="C48:C70">"0403"</f>
        <v>0403</v>
      </c>
      <c r="D48" s="7" t="s">
        <v>16</v>
      </c>
      <c r="E48" s="7" t="s">
        <v>15</v>
      </c>
      <c r="F48" s="7" t="str">
        <f>"陈垂佳"</f>
        <v>陈垂佳</v>
      </c>
      <c r="G48" s="7" t="str">
        <f>"男"</f>
        <v>男</v>
      </c>
    </row>
    <row r="49" spans="1:7" ht="30" customHeight="1">
      <c r="A49" s="7">
        <v>46</v>
      </c>
      <c r="B49" s="7" t="str">
        <f>"5373202306111906419167"</f>
        <v>5373202306111906419167</v>
      </c>
      <c r="C49" s="7" t="str">
        <f t="shared" si="4"/>
        <v>0403</v>
      </c>
      <c r="D49" s="7" t="s">
        <v>16</v>
      </c>
      <c r="E49" s="7" t="s">
        <v>15</v>
      </c>
      <c r="F49" s="7" t="str">
        <f>"严扬鑫"</f>
        <v>严扬鑫</v>
      </c>
      <c r="G49" s="7" t="str">
        <f>"男"</f>
        <v>男</v>
      </c>
    </row>
    <row r="50" spans="1:7" ht="30" customHeight="1">
      <c r="A50" s="7">
        <v>47</v>
      </c>
      <c r="B50" s="7" t="str">
        <f>"53732023061220150212879"</f>
        <v>53732023061220150212879</v>
      </c>
      <c r="C50" s="7" t="str">
        <f t="shared" si="4"/>
        <v>0403</v>
      </c>
      <c r="D50" s="7" t="s">
        <v>16</v>
      </c>
      <c r="E50" s="7" t="s">
        <v>15</v>
      </c>
      <c r="F50" s="7" t="str">
        <f>"黄志扬"</f>
        <v>黄志扬</v>
      </c>
      <c r="G50" s="7" t="str">
        <f>"男"</f>
        <v>男</v>
      </c>
    </row>
    <row r="51" spans="1:7" ht="30" customHeight="1">
      <c r="A51" s="7">
        <v>48</v>
      </c>
      <c r="B51" s="7" t="str">
        <f>"53732023061220125712872"</f>
        <v>53732023061220125712872</v>
      </c>
      <c r="C51" s="7" t="str">
        <f t="shared" si="4"/>
        <v>0403</v>
      </c>
      <c r="D51" s="7" t="s">
        <v>16</v>
      </c>
      <c r="E51" s="7" t="s">
        <v>15</v>
      </c>
      <c r="F51" s="7" t="str">
        <f>"黎丽"</f>
        <v>黎丽</v>
      </c>
      <c r="G51" s="7" t="str">
        <f>"女"</f>
        <v>女</v>
      </c>
    </row>
    <row r="52" spans="1:7" ht="30" customHeight="1">
      <c r="A52" s="7">
        <v>49</v>
      </c>
      <c r="B52" s="7" t="str">
        <f>"53732023061220332112936"</f>
        <v>53732023061220332112936</v>
      </c>
      <c r="C52" s="7" t="str">
        <f t="shared" si="4"/>
        <v>0403</v>
      </c>
      <c r="D52" s="7" t="s">
        <v>16</v>
      </c>
      <c r="E52" s="7" t="s">
        <v>15</v>
      </c>
      <c r="F52" s="7" t="str">
        <f>"李春翠"</f>
        <v>李春翠</v>
      </c>
      <c r="G52" s="7" t="str">
        <f>"女"</f>
        <v>女</v>
      </c>
    </row>
    <row r="53" spans="1:7" ht="30" customHeight="1">
      <c r="A53" s="7">
        <v>50</v>
      </c>
      <c r="B53" s="7" t="str">
        <f>"53732023061222513213363"</f>
        <v>53732023061222513213363</v>
      </c>
      <c r="C53" s="7" t="str">
        <f t="shared" si="4"/>
        <v>0403</v>
      </c>
      <c r="D53" s="7" t="s">
        <v>16</v>
      </c>
      <c r="E53" s="7" t="s">
        <v>15</v>
      </c>
      <c r="F53" s="7" t="str">
        <f>"吴昊泽"</f>
        <v>吴昊泽</v>
      </c>
      <c r="G53" s="7" t="str">
        <f>"男"</f>
        <v>男</v>
      </c>
    </row>
    <row r="54" spans="1:7" ht="30" customHeight="1">
      <c r="A54" s="7">
        <v>51</v>
      </c>
      <c r="B54" s="7" t="str">
        <f>"53732023061311465515235"</f>
        <v>53732023061311465515235</v>
      </c>
      <c r="C54" s="7" t="str">
        <f t="shared" si="4"/>
        <v>0403</v>
      </c>
      <c r="D54" s="7" t="s">
        <v>16</v>
      </c>
      <c r="E54" s="7" t="s">
        <v>15</v>
      </c>
      <c r="F54" s="7" t="str">
        <f>"尹朝昕"</f>
        <v>尹朝昕</v>
      </c>
      <c r="G54" s="7" t="str">
        <f>"女"</f>
        <v>女</v>
      </c>
    </row>
    <row r="55" spans="1:7" ht="30" customHeight="1">
      <c r="A55" s="7">
        <v>52</v>
      </c>
      <c r="B55" s="7" t="str">
        <f>"53732023061312204815375"</f>
        <v>53732023061312204815375</v>
      </c>
      <c r="C55" s="7" t="str">
        <f t="shared" si="4"/>
        <v>0403</v>
      </c>
      <c r="D55" s="7" t="s">
        <v>16</v>
      </c>
      <c r="E55" s="7" t="s">
        <v>15</v>
      </c>
      <c r="F55" s="7" t="str">
        <f>"吕国英"</f>
        <v>吕国英</v>
      </c>
      <c r="G55" s="7" t="str">
        <f>"女"</f>
        <v>女</v>
      </c>
    </row>
    <row r="56" spans="1:7" ht="30" customHeight="1">
      <c r="A56" s="7">
        <v>53</v>
      </c>
      <c r="B56" s="7" t="str">
        <f>"5373202306111756499101"</f>
        <v>5373202306111756499101</v>
      </c>
      <c r="C56" s="7" t="str">
        <f t="shared" si="4"/>
        <v>0403</v>
      </c>
      <c r="D56" s="7" t="s">
        <v>16</v>
      </c>
      <c r="E56" s="7" t="s">
        <v>15</v>
      </c>
      <c r="F56" s="7" t="str">
        <f>"李元垚"</f>
        <v>李元垚</v>
      </c>
      <c r="G56" s="7" t="str">
        <f>"男"</f>
        <v>男</v>
      </c>
    </row>
    <row r="57" spans="1:7" ht="30" customHeight="1">
      <c r="A57" s="7">
        <v>54</v>
      </c>
      <c r="B57" s="7" t="str">
        <f>"53732023061317115616606"</f>
        <v>53732023061317115616606</v>
      </c>
      <c r="C57" s="7" t="str">
        <f t="shared" si="4"/>
        <v>0403</v>
      </c>
      <c r="D57" s="7" t="s">
        <v>16</v>
      </c>
      <c r="E57" s="7" t="s">
        <v>15</v>
      </c>
      <c r="F57" s="7" t="str">
        <f>"李季梅"</f>
        <v>李季梅</v>
      </c>
      <c r="G57" s="7" t="str">
        <f>"女"</f>
        <v>女</v>
      </c>
    </row>
    <row r="58" spans="1:7" ht="30" customHeight="1">
      <c r="A58" s="7">
        <v>55</v>
      </c>
      <c r="B58" s="7" t="str">
        <f>"53732023061318552116908"</f>
        <v>53732023061318552116908</v>
      </c>
      <c r="C58" s="7" t="str">
        <f t="shared" si="4"/>
        <v>0403</v>
      </c>
      <c r="D58" s="7" t="s">
        <v>16</v>
      </c>
      <c r="E58" s="7" t="s">
        <v>15</v>
      </c>
      <c r="F58" s="7" t="str">
        <f>"王丽娟"</f>
        <v>王丽娟</v>
      </c>
      <c r="G58" s="7" t="str">
        <f>"女"</f>
        <v>女</v>
      </c>
    </row>
    <row r="59" spans="1:7" ht="30" customHeight="1">
      <c r="A59" s="7">
        <v>56</v>
      </c>
      <c r="B59" s="7" t="str">
        <f>"5373202306112155419369"</f>
        <v>5373202306112155419369</v>
      </c>
      <c r="C59" s="7" t="str">
        <f t="shared" si="4"/>
        <v>0403</v>
      </c>
      <c r="D59" s="7" t="s">
        <v>16</v>
      </c>
      <c r="E59" s="7" t="s">
        <v>15</v>
      </c>
      <c r="F59" s="7" t="str">
        <f>"符月梅"</f>
        <v>符月梅</v>
      </c>
      <c r="G59" s="7" t="str">
        <f>"女"</f>
        <v>女</v>
      </c>
    </row>
    <row r="60" spans="1:7" ht="30" customHeight="1">
      <c r="A60" s="7">
        <v>57</v>
      </c>
      <c r="B60" s="7" t="str">
        <f>"53732023061320345317183"</f>
        <v>53732023061320345317183</v>
      </c>
      <c r="C60" s="7" t="str">
        <f t="shared" si="4"/>
        <v>0403</v>
      </c>
      <c r="D60" s="7" t="s">
        <v>16</v>
      </c>
      <c r="E60" s="7" t="s">
        <v>15</v>
      </c>
      <c r="F60" s="7" t="str">
        <f>"李乔芬"</f>
        <v>李乔芬</v>
      </c>
      <c r="G60" s="7" t="str">
        <f>"女"</f>
        <v>女</v>
      </c>
    </row>
    <row r="61" spans="1:7" ht="30" customHeight="1">
      <c r="A61" s="7">
        <v>58</v>
      </c>
      <c r="B61" s="7" t="str">
        <f>"53732023061416274920236"</f>
        <v>53732023061416274920236</v>
      </c>
      <c r="C61" s="7" t="str">
        <f t="shared" si="4"/>
        <v>0403</v>
      </c>
      <c r="D61" s="7" t="s">
        <v>16</v>
      </c>
      <c r="E61" s="7" t="s">
        <v>15</v>
      </c>
      <c r="F61" s="7" t="str">
        <f>"卢开炳"</f>
        <v>卢开炳</v>
      </c>
      <c r="G61" s="7" t="str">
        <f>"男"</f>
        <v>男</v>
      </c>
    </row>
    <row r="62" spans="1:7" ht="30" customHeight="1">
      <c r="A62" s="7">
        <v>59</v>
      </c>
      <c r="B62" s="7" t="str">
        <f>"53732023061215234711811"</f>
        <v>53732023061215234711811</v>
      </c>
      <c r="C62" s="7" t="str">
        <f t="shared" si="4"/>
        <v>0403</v>
      </c>
      <c r="D62" s="7" t="s">
        <v>16</v>
      </c>
      <c r="E62" s="7" t="s">
        <v>15</v>
      </c>
      <c r="F62" s="7" t="str">
        <f>"韦婧"</f>
        <v>韦婧</v>
      </c>
      <c r="G62" s="7" t="str">
        <f>"女"</f>
        <v>女</v>
      </c>
    </row>
    <row r="63" spans="1:7" ht="30" customHeight="1">
      <c r="A63" s="7">
        <v>60</v>
      </c>
      <c r="B63" s="7" t="str">
        <f>"53732023061423480321404"</f>
        <v>53732023061423480321404</v>
      </c>
      <c r="C63" s="7" t="str">
        <f t="shared" si="4"/>
        <v>0403</v>
      </c>
      <c r="D63" s="7" t="s">
        <v>16</v>
      </c>
      <c r="E63" s="7" t="s">
        <v>15</v>
      </c>
      <c r="F63" s="7" t="str">
        <f>"林燕飞"</f>
        <v>林燕飞</v>
      </c>
      <c r="G63" s="7" t="str">
        <f>"女"</f>
        <v>女</v>
      </c>
    </row>
    <row r="64" spans="1:7" ht="30" customHeight="1">
      <c r="A64" s="7">
        <v>61</v>
      </c>
      <c r="B64" s="7" t="str">
        <f>"5373202306112122069335"</f>
        <v>5373202306112122069335</v>
      </c>
      <c r="C64" s="7" t="str">
        <f t="shared" si="4"/>
        <v>0403</v>
      </c>
      <c r="D64" s="7" t="s">
        <v>16</v>
      </c>
      <c r="E64" s="7" t="s">
        <v>15</v>
      </c>
      <c r="F64" s="7" t="str">
        <f>"李小荟"</f>
        <v>李小荟</v>
      </c>
      <c r="G64" s="7" t="str">
        <f>"女"</f>
        <v>女</v>
      </c>
    </row>
    <row r="65" spans="1:7" ht="30" customHeight="1">
      <c r="A65" s="7">
        <v>62</v>
      </c>
      <c r="B65" s="7" t="str">
        <f>"53732023061521304326224"</f>
        <v>53732023061521304326224</v>
      </c>
      <c r="C65" s="7" t="str">
        <f t="shared" si="4"/>
        <v>0403</v>
      </c>
      <c r="D65" s="7" t="s">
        <v>16</v>
      </c>
      <c r="E65" s="7" t="s">
        <v>15</v>
      </c>
      <c r="F65" s="7" t="str">
        <f>"林世波"</f>
        <v>林世波</v>
      </c>
      <c r="G65" s="7" t="str">
        <f aca="true" t="shared" si="5" ref="G65:G70">"男"</f>
        <v>男</v>
      </c>
    </row>
    <row r="66" spans="1:7" ht="30" customHeight="1">
      <c r="A66" s="7">
        <v>63</v>
      </c>
      <c r="B66" s="7" t="str">
        <f>"53732023061315330716132"</f>
        <v>53732023061315330716132</v>
      </c>
      <c r="C66" s="7" t="str">
        <f t="shared" si="4"/>
        <v>0403</v>
      </c>
      <c r="D66" s="7" t="s">
        <v>16</v>
      </c>
      <c r="E66" s="7" t="s">
        <v>15</v>
      </c>
      <c r="F66" s="7" t="str">
        <f>"叶启康"</f>
        <v>叶启康</v>
      </c>
      <c r="G66" s="7" t="str">
        <f t="shared" si="5"/>
        <v>男</v>
      </c>
    </row>
    <row r="67" spans="1:7" ht="30" customHeight="1">
      <c r="A67" s="7">
        <v>64</v>
      </c>
      <c r="B67" s="7" t="str">
        <f>"53732023061817513136004"</f>
        <v>53732023061817513136004</v>
      </c>
      <c r="C67" s="7" t="str">
        <f t="shared" si="4"/>
        <v>0403</v>
      </c>
      <c r="D67" s="7" t="s">
        <v>16</v>
      </c>
      <c r="E67" s="7" t="s">
        <v>15</v>
      </c>
      <c r="F67" s="7" t="str">
        <f>"陈茂康"</f>
        <v>陈茂康</v>
      </c>
      <c r="G67" s="7" t="str">
        <f t="shared" si="5"/>
        <v>男</v>
      </c>
    </row>
    <row r="68" spans="1:7" ht="30" customHeight="1">
      <c r="A68" s="7">
        <v>65</v>
      </c>
      <c r="B68" s="7" t="str">
        <f>"5373202306120741239543"</f>
        <v>5373202306120741239543</v>
      </c>
      <c r="C68" s="7" t="str">
        <f t="shared" si="4"/>
        <v>0403</v>
      </c>
      <c r="D68" s="7" t="s">
        <v>16</v>
      </c>
      <c r="E68" s="7" t="s">
        <v>15</v>
      </c>
      <c r="F68" s="7" t="str">
        <f>"符礼花"</f>
        <v>符礼花</v>
      </c>
      <c r="G68" s="7" t="str">
        <f>"女"</f>
        <v>女</v>
      </c>
    </row>
    <row r="69" spans="1:7" ht="30" customHeight="1">
      <c r="A69" s="7">
        <v>66</v>
      </c>
      <c r="B69" s="7" t="str">
        <f>"53732023061411431819015"</f>
        <v>53732023061411431819015</v>
      </c>
      <c r="C69" s="7" t="str">
        <f t="shared" si="4"/>
        <v>0403</v>
      </c>
      <c r="D69" s="7" t="s">
        <v>16</v>
      </c>
      <c r="E69" s="7" t="s">
        <v>15</v>
      </c>
      <c r="F69" s="7" t="str">
        <f>"陆政华"</f>
        <v>陆政华</v>
      </c>
      <c r="G69" s="7" t="str">
        <f t="shared" si="5"/>
        <v>男</v>
      </c>
    </row>
    <row r="70" spans="1:7" ht="30" customHeight="1">
      <c r="A70" s="7">
        <v>67</v>
      </c>
      <c r="B70" s="7" t="str">
        <f>"53732023061517031325453"</f>
        <v>53732023061517031325453</v>
      </c>
      <c r="C70" s="7" t="str">
        <f t="shared" si="4"/>
        <v>0403</v>
      </c>
      <c r="D70" s="7" t="s">
        <v>16</v>
      </c>
      <c r="E70" s="7" t="s">
        <v>15</v>
      </c>
      <c r="F70" s="7" t="str">
        <f>"唐广为"</f>
        <v>唐广为</v>
      </c>
      <c r="G70" s="7" t="str">
        <f t="shared" si="5"/>
        <v>男</v>
      </c>
    </row>
    <row r="71" spans="1:7" ht="30" customHeight="1">
      <c r="A71" s="7">
        <v>68</v>
      </c>
      <c r="B71" s="7" t="str">
        <f>"5373202306112120309331"</f>
        <v>5373202306112120309331</v>
      </c>
      <c r="C71" s="7" t="str">
        <f aca="true" t="shared" si="6" ref="C71:C77">"0404"</f>
        <v>0404</v>
      </c>
      <c r="D71" s="7" t="s">
        <v>17</v>
      </c>
      <c r="E71" s="7" t="s">
        <v>15</v>
      </c>
      <c r="F71" s="7" t="str">
        <f>"韦春婷"</f>
        <v>韦春婷</v>
      </c>
      <c r="G71" s="7" t="str">
        <f>"女"</f>
        <v>女</v>
      </c>
    </row>
    <row r="72" spans="1:7" ht="30" customHeight="1">
      <c r="A72" s="7">
        <v>69</v>
      </c>
      <c r="B72" s="7" t="str">
        <f>"53732023061217200212344"</f>
        <v>53732023061217200212344</v>
      </c>
      <c r="C72" s="7" t="str">
        <f t="shared" si="6"/>
        <v>0404</v>
      </c>
      <c r="D72" s="7" t="s">
        <v>17</v>
      </c>
      <c r="E72" s="7" t="s">
        <v>15</v>
      </c>
      <c r="F72" s="7" t="str">
        <f>"王元秀"</f>
        <v>王元秀</v>
      </c>
      <c r="G72" s="7" t="str">
        <f>"女"</f>
        <v>女</v>
      </c>
    </row>
    <row r="73" spans="1:7" ht="30" customHeight="1">
      <c r="A73" s="7">
        <v>70</v>
      </c>
      <c r="B73" s="7" t="str">
        <f>"53732023061308171813588"</f>
        <v>53732023061308171813588</v>
      </c>
      <c r="C73" s="7" t="str">
        <f t="shared" si="6"/>
        <v>0404</v>
      </c>
      <c r="D73" s="7" t="s">
        <v>17</v>
      </c>
      <c r="E73" s="7" t="s">
        <v>15</v>
      </c>
      <c r="F73" s="7" t="str">
        <f>"符欣欣"</f>
        <v>符欣欣</v>
      </c>
      <c r="G73" s="7" t="str">
        <f>"女"</f>
        <v>女</v>
      </c>
    </row>
    <row r="74" spans="1:7" ht="30" customHeight="1">
      <c r="A74" s="7">
        <v>71</v>
      </c>
      <c r="B74" s="7" t="str">
        <f>"53732023061317104216601"</f>
        <v>53732023061317104216601</v>
      </c>
      <c r="C74" s="7" t="str">
        <f t="shared" si="6"/>
        <v>0404</v>
      </c>
      <c r="D74" s="7" t="s">
        <v>17</v>
      </c>
      <c r="E74" s="7" t="s">
        <v>15</v>
      </c>
      <c r="F74" s="7" t="str">
        <f>"羊韶敏"</f>
        <v>羊韶敏</v>
      </c>
      <c r="G74" s="7" t="str">
        <f>"女"</f>
        <v>女</v>
      </c>
    </row>
    <row r="75" spans="1:7" ht="30" customHeight="1">
      <c r="A75" s="7">
        <v>72</v>
      </c>
      <c r="B75" s="7" t="str">
        <f>"5373202306111026188674"</f>
        <v>5373202306111026188674</v>
      </c>
      <c r="C75" s="7" t="str">
        <f t="shared" si="6"/>
        <v>0404</v>
      </c>
      <c r="D75" s="7" t="s">
        <v>17</v>
      </c>
      <c r="E75" s="7" t="s">
        <v>15</v>
      </c>
      <c r="F75" s="7" t="str">
        <f>"陈锦福"</f>
        <v>陈锦福</v>
      </c>
      <c r="G75" s="7" t="str">
        <f>"男"</f>
        <v>男</v>
      </c>
    </row>
    <row r="76" spans="1:7" ht="30" customHeight="1">
      <c r="A76" s="7">
        <v>73</v>
      </c>
      <c r="B76" s="7" t="str">
        <f>"53732023061421541021153"</f>
        <v>53732023061421541021153</v>
      </c>
      <c r="C76" s="7" t="str">
        <f t="shared" si="6"/>
        <v>0404</v>
      </c>
      <c r="D76" s="7" t="s">
        <v>17</v>
      </c>
      <c r="E76" s="7" t="s">
        <v>15</v>
      </c>
      <c r="F76" s="7" t="str">
        <f>"符瑛智"</f>
        <v>符瑛智</v>
      </c>
      <c r="G76" s="7" t="str">
        <f>"女"</f>
        <v>女</v>
      </c>
    </row>
    <row r="77" spans="1:7" ht="30" customHeight="1">
      <c r="A77" s="7">
        <v>74</v>
      </c>
      <c r="B77" s="7" t="str">
        <f>"53732023061423123021332"</f>
        <v>53732023061423123021332</v>
      </c>
      <c r="C77" s="7" t="str">
        <f t="shared" si="6"/>
        <v>0404</v>
      </c>
      <c r="D77" s="7" t="s">
        <v>17</v>
      </c>
      <c r="E77" s="7" t="s">
        <v>15</v>
      </c>
      <c r="F77" s="7" t="str">
        <f>"邓林林"</f>
        <v>邓林林</v>
      </c>
      <c r="G77" s="7" t="str">
        <f>"女"</f>
        <v>女</v>
      </c>
    </row>
  </sheetData>
  <sheetProtection/>
  <autoFilter ref="A3:G77"/>
  <mergeCells count="2">
    <mergeCell ref="A1:B1"/>
    <mergeCell ref="A2:G2"/>
  </mergeCells>
  <printOptions/>
  <pageMargins left="0.39305555555555555" right="0.39305555555555555" top="1" bottom="1" header="0.5" footer="0.5"/>
  <pageSetup fitToHeight="0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不解风情</cp:lastModifiedBy>
  <dcterms:created xsi:type="dcterms:W3CDTF">2023-06-20T07:15:44Z</dcterms:created>
  <dcterms:modified xsi:type="dcterms:W3CDTF">2023-07-03T03:38:07Z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98739BEAC40341F58ED4DF002BDEE5FE_13</vt:lpwstr>
  </property>
  <property fmtid="{D5CDD505-2E9C-101B-9397-08002B2CF9AE}" pid="4" name="KSOProductBuildV">
    <vt:lpwstr>2052-11.8.2.8875</vt:lpwstr>
  </property>
</Properties>
</file>