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总成绩" sheetId="1" r:id="rId1"/>
  </sheets>
  <definedNames>
    <definedName name="_xlnm.Print_Titles" localSheetId="0">'总成绩'!$2:$2</definedName>
    <definedName name="_xlnm._FilterDatabase" localSheetId="0" hidden="1">'总成绩'!$A$2:$P$93</definedName>
  </definedNames>
  <calcPr fullCalcOnLoad="1"/>
</workbook>
</file>

<file path=xl/sharedStrings.xml><?xml version="1.0" encoding="utf-8"?>
<sst xmlns="http://schemas.openxmlformats.org/spreadsheetml/2006/main" count="493" uniqueCount="274">
  <si>
    <t>四川省商务厅下属事业单位2023年上半年公开招聘工作人员
笔试成绩、面试成绩、总成绩、排名及体检人员公示表</t>
  </si>
  <si>
    <t>报考单位</t>
  </si>
  <si>
    <t>报考岗位名称及岗位编码</t>
  </si>
  <si>
    <t>姓名</t>
  </si>
  <si>
    <t>性别</t>
  </si>
  <si>
    <t>准考证号</t>
  </si>
  <si>
    <t>公共科目笔试成绩</t>
  </si>
  <si>
    <t>政策性加分</t>
  </si>
  <si>
    <t>笔试成绩</t>
  </si>
  <si>
    <t>折合分(40%)</t>
  </si>
  <si>
    <t>结构化面试</t>
  </si>
  <si>
    <r>
      <t>折合分(18%或</t>
    </r>
    <r>
      <rPr>
        <b/>
        <sz val="12"/>
        <rFont val="宋体"/>
        <family val="0"/>
      </rPr>
      <t>60%</t>
    </r>
    <r>
      <rPr>
        <b/>
        <sz val="12"/>
        <rFont val="宋体"/>
        <family val="0"/>
      </rPr>
      <t>）</t>
    </r>
  </si>
  <si>
    <t>说课</t>
  </si>
  <si>
    <t>折合分(42%)</t>
  </si>
  <si>
    <t>总成绩</t>
  </si>
  <si>
    <t>排名</t>
  </si>
  <si>
    <t>体检人员</t>
  </si>
  <si>
    <t>四川商务职业学院</t>
  </si>
  <si>
    <t>辅导员A（02301001）</t>
  </si>
  <si>
    <t>余漫</t>
  </si>
  <si>
    <t>女</t>
  </si>
  <si>
    <t>3251211407124</t>
  </si>
  <si>
    <t xml:space="preserve"> 67.1</t>
  </si>
  <si>
    <t>/</t>
  </si>
  <si>
    <t>是</t>
  </si>
  <si>
    <t>张凌祥</t>
  </si>
  <si>
    <t>3251210705630</t>
  </si>
  <si>
    <t xml:space="preserve"> 70.4</t>
  </si>
  <si>
    <t>张瑞雪</t>
  </si>
  <si>
    <t>3251212305320</t>
  </si>
  <si>
    <t xml:space="preserve"> 66.1</t>
  </si>
  <si>
    <t>马颖</t>
  </si>
  <si>
    <t>3251212733223</t>
  </si>
  <si>
    <t xml:space="preserve"> 59.7</t>
  </si>
  <si>
    <t>邓也</t>
  </si>
  <si>
    <t>3251211300929</t>
  </si>
  <si>
    <t xml:space="preserve"> 64.7</t>
  </si>
  <si>
    <t>王琴</t>
  </si>
  <si>
    <t>3251212619516</t>
  </si>
  <si>
    <t xml:space="preserve"> 62.0</t>
  </si>
  <si>
    <t>蒋静</t>
  </si>
  <si>
    <t>3251210809619</t>
  </si>
  <si>
    <t xml:space="preserve"> 60.3</t>
  </si>
  <si>
    <t>季俊玲</t>
  </si>
  <si>
    <t>3251211701126</t>
  </si>
  <si>
    <t xml:space="preserve"> 59.6</t>
  </si>
  <si>
    <t>何川</t>
  </si>
  <si>
    <t>3251210214723</t>
  </si>
  <si>
    <t xml:space="preserve"> 63.2</t>
  </si>
  <si>
    <t>辅导员B（02301002）</t>
  </si>
  <si>
    <t>郭佳怡</t>
  </si>
  <si>
    <t>3251211613626</t>
  </si>
  <si>
    <t xml:space="preserve"> 75.9</t>
  </si>
  <si>
    <t>姜雪</t>
  </si>
  <si>
    <t>3251211702218</t>
  </si>
  <si>
    <t xml:space="preserve"> 73.5</t>
  </si>
  <si>
    <t>焦思梦</t>
  </si>
  <si>
    <t>3251210701108</t>
  </si>
  <si>
    <t xml:space="preserve"> 73.4</t>
  </si>
  <si>
    <t>游娟</t>
  </si>
  <si>
    <t>3251211301227</t>
  </si>
  <si>
    <t xml:space="preserve"> 74.4</t>
  </si>
  <si>
    <t>李亚</t>
  </si>
  <si>
    <t>3251212628028</t>
  </si>
  <si>
    <t xml:space="preserve"> 73.7</t>
  </si>
  <si>
    <t>郝建武</t>
  </si>
  <si>
    <t>男</t>
  </si>
  <si>
    <t>3251212620711</t>
  </si>
  <si>
    <t xml:space="preserve"> 77.6</t>
  </si>
  <si>
    <t>杨杰</t>
  </si>
  <si>
    <t>3251211101420</t>
  </si>
  <si>
    <t xml:space="preserve"> 71.9</t>
  </si>
  <si>
    <t>俄木叶子</t>
  </si>
  <si>
    <t>3251210602525</t>
  </si>
  <si>
    <t xml:space="preserve"> 73.3</t>
  </si>
  <si>
    <t>王兴丽</t>
  </si>
  <si>
    <t>3251211614224</t>
  </si>
  <si>
    <t xml:space="preserve"> 71.6</t>
  </si>
  <si>
    <t>四川省商务发展事务中心</t>
  </si>
  <si>
    <t>会议展览管理（02302003）</t>
  </si>
  <si>
    <t>徐紫贝</t>
  </si>
  <si>
    <t>3251211613819</t>
  </si>
  <si>
    <t xml:space="preserve"> 79.9</t>
  </si>
  <si>
    <t>蔡双双</t>
  </si>
  <si>
    <t>3251211805718</t>
  </si>
  <si>
    <t xml:space="preserve"> 72.5</t>
  </si>
  <si>
    <t>高世珊</t>
  </si>
  <si>
    <t>3251211703420</t>
  </si>
  <si>
    <t xml:space="preserve"> 71.8</t>
  </si>
  <si>
    <t>培训管理（02302004）</t>
  </si>
  <si>
    <t>邢韵龄</t>
  </si>
  <si>
    <t>3251210901716</t>
  </si>
  <si>
    <t xml:space="preserve"> 71.2</t>
  </si>
  <si>
    <t>蒲韵霓</t>
  </si>
  <si>
    <t>3251212407401</t>
  </si>
  <si>
    <t xml:space="preserve"> 71.5</t>
  </si>
  <si>
    <t>代雪倪</t>
  </si>
  <si>
    <t>3251212607405</t>
  </si>
  <si>
    <t xml:space="preserve"> 70.7</t>
  </si>
  <si>
    <t>计算机教师（信息干事）（02351001）</t>
  </si>
  <si>
    <t>孙景玉</t>
  </si>
  <si>
    <t>3351210103104</t>
  </si>
  <si>
    <t xml:space="preserve"> 72.0</t>
  </si>
  <si>
    <t>李春虹</t>
  </si>
  <si>
    <t>3351210102507</t>
  </si>
  <si>
    <t xml:space="preserve"> 74.0</t>
  </si>
  <si>
    <t>邓聃婷</t>
  </si>
  <si>
    <t>3351210103929</t>
  </si>
  <si>
    <t xml:space="preserve"> 60.5</t>
  </si>
  <si>
    <t>马晓宇</t>
  </si>
  <si>
    <t>3351210101018</t>
  </si>
  <si>
    <t xml:space="preserve"> 65.5</t>
  </si>
  <si>
    <t>刘茂华</t>
  </si>
  <si>
    <t>3351210100828</t>
  </si>
  <si>
    <t xml:space="preserve"> 68.5</t>
  </si>
  <si>
    <t>李裕岚</t>
  </si>
  <si>
    <t>3351210103007</t>
  </si>
  <si>
    <t xml:space="preserve"> 61.0</t>
  </si>
  <si>
    <t>李雪</t>
  </si>
  <si>
    <t>3351210102023</t>
  </si>
  <si>
    <t>王瑞雪</t>
  </si>
  <si>
    <t>3351210103330</t>
  </si>
  <si>
    <t xml:space="preserve"> 73.0</t>
  </si>
  <si>
    <t>池昊</t>
  </si>
  <si>
    <t>3351210102423</t>
  </si>
  <si>
    <t xml:space="preserve"> 63.5</t>
  </si>
  <si>
    <t>杨茂书</t>
  </si>
  <si>
    <t>3351210101327</t>
  </si>
  <si>
    <t xml:space="preserve"> 58.5</t>
  </si>
  <si>
    <t>陈楚雄</t>
  </si>
  <si>
    <t>3351210103726</t>
  </si>
  <si>
    <t xml:space="preserve"> 62.5</t>
  </si>
  <si>
    <t>黄典</t>
  </si>
  <si>
    <t>3351210100616</t>
  </si>
  <si>
    <t xml:space="preserve"> 67.0</t>
  </si>
  <si>
    <t>缺考</t>
  </si>
  <si>
    <t>会计教师（财务人员）（02351002）</t>
  </si>
  <si>
    <t>荣涓一</t>
  </si>
  <si>
    <t>3351210100409</t>
  </si>
  <si>
    <t xml:space="preserve"> 74.5</t>
  </si>
  <si>
    <t>王智宇</t>
  </si>
  <si>
    <t>3351210101430</t>
  </si>
  <si>
    <t xml:space="preserve"> 76.5</t>
  </si>
  <si>
    <t>朱乙丹</t>
  </si>
  <si>
    <t>3351210100607</t>
  </si>
  <si>
    <t xml:space="preserve"> 75.0</t>
  </si>
  <si>
    <t>黄枫</t>
  </si>
  <si>
    <t>3351210101402</t>
  </si>
  <si>
    <t xml:space="preserve"> 78.5</t>
  </si>
  <si>
    <t>程秋芳</t>
  </si>
  <si>
    <t>3351210100414</t>
  </si>
  <si>
    <t xml:space="preserve"> 70.0</t>
  </si>
  <si>
    <t>杨箫</t>
  </si>
  <si>
    <t>3351210103623</t>
  </si>
  <si>
    <t xml:space="preserve"> 69.5</t>
  </si>
  <si>
    <t>陶玉珍</t>
  </si>
  <si>
    <t>3351210102011</t>
  </si>
  <si>
    <t xml:space="preserve"> 76.0</t>
  </si>
  <si>
    <t>胡雪莹</t>
  </si>
  <si>
    <t>3351210101519</t>
  </si>
  <si>
    <t>孔秋月</t>
  </si>
  <si>
    <t>3351210101022</t>
  </si>
  <si>
    <t>罗胜</t>
  </si>
  <si>
    <t>3351210103513</t>
  </si>
  <si>
    <t xml:space="preserve"> 69.0</t>
  </si>
  <si>
    <t>廖宇锟</t>
  </si>
  <si>
    <t>3351210103314</t>
  </si>
  <si>
    <t>宋伊晨</t>
  </si>
  <si>
    <t>3351210102203</t>
  </si>
  <si>
    <t>王红入</t>
  </si>
  <si>
    <t>3351210100413</t>
  </si>
  <si>
    <t>陈爽</t>
  </si>
  <si>
    <t>3351210102416</t>
  </si>
  <si>
    <t>林莉</t>
  </si>
  <si>
    <t>3351210102304</t>
  </si>
  <si>
    <t>营养配餐教师（02351003）</t>
  </si>
  <si>
    <t>梁吉虹</t>
  </si>
  <si>
    <t>3351210102805</t>
  </si>
  <si>
    <t>杨怡</t>
  </si>
  <si>
    <t>3351210102821</t>
  </si>
  <si>
    <t xml:space="preserve"> 61.5</t>
  </si>
  <si>
    <t>杨梦圆</t>
  </si>
  <si>
    <t>3351210100907</t>
  </si>
  <si>
    <t xml:space="preserve"> 65.0</t>
  </si>
  <si>
    <t>弃考</t>
  </si>
  <si>
    <t>体育教师（02351004）</t>
  </si>
  <si>
    <t>先培锋</t>
  </si>
  <si>
    <t>3351210100628</t>
  </si>
  <si>
    <t xml:space="preserve"> 75.5</t>
  </si>
  <si>
    <t>王恒德</t>
  </si>
  <si>
    <t>3351210102319</t>
  </si>
  <si>
    <t>是（ 根据公告，总成绩相同，面试成绩高，进入体检）</t>
  </si>
  <si>
    <t>曾峥</t>
  </si>
  <si>
    <t>3351210101427</t>
  </si>
  <si>
    <t>李进</t>
  </si>
  <si>
    <t>3351210103311</t>
  </si>
  <si>
    <t xml:space="preserve"> 68.0</t>
  </si>
  <si>
    <t>钟雨霏</t>
  </si>
  <si>
    <t>3351210100818</t>
  </si>
  <si>
    <t>张春兰</t>
  </si>
  <si>
    <t>3351210102014</t>
  </si>
  <si>
    <t>思政课教师（党务干事）（02351005）</t>
  </si>
  <si>
    <t>邬岩</t>
  </si>
  <si>
    <t>3351210101702</t>
  </si>
  <si>
    <t>罗雯丹</t>
  </si>
  <si>
    <t>3351210101115</t>
  </si>
  <si>
    <t xml:space="preserve"> 70.5</t>
  </si>
  <si>
    <t>都中霞</t>
  </si>
  <si>
    <t>3351210100601</t>
  </si>
  <si>
    <t>伍娟</t>
  </si>
  <si>
    <t>3351210103310</t>
  </si>
  <si>
    <t>冯亚娟</t>
  </si>
  <si>
    <t>3351210103005</t>
  </si>
  <si>
    <t>胡静</t>
  </si>
  <si>
    <t>3351210100827</t>
  </si>
  <si>
    <t>陈停</t>
  </si>
  <si>
    <t>3351210102706</t>
  </si>
  <si>
    <t>赵巧</t>
  </si>
  <si>
    <t>3351210102725</t>
  </si>
  <si>
    <t>周志琴</t>
  </si>
  <si>
    <t>3351210101625</t>
  </si>
  <si>
    <t xml:space="preserve"> 71.0</t>
  </si>
  <si>
    <t>张瑶欣</t>
  </si>
  <si>
    <t>3351210100314</t>
  </si>
  <si>
    <t>田维</t>
  </si>
  <si>
    <t>3351210100620</t>
  </si>
  <si>
    <t>马光美</t>
  </si>
  <si>
    <t>3351210102912</t>
  </si>
  <si>
    <t>邹霞</t>
  </si>
  <si>
    <t>3351210102506</t>
  </si>
  <si>
    <t xml:space="preserve"> 67.5</t>
  </si>
  <si>
    <t>李思佳</t>
  </si>
  <si>
    <t>3351210103729</t>
  </si>
  <si>
    <t>肖宇</t>
  </si>
  <si>
    <t>3351210100113</t>
  </si>
  <si>
    <t>四川省商务学校</t>
  </si>
  <si>
    <t>西餐工艺教师（02352006）</t>
  </si>
  <si>
    <t>武晓龙</t>
  </si>
  <si>
    <t>3351210102517</t>
  </si>
  <si>
    <t>张雨婷</t>
  </si>
  <si>
    <t>3351210103909</t>
  </si>
  <si>
    <t>刘娟</t>
  </si>
  <si>
    <t>3351210100123</t>
  </si>
  <si>
    <t>叶相竹</t>
  </si>
  <si>
    <t>3351210100610</t>
  </si>
  <si>
    <t xml:space="preserve"> 77.5</t>
  </si>
  <si>
    <t>赖阳</t>
  </si>
  <si>
    <t>3351210102108</t>
  </si>
  <si>
    <t>张坤</t>
  </si>
  <si>
    <t>3351210100119</t>
  </si>
  <si>
    <t>电子商务教师（02352007）</t>
  </si>
  <si>
    <t>牟娴</t>
  </si>
  <si>
    <t>3351210102413</t>
  </si>
  <si>
    <t>巩娟羽</t>
  </si>
  <si>
    <t>3351210103614</t>
  </si>
  <si>
    <t>向锐</t>
  </si>
  <si>
    <t>3351210100526</t>
  </si>
  <si>
    <t>邓琦耀</t>
  </si>
  <si>
    <t>3351210102419</t>
  </si>
  <si>
    <t>信息技术教师（02352008）</t>
  </si>
  <si>
    <t>李金星</t>
  </si>
  <si>
    <t>3351210103718</t>
  </si>
  <si>
    <t>张昕睿</t>
  </si>
  <si>
    <t>3351210102701</t>
  </si>
  <si>
    <t>王雪梅</t>
  </si>
  <si>
    <t>3351210102116</t>
  </si>
  <si>
    <t>汽修教师
（02352009）</t>
  </si>
  <si>
    <t>张佳汶</t>
  </si>
  <si>
    <t>3351210100712</t>
  </si>
  <si>
    <t xml:space="preserve"> 81.0</t>
  </si>
  <si>
    <t>兰冬</t>
  </si>
  <si>
    <t>3351210103618</t>
  </si>
  <si>
    <t>唐晓莉</t>
  </si>
  <si>
    <t>3351210103723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</si>
</sst>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sz val="10"/>
      <name val="Arial"/>
      <family val="0"/>
    </font>
    <font>
      <b/>
      <sz val="15"/>
      <color indexed="54"/>
      <name val="等线"/>
      <family val="0"/>
    </font>
    <font>
      <u val="single"/>
      <sz val="12"/>
      <color indexed="30"/>
      <name val="宋体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SheetLayoutView="100" workbookViewId="0" topLeftCell="A1">
      <pane xSplit="3" ySplit="2" topLeftCell="D19" activePane="bottomRight" state="frozen"/>
      <selection pane="bottomRight" activeCell="P58" sqref="P58"/>
    </sheetView>
  </sheetViews>
  <sheetFormatPr defaultColWidth="9.00390625" defaultRowHeight="14.25"/>
  <cols>
    <col min="1" max="1" width="6.75390625" style="0" customWidth="1"/>
    <col min="2" max="2" width="15.00390625" style="0" customWidth="1"/>
    <col min="3" max="3" width="8.375" style="0" customWidth="1"/>
    <col min="4" max="4" width="4.25390625" style="0" bestFit="1" customWidth="1"/>
    <col min="5" max="5" width="15.00390625" style="0" bestFit="1" customWidth="1"/>
    <col min="6" max="6" width="10.375" style="0" bestFit="1" customWidth="1"/>
    <col min="7" max="7" width="8.25390625" style="0" bestFit="1" customWidth="1"/>
    <col min="8" max="9" width="9.25390625" style="0" bestFit="1" customWidth="1"/>
    <col min="10" max="10" width="8.125" style="1" bestFit="1" customWidth="1"/>
    <col min="11" max="11" width="8.50390625" style="0" bestFit="1" customWidth="1"/>
    <col min="12" max="12" width="7.50390625" style="1" bestFit="1" customWidth="1"/>
    <col min="13" max="13" width="8.25390625" style="0" bestFit="1" customWidth="1"/>
    <col min="14" max="14" width="9.25390625" style="0" bestFit="1" customWidth="1"/>
    <col min="15" max="15" width="6.00390625" style="0" bestFit="1" customWidth="1"/>
    <col min="16" max="16" width="8.125" style="0" bestFit="1" customWidth="1"/>
  </cols>
  <sheetData>
    <row r="1" spans="1:16" ht="7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1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2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4" t="s">
        <v>15</v>
      </c>
      <c r="P2" s="4" t="s">
        <v>16</v>
      </c>
    </row>
    <row r="3" spans="1:16" ht="19.5" customHeight="1">
      <c r="A3" s="5" t="s">
        <v>17</v>
      </c>
      <c r="B3" s="6" t="s">
        <v>18</v>
      </c>
      <c r="C3" s="7" t="s">
        <v>19</v>
      </c>
      <c r="D3" s="8" t="s">
        <v>20</v>
      </c>
      <c r="E3" s="13" t="s">
        <v>21</v>
      </c>
      <c r="F3" s="14" t="s">
        <v>22</v>
      </c>
      <c r="G3" s="14">
        <v>0</v>
      </c>
      <c r="H3" s="14">
        <f aca="true" t="shared" si="0" ref="H3:H34">F3+G3</f>
        <v>67.1</v>
      </c>
      <c r="I3" s="16">
        <f aca="true" t="shared" si="1" ref="I3:I34">ROUND(H3*0.4,2)</f>
        <v>26.84</v>
      </c>
      <c r="J3" s="17">
        <v>88.6</v>
      </c>
      <c r="K3" s="16">
        <f aca="true" t="shared" si="2" ref="K3:K26">ROUND(J3*0.6,2)</f>
        <v>53.16</v>
      </c>
      <c r="L3" s="17" t="s">
        <v>23</v>
      </c>
      <c r="M3" s="17" t="s">
        <v>23</v>
      </c>
      <c r="N3" s="16">
        <f aca="true" t="shared" si="3" ref="N3:N26">ROUND(I3+K3,2)</f>
        <v>80</v>
      </c>
      <c r="O3" s="18">
        <f>RANK(N3,$N$3:$N$11,0)</f>
        <v>1</v>
      </c>
      <c r="P3" s="19" t="s">
        <v>24</v>
      </c>
    </row>
    <row r="4" spans="1:16" ht="19.5" customHeight="1">
      <c r="A4" s="9"/>
      <c r="B4" s="6"/>
      <c r="C4" s="7" t="s">
        <v>25</v>
      </c>
      <c r="D4" s="8" t="s">
        <v>20</v>
      </c>
      <c r="E4" s="13" t="s">
        <v>26</v>
      </c>
      <c r="F4" s="14" t="s">
        <v>27</v>
      </c>
      <c r="G4" s="14">
        <v>0</v>
      </c>
      <c r="H4" s="14">
        <f t="shared" si="0"/>
        <v>70.4</v>
      </c>
      <c r="I4" s="16">
        <f t="shared" si="1"/>
        <v>28.16</v>
      </c>
      <c r="J4" s="17">
        <v>84.8</v>
      </c>
      <c r="K4" s="16">
        <f t="shared" si="2"/>
        <v>50.88</v>
      </c>
      <c r="L4" s="17" t="s">
        <v>23</v>
      </c>
      <c r="M4" s="17" t="s">
        <v>23</v>
      </c>
      <c r="N4" s="16">
        <f t="shared" si="3"/>
        <v>79.04</v>
      </c>
      <c r="O4" s="18">
        <f aca="true" t="shared" si="4" ref="O4:O11">RANK(N4,$N$3:$N$11,0)</f>
        <v>2</v>
      </c>
      <c r="P4" s="19" t="s">
        <v>24</v>
      </c>
    </row>
    <row r="5" spans="1:16" ht="19.5" customHeight="1">
      <c r="A5" s="9"/>
      <c r="B5" s="6"/>
      <c r="C5" s="7" t="s">
        <v>28</v>
      </c>
      <c r="D5" s="8" t="s">
        <v>20</v>
      </c>
      <c r="E5" s="13" t="s">
        <v>29</v>
      </c>
      <c r="F5" s="14" t="s">
        <v>30</v>
      </c>
      <c r="G5" s="14">
        <v>0</v>
      </c>
      <c r="H5" s="14">
        <f t="shared" si="0"/>
        <v>66.1</v>
      </c>
      <c r="I5" s="16">
        <f t="shared" si="1"/>
        <v>26.44</v>
      </c>
      <c r="J5" s="17">
        <v>87</v>
      </c>
      <c r="K5" s="16">
        <f t="shared" si="2"/>
        <v>52.2</v>
      </c>
      <c r="L5" s="17" t="s">
        <v>23</v>
      </c>
      <c r="M5" s="17" t="s">
        <v>23</v>
      </c>
      <c r="N5" s="16">
        <f t="shared" si="3"/>
        <v>78.64</v>
      </c>
      <c r="O5" s="18">
        <f t="shared" si="4"/>
        <v>3</v>
      </c>
      <c r="P5" s="19" t="s">
        <v>24</v>
      </c>
    </row>
    <row r="6" spans="1:16" ht="19.5" customHeight="1">
      <c r="A6" s="9"/>
      <c r="B6" s="6"/>
      <c r="C6" s="7" t="s">
        <v>31</v>
      </c>
      <c r="D6" s="8" t="s">
        <v>20</v>
      </c>
      <c r="E6" s="13" t="s">
        <v>32</v>
      </c>
      <c r="F6" s="14" t="s">
        <v>33</v>
      </c>
      <c r="G6" s="14">
        <v>0</v>
      </c>
      <c r="H6" s="14">
        <f t="shared" si="0"/>
        <v>59.7</v>
      </c>
      <c r="I6" s="16">
        <f t="shared" si="1"/>
        <v>23.88</v>
      </c>
      <c r="J6" s="17">
        <v>90.8</v>
      </c>
      <c r="K6" s="16">
        <f t="shared" si="2"/>
        <v>54.48</v>
      </c>
      <c r="L6" s="17" t="s">
        <v>23</v>
      </c>
      <c r="M6" s="17" t="s">
        <v>23</v>
      </c>
      <c r="N6" s="16">
        <f t="shared" si="3"/>
        <v>78.36</v>
      </c>
      <c r="O6" s="18">
        <f t="shared" si="4"/>
        <v>4</v>
      </c>
      <c r="P6" s="19"/>
    </row>
    <row r="7" spans="1:16" ht="19.5" customHeight="1">
      <c r="A7" s="9"/>
      <c r="B7" s="6"/>
      <c r="C7" s="7" t="s">
        <v>34</v>
      </c>
      <c r="D7" s="8" t="s">
        <v>20</v>
      </c>
      <c r="E7" s="13" t="s">
        <v>35</v>
      </c>
      <c r="F7" s="14" t="s">
        <v>36</v>
      </c>
      <c r="G7" s="14">
        <v>0</v>
      </c>
      <c r="H7" s="14">
        <f t="shared" si="0"/>
        <v>64.7</v>
      </c>
      <c r="I7" s="16">
        <f t="shared" si="1"/>
        <v>25.88</v>
      </c>
      <c r="J7" s="17">
        <v>87.2</v>
      </c>
      <c r="K7" s="16">
        <f t="shared" si="2"/>
        <v>52.32</v>
      </c>
      <c r="L7" s="17" t="s">
        <v>23</v>
      </c>
      <c r="M7" s="17" t="s">
        <v>23</v>
      </c>
      <c r="N7" s="16">
        <f t="shared" si="3"/>
        <v>78.2</v>
      </c>
      <c r="O7" s="18">
        <f t="shared" si="4"/>
        <v>5</v>
      </c>
      <c r="P7" s="19"/>
    </row>
    <row r="8" spans="1:16" ht="19.5" customHeight="1">
      <c r="A8" s="9"/>
      <c r="B8" s="6"/>
      <c r="C8" s="7" t="s">
        <v>37</v>
      </c>
      <c r="D8" s="8" t="s">
        <v>20</v>
      </c>
      <c r="E8" s="13" t="s">
        <v>38</v>
      </c>
      <c r="F8" s="14" t="s">
        <v>39</v>
      </c>
      <c r="G8" s="14">
        <v>0</v>
      </c>
      <c r="H8" s="14">
        <f t="shared" si="0"/>
        <v>62</v>
      </c>
      <c r="I8" s="16">
        <f t="shared" si="1"/>
        <v>24.8</v>
      </c>
      <c r="J8" s="17">
        <v>87</v>
      </c>
      <c r="K8" s="16">
        <f t="shared" si="2"/>
        <v>52.2</v>
      </c>
      <c r="L8" s="17" t="s">
        <v>23</v>
      </c>
      <c r="M8" s="17" t="s">
        <v>23</v>
      </c>
      <c r="N8" s="16">
        <f t="shared" si="3"/>
        <v>77</v>
      </c>
      <c r="O8" s="18">
        <f t="shared" si="4"/>
        <v>6</v>
      </c>
      <c r="P8" s="19"/>
    </row>
    <row r="9" spans="1:16" ht="19.5" customHeight="1">
      <c r="A9" s="9"/>
      <c r="B9" s="6"/>
      <c r="C9" s="7" t="s">
        <v>40</v>
      </c>
      <c r="D9" s="8" t="s">
        <v>20</v>
      </c>
      <c r="E9" s="13" t="s">
        <v>41</v>
      </c>
      <c r="F9" s="14" t="s">
        <v>42</v>
      </c>
      <c r="G9" s="14">
        <v>0</v>
      </c>
      <c r="H9" s="14">
        <f t="shared" si="0"/>
        <v>60.3</v>
      </c>
      <c r="I9" s="16">
        <f t="shared" si="1"/>
        <v>24.12</v>
      </c>
      <c r="J9" s="17">
        <v>86</v>
      </c>
      <c r="K9" s="16">
        <f t="shared" si="2"/>
        <v>51.6</v>
      </c>
      <c r="L9" s="17" t="s">
        <v>23</v>
      </c>
      <c r="M9" s="17" t="s">
        <v>23</v>
      </c>
      <c r="N9" s="16">
        <f t="shared" si="3"/>
        <v>75.72</v>
      </c>
      <c r="O9" s="18">
        <f t="shared" si="4"/>
        <v>7</v>
      </c>
      <c r="P9" s="19"/>
    </row>
    <row r="10" spans="1:16" ht="19.5" customHeight="1">
      <c r="A10" s="9"/>
      <c r="B10" s="6"/>
      <c r="C10" s="7" t="s">
        <v>43</v>
      </c>
      <c r="D10" s="8" t="s">
        <v>20</v>
      </c>
      <c r="E10" s="13" t="s">
        <v>44</v>
      </c>
      <c r="F10" s="14" t="s">
        <v>45</v>
      </c>
      <c r="G10" s="14">
        <v>0</v>
      </c>
      <c r="H10" s="14">
        <f t="shared" si="0"/>
        <v>59.6</v>
      </c>
      <c r="I10" s="16">
        <f t="shared" si="1"/>
        <v>23.84</v>
      </c>
      <c r="J10" s="17">
        <v>85</v>
      </c>
      <c r="K10" s="16">
        <f t="shared" si="2"/>
        <v>51</v>
      </c>
      <c r="L10" s="17" t="s">
        <v>23</v>
      </c>
      <c r="M10" s="17" t="s">
        <v>23</v>
      </c>
      <c r="N10" s="16">
        <f t="shared" si="3"/>
        <v>74.84</v>
      </c>
      <c r="O10" s="18">
        <f t="shared" si="4"/>
        <v>8</v>
      </c>
      <c r="P10" s="19"/>
    </row>
    <row r="11" spans="1:16" ht="19.5" customHeight="1">
      <c r="A11" s="9"/>
      <c r="B11" s="6"/>
      <c r="C11" s="7" t="s">
        <v>46</v>
      </c>
      <c r="D11" s="8" t="s">
        <v>20</v>
      </c>
      <c r="E11" s="13" t="s">
        <v>47</v>
      </c>
      <c r="F11" s="14" t="s">
        <v>48</v>
      </c>
      <c r="G11" s="14">
        <v>0</v>
      </c>
      <c r="H11" s="14">
        <f t="shared" si="0"/>
        <v>63.2</v>
      </c>
      <c r="I11" s="16">
        <f t="shared" si="1"/>
        <v>25.28</v>
      </c>
      <c r="J11" s="17">
        <v>80.6</v>
      </c>
      <c r="K11" s="16">
        <f t="shared" si="2"/>
        <v>48.36</v>
      </c>
      <c r="L11" s="17" t="s">
        <v>23</v>
      </c>
      <c r="M11" s="17" t="s">
        <v>23</v>
      </c>
      <c r="N11" s="16">
        <f t="shared" si="3"/>
        <v>73.64</v>
      </c>
      <c r="O11" s="18">
        <f t="shared" si="4"/>
        <v>9</v>
      </c>
      <c r="P11" s="19"/>
    </row>
    <row r="12" spans="1:16" ht="19.5" customHeight="1">
      <c r="A12" s="9"/>
      <c r="B12" s="6" t="s">
        <v>49</v>
      </c>
      <c r="C12" s="7" t="s">
        <v>50</v>
      </c>
      <c r="D12" s="8" t="s">
        <v>20</v>
      </c>
      <c r="E12" s="13" t="s">
        <v>51</v>
      </c>
      <c r="F12" s="14" t="s">
        <v>52</v>
      </c>
      <c r="G12" s="14">
        <v>0</v>
      </c>
      <c r="H12" s="14">
        <f t="shared" si="0"/>
        <v>75.9</v>
      </c>
      <c r="I12" s="16">
        <f t="shared" si="1"/>
        <v>30.36</v>
      </c>
      <c r="J12" s="17">
        <v>92.6</v>
      </c>
      <c r="K12" s="16">
        <f t="shared" si="2"/>
        <v>55.56</v>
      </c>
      <c r="L12" s="17" t="s">
        <v>23</v>
      </c>
      <c r="M12" s="17" t="s">
        <v>23</v>
      </c>
      <c r="N12" s="16">
        <f t="shared" si="3"/>
        <v>85.92</v>
      </c>
      <c r="O12" s="18">
        <f>RANK(N12,$N$12:$N$20,0)</f>
        <v>1</v>
      </c>
      <c r="P12" s="19" t="s">
        <v>24</v>
      </c>
    </row>
    <row r="13" spans="1:16" ht="19.5" customHeight="1">
      <c r="A13" s="9"/>
      <c r="B13" s="6"/>
      <c r="C13" s="7" t="s">
        <v>53</v>
      </c>
      <c r="D13" s="8" t="s">
        <v>20</v>
      </c>
      <c r="E13" s="13" t="s">
        <v>54</v>
      </c>
      <c r="F13" s="14" t="s">
        <v>55</v>
      </c>
      <c r="G13" s="14">
        <v>0</v>
      </c>
      <c r="H13" s="14">
        <f t="shared" si="0"/>
        <v>73.5</v>
      </c>
      <c r="I13" s="16">
        <f t="shared" si="1"/>
        <v>29.4</v>
      </c>
      <c r="J13" s="17">
        <v>89.2</v>
      </c>
      <c r="K13" s="16">
        <f t="shared" si="2"/>
        <v>53.52</v>
      </c>
      <c r="L13" s="17" t="s">
        <v>23</v>
      </c>
      <c r="M13" s="17" t="s">
        <v>23</v>
      </c>
      <c r="N13" s="16">
        <f t="shared" si="3"/>
        <v>82.92</v>
      </c>
      <c r="O13" s="18">
        <f aca="true" t="shared" si="5" ref="O13:O20">RANK(N13,$N$12:$N$20,0)</f>
        <v>2</v>
      </c>
      <c r="P13" s="19" t="s">
        <v>24</v>
      </c>
    </row>
    <row r="14" spans="1:16" ht="19.5" customHeight="1">
      <c r="A14" s="9"/>
      <c r="B14" s="6"/>
      <c r="C14" s="7" t="s">
        <v>56</v>
      </c>
      <c r="D14" s="8" t="s">
        <v>20</v>
      </c>
      <c r="E14" s="13" t="s">
        <v>57</v>
      </c>
      <c r="F14" s="14" t="s">
        <v>58</v>
      </c>
      <c r="G14" s="14">
        <v>0</v>
      </c>
      <c r="H14" s="14">
        <f t="shared" si="0"/>
        <v>73.4</v>
      </c>
      <c r="I14" s="16">
        <f t="shared" si="1"/>
        <v>29.36</v>
      </c>
      <c r="J14" s="17">
        <v>88.2</v>
      </c>
      <c r="K14" s="16">
        <f t="shared" si="2"/>
        <v>52.92</v>
      </c>
      <c r="L14" s="17" t="s">
        <v>23</v>
      </c>
      <c r="M14" s="17" t="s">
        <v>23</v>
      </c>
      <c r="N14" s="16">
        <f t="shared" si="3"/>
        <v>82.28</v>
      </c>
      <c r="O14" s="18">
        <f t="shared" si="5"/>
        <v>3</v>
      </c>
      <c r="P14" s="19" t="s">
        <v>24</v>
      </c>
    </row>
    <row r="15" spans="1:16" ht="19.5" customHeight="1">
      <c r="A15" s="9"/>
      <c r="B15" s="6"/>
      <c r="C15" s="7" t="s">
        <v>59</v>
      </c>
      <c r="D15" s="8" t="s">
        <v>20</v>
      </c>
      <c r="E15" s="13" t="s">
        <v>60</v>
      </c>
      <c r="F15" s="14" t="s">
        <v>61</v>
      </c>
      <c r="G15" s="14">
        <v>0</v>
      </c>
      <c r="H15" s="14">
        <f t="shared" si="0"/>
        <v>74.4</v>
      </c>
      <c r="I15" s="16">
        <f t="shared" si="1"/>
        <v>29.76</v>
      </c>
      <c r="J15" s="17">
        <v>85.8</v>
      </c>
      <c r="K15" s="16">
        <f t="shared" si="2"/>
        <v>51.48</v>
      </c>
      <c r="L15" s="17" t="s">
        <v>23</v>
      </c>
      <c r="M15" s="17" t="s">
        <v>23</v>
      </c>
      <c r="N15" s="16">
        <f t="shared" si="3"/>
        <v>81.24</v>
      </c>
      <c r="O15" s="18">
        <f t="shared" si="5"/>
        <v>4</v>
      </c>
      <c r="P15" s="19"/>
    </row>
    <row r="16" spans="1:16" ht="19.5" customHeight="1">
      <c r="A16" s="9"/>
      <c r="B16" s="6"/>
      <c r="C16" s="7" t="s">
        <v>62</v>
      </c>
      <c r="D16" s="8" t="s">
        <v>20</v>
      </c>
      <c r="E16" s="13" t="s">
        <v>63</v>
      </c>
      <c r="F16" s="14" t="s">
        <v>64</v>
      </c>
      <c r="G16" s="14">
        <v>0</v>
      </c>
      <c r="H16" s="14">
        <f t="shared" si="0"/>
        <v>73.7</v>
      </c>
      <c r="I16" s="16">
        <f t="shared" si="1"/>
        <v>29.48</v>
      </c>
      <c r="J16" s="17">
        <v>85.8</v>
      </c>
      <c r="K16" s="16">
        <f t="shared" si="2"/>
        <v>51.48</v>
      </c>
      <c r="L16" s="17" t="s">
        <v>23</v>
      </c>
      <c r="M16" s="17" t="s">
        <v>23</v>
      </c>
      <c r="N16" s="16">
        <f t="shared" si="3"/>
        <v>80.96</v>
      </c>
      <c r="O16" s="18">
        <f t="shared" si="5"/>
        <v>5</v>
      </c>
      <c r="P16" s="19"/>
    </row>
    <row r="17" spans="1:16" ht="19.5" customHeight="1">
      <c r="A17" s="9"/>
      <c r="B17" s="6"/>
      <c r="C17" s="7" t="s">
        <v>65</v>
      </c>
      <c r="D17" s="8" t="s">
        <v>66</v>
      </c>
      <c r="E17" s="13" t="s">
        <v>67</v>
      </c>
      <c r="F17" s="14" t="s">
        <v>68</v>
      </c>
      <c r="G17" s="14">
        <v>0</v>
      </c>
      <c r="H17" s="14">
        <f t="shared" si="0"/>
        <v>77.6</v>
      </c>
      <c r="I17" s="16">
        <f t="shared" si="1"/>
        <v>31.04</v>
      </c>
      <c r="J17" s="17">
        <v>81.2</v>
      </c>
      <c r="K17" s="16">
        <f t="shared" si="2"/>
        <v>48.72</v>
      </c>
      <c r="L17" s="17" t="s">
        <v>23</v>
      </c>
      <c r="M17" s="17" t="s">
        <v>23</v>
      </c>
      <c r="N17" s="16">
        <f t="shared" si="3"/>
        <v>79.76</v>
      </c>
      <c r="O17" s="18">
        <f t="shared" si="5"/>
        <v>6</v>
      </c>
      <c r="P17" s="19"/>
    </row>
    <row r="18" spans="1:16" ht="19.5" customHeight="1">
      <c r="A18" s="9"/>
      <c r="B18" s="6"/>
      <c r="C18" s="7" t="s">
        <v>69</v>
      </c>
      <c r="D18" s="8" t="s">
        <v>20</v>
      </c>
      <c r="E18" s="13" t="s">
        <v>70</v>
      </c>
      <c r="F18" s="14" t="s">
        <v>71</v>
      </c>
      <c r="G18" s="14">
        <v>0</v>
      </c>
      <c r="H18" s="14">
        <f t="shared" si="0"/>
        <v>71.9</v>
      </c>
      <c r="I18" s="16">
        <f t="shared" si="1"/>
        <v>28.76</v>
      </c>
      <c r="J18" s="17">
        <v>83.8</v>
      </c>
      <c r="K18" s="16">
        <f t="shared" si="2"/>
        <v>50.28</v>
      </c>
      <c r="L18" s="17" t="s">
        <v>23</v>
      </c>
      <c r="M18" s="17" t="s">
        <v>23</v>
      </c>
      <c r="N18" s="16">
        <f t="shared" si="3"/>
        <v>79.04</v>
      </c>
      <c r="O18" s="18">
        <f t="shared" si="5"/>
        <v>7</v>
      </c>
      <c r="P18" s="19"/>
    </row>
    <row r="19" spans="1:16" ht="19.5" customHeight="1">
      <c r="A19" s="9"/>
      <c r="B19" s="6"/>
      <c r="C19" s="10" t="s">
        <v>72</v>
      </c>
      <c r="D19" s="8" t="s">
        <v>20</v>
      </c>
      <c r="E19" s="13" t="s">
        <v>73</v>
      </c>
      <c r="F19" s="14" t="s">
        <v>74</v>
      </c>
      <c r="G19" s="14">
        <v>0</v>
      </c>
      <c r="H19" s="14">
        <f t="shared" si="0"/>
        <v>73.3</v>
      </c>
      <c r="I19" s="16">
        <f t="shared" si="1"/>
        <v>29.32</v>
      </c>
      <c r="J19" s="17">
        <v>80.2</v>
      </c>
      <c r="K19" s="16">
        <f t="shared" si="2"/>
        <v>48.12</v>
      </c>
      <c r="L19" s="17" t="s">
        <v>23</v>
      </c>
      <c r="M19" s="17" t="s">
        <v>23</v>
      </c>
      <c r="N19" s="16">
        <f t="shared" si="3"/>
        <v>77.44</v>
      </c>
      <c r="O19" s="18">
        <f t="shared" si="5"/>
        <v>8</v>
      </c>
      <c r="P19" s="19"/>
    </row>
    <row r="20" spans="1:16" ht="19.5" customHeight="1">
      <c r="A20" s="11"/>
      <c r="B20" s="6"/>
      <c r="C20" s="7" t="s">
        <v>75</v>
      </c>
      <c r="D20" s="8" t="s">
        <v>20</v>
      </c>
      <c r="E20" s="13" t="s">
        <v>76</v>
      </c>
      <c r="F20" s="14" t="s">
        <v>77</v>
      </c>
      <c r="G20" s="14">
        <v>0</v>
      </c>
      <c r="H20" s="14">
        <f t="shared" si="0"/>
        <v>71.6</v>
      </c>
      <c r="I20" s="16">
        <f t="shared" si="1"/>
        <v>28.64</v>
      </c>
      <c r="J20" s="17">
        <v>81</v>
      </c>
      <c r="K20" s="16">
        <f t="shared" si="2"/>
        <v>48.6</v>
      </c>
      <c r="L20" s="17" t="s">
        <v>23</v>
      </c>
      <c r="M20" s="17" t="s">
        <v>23</v>
      </c>
      <c r="N20" s="16">
        <f t="shared" si="3"/>
        <v>77.24</v>
      </c>
      <c r="O20" s="18">
        <f t="shared" si="5"/>
        <v>9</v>
      </c>
      <c r="P20" s="19"/>
    </row>
    <row r="21" spans="1:16" ht="19.5" customHeight="1">
      <c r="A21" s="5" t="s">
        <v>78</v>
      </c>
      <c r="B21" s="6" t="s">
        <v>79</v>
      </c>
      <c r="C21" s="7" t="s">
        <v>80</v>
      </c>
      <c r="D21" s="8" t="s">
        <v>20</v>
      </c>
      <c r="E21" s="13" t="s">
        <v>81</v>
      </c>
      <c r="F21" s="14" t="s">
        <v>82</v>
      </c>
      <c r="G21" s="14">
        <v>0</v>
      </c>
      <c r="H21" s="14">
        <f t="shared" si="0"/>
        <v>79.9</v>
      </c>
      <c r="I21" s="16">
        <f t="shared" si="1"/>
        <v>31.96</v>
      </c>
      <c r="J21" s="17">
        <v>88</v>
      </c>
      <c r="K21" s="16">
        <f t="shared" si="2"/>
        <v>52.8</v>
      </c>
      <c r="L21" s="17" t="s">
        <v>23</v>
      </c>
      <c r="M21" s="17" t="s">
        <v>23</v>
      </c>
      <c r="N21" s="16">
        <f t="shared" si="3"/>
        <v>84.76</v>
      </c>
      <c r="O21" s="18">
        <f>RANK(N21,$N$21:$N$23,0)</f>
        <v>1</v>
      </c>
      <c r="P21" s="19" t="s">
        <v>24</v>
      </c>
    </row>
    <row r="22" spans="1:16" ht="19.5" customHeight="1">
      <c r="A22" s="9"/>
      <c r="B22" s="6"/>
      <c r="C22" s="7" t="s">
        <v>83</v>
      </c>
      <c r="D22" s="8" t="s">
        <v>20</v>
      </c>
      <c r="E22" s="13" t="s">
        <v>84</v>
      </c>
      <c r="F22" s="14" t="s">
        <v>85</v>
      </c>
      <c r="G22" s="14">
        <v>0</v>
      </c>
      <c r="H22" s="14">
        <f t="shared" si="0"/>
        <v>72.5</v>
      </c>
      <c r="I22" s="16">
        <f t="shared" si="1"/>
        <v>29</v>
      </c>
      <c r="J22" s="17">
        <v>85.7</v>
      </c>
      <c r="K22" s="16">
        <f t="shared" si="2"/>
        <v>51.42</v>
      </c>
      <c r="L22" s="17" t="s">
        <v>23</v>
      </c>
      <c r="M22" s="17" t="s">
        <v>23</v>
      </c>
      <c r="N22" s="16">
        <f t="shared" si="3"/>
        <v>80.42</v>
      </c>
      <c r="O22" s="18">
        <f>RANK(N22,$N$21:$N$23,0)</f>
        <v>2</v>
      </c>
      <c r="P22" s="19"/>
    </row>
    <row r="23" spans="1:16" ht="19.5" customHeight="1">
      <c r="A23" s="9"/>
      <c r="B23" s="6"/>
      <c r="C23" s="7" t="s">
        <v>86</v>
      </c>
      <c r="D23" s="8" t="s">
        <v>20</v>
      </c>
      <c r="E23" s="13" t="s">
        <v>87</v>
      </c>
      <c r="F23" s="14" t="s">
        <v>88</v>
      </c>
      <c r="G23" s="14">
        <v>0</v>
      </c>
      <c r="H23" s="14">
        <f t="shared" si="0"/>
        <v>71.8</v>
      </c>
      <c r="I23" s="16">
        <f t="shared" si="1"/>
        <v>28.72</v>
      </c>
      <c r="J23" s="17">
        <v>85</v>
      </c>
      <c r="K23" s="16">
        <f t="shared" si="2"/>
        <v>51</v>
      </c>
      <c r="L23" s="17" t="s">
        <v>23</v>
      </c>
      <c r="M23" s="17" t="s">
        <v>23</v>
      </c>
      <c r="N23" s="16">
        <f t="shared" si="3"/>
        <v>79.72</v>
      </c>
      <c r="O23" s="18">
        <f>RANK(N23,$N$21:$N$23,0)</f>
        <v>3</v>
      </c>
      <c r="P23" s="19"/>
    </row>
    <row r="24" spans="1:16" ht="19.5" customHeight="1">
      <c r="A24" s="9"/>
      <c r="B24" s="6" t="s">
        <v>89</v>
      </c>
      <c r="C24" s="7" t="s">
        <v>90</v>
      </c>
      <c r="D24" s="8" t="s">
        <v>20</v>
      </c>
      <c r="E24" s="13" t="s">
        <v>91</v>
      </c>
      <c r="F24" s="14" t="s">
        <v>92</v>
      </c>
      <c r="G24" s="14">
        <v>0</v>
      </c>
      <c r="H24" s="14">
        <f t="shared" si="0"/>
        <v>71.2</v>
      </c>
      <c r="I24" s="16">
        <f t="shared" si="1"/>
        <v>28.48</v>
      </c>
      <c r="J24" s="17">
        <v>90.5</v>
      </c>
      <c r="K24" s="16">
        <f t="shared" si="2"/>
        <v>54.3</v>
      </c>
      <c r="L24" s="17" t="s">
        <v>23</v>
      </c>
      <c r="M24" s="17" t="s">
        <v>23</v>
      </c>
      <c r="N24" s="16">
        <f t="shared" si="3"/>
        <v>82.78</v>
      </c>
      <c r="O24" s="18">
        <f>RANK(N24,$N$24:$N$26,0)</f>
        <v>1</v>
      </c>
      <c r="P24" s="19" t="s">
        <v>24</v>
      </c>
    </row>
    <row r="25" spans="1:16" ht="19.5" customHeight="1">
      <c r="A25" s="9"/>
      <c r="B25" s="6"/>
      <c r="C25" s="7" t="s">
        <v>93</v>
      </c>
      <c r="D25" s="8" t="s">
        <v>20</v>
      </c>
      <c r="E25" s="13" t="s">
        <v>94</v>
      </c>
      <c r="F25" s="14" t="s">
        <v>95</v>
      </c>
      <c r="G25" s="14">
        <v>0</v>
      </c>
      <c r="H25" s="14">
        <f t="shared" si="0"/>
        <v>71.5</v>
      </c>
      <c r="I25" s="16">
        <f t="shared" si="1"/>
        <v>28.6</v>
      </c>
      <c r="J25" s="17">
        <v>87.3</v>
      </c>
      <c r="K25" s="16">
        <f t="shared" si="2"/>
        <v>52.38</v>
      </c>
      <c r="L25" s="17" t="s">
        <v>23</v>
      </c>
      <c r="M25" s="17" t="s">
        <v>23</v>
      </c>
      <c r="N25" s="16">
        <f t="shared" si="3"/>
        <v>80.98</v>
      </c>
      <c r="O25" s="18">
        <f>RANK(N25,$N$24:$N$26,0)</f>
        <v>2</v>
      </c>
      <c r="P25" s="19"/>
    </row>
    <row r="26" spans="1:16" ht="19.5" customHeight="1">
      <c r="A26" s="11"/>
      <c r="B26" s="6"/>
      <c r="C26" s="7" t="s">
        <v>96</v>
      </c>
      <c r="D26" s="8" t="s">
        <v>20</v>
      </c>
      <c r="E26" s="13" t="s">
        <v>97</v>
      </c>
      <c r="F26" s="14" t="s">
        <v>98</v>
      </c>
      <c r="G26" s="14">
        <v>0</v>
      </c>
      <c r="H26" s="14">
        <f t="shared" si="0"/>
        <v>70.7</v>
      </c>
      <c r="I26" s="16">
        <f t="shared" si="1"/>
        <v>28.28</v>
      </c>
      <c r="J26" s="17">
        <v>85</v>
      </c>
      <c r="K26" s="16">
        <f t="shared" si="2"/>
        <v>51</v>
      </c>
      <c r="L26" s="17" t="s">
        <v>23</v>
      </c>
      <c r="M26" s="17" t="s">
        <v>23</v>
      </c>
      <c r="N26" s="16">
        <f t="shared" si="3"/>
        <v>79.28</v>
      </c>
      <c r="O26" s="18">
        <f>RANK(N26,$N$24:$N$26,0)</f>
        <v>3</v>
      </c>
      <c r="P26" s="19"/>
    </row>
    <row r="27" spans="1:16" ht="19.5" customHeight="1">
      <c r="A27" s="5" t="s">
        <v>17</v>
      </c>
      <c r="B27" s="6" t="s">
        <v>99</v>
      </c>
      <c r="C27" s="7" t="s">
        <v>100</v>
      </c>
      <c r="D27" s="8" t="s">
        <v>20</v>
      </c>
      <c r="E27" s="13" t="s">
        <v>101</v>
      </c>
      <c r="F27" s="14" t="s">
        <v>102</v>
      </c>
      <c r="G27" s="14">
        <v>0</v>
      </c>
      <c r="H27" s="14">
        <f t="shared" si="0"/>
        <v>72</v>
      </c>
      <c r="I27" s="16">
        <f t="shared" si="1"/>
        <v>28.8</v>
      </c>
      <c r="J27" s="17">
        <v>85.8</v>
      </c>
      <c r="K27" s="16">
        <f aca="true" t="shared" si="6" ref="K27:K37">ROUND(J27*0.18,2)</f>
        <v>15.44</v>
      </c>
      <c r="L27" s="17">
        <v>87.8</v>
      </c>
      <c r="M27" s="16">
        <f aca="true" t="shared" si="7" ref="M27:M37">ROUND(L27*0.42,2)</f>
        <v>36.88</v>
      </c>
      <c r="N27" s="16">
        <f aca="true" t="shared" si="8" ref="N27:N58">ROUND(I27+K27+M27,2)</f>
        <v>81.12</v>
      </c>
      <c r="O27" s="18">
        <f>RANK(N27,$N$27:$N$38,0)</f>
        <v>1</v>
      </c>
      <c r="P27" s="19" t="s">
        <v>24</v>
      </c>
    </row>
    <row r="28" spans="1:16" ht="19.5" customHeight="1">
      <c r="A28" s="9"/>
      <c r="B28" s="6"/>
      <c r="C28" s="7" t="s">
        <v>103</v>
      </c>
      <c r="D28" s="8" t="s">
        <v>20</v>
      </c>
      <c r="E28" s="13" t="s">
        <v>104</v>
      </c>
      <c r="F28" s="14" t="s">
        <v>105</v>
      </c>
      <c r="G28" s="14">
        <v>0</v>
      </c>
      <c r="H28" s="14">
        <f t="shared" si="0"/>
        <v>74</v>
      </c>
      <c r="I28" s="16">
        <f t="shared" si="1"/>
        <v>29.6</v>
      </c>
      <c r="J28" s="17">
        <v>79.2</v>
      </c>
      <c r="K28" s="16">
        <f t="shared" si="6"/>
        <v>14.26</v>
      </c>
      <c r="L28" s="17">
        <v>85</v>
      </c>
      <c r="M28" s="16">
        <f t="shared" si="7"/>
        <v>35.7</v>
      </c>
      <c r="N28" s="16">
        <f t="shared" si="8"/>
        <v>79.56</v>
      </c>
      <c r="O28" s="18">
        <f aca="true" t="shared" si="9" ref="O28:O38">RANK(N28,$N$27:$N$38,0)</f>
        <v>2</v>
      </c>
      <c r="P28" s="19" t="s">
        <v>24</v>
      </c>
    </row>
    <row r="29" spans="1:16" ht="19.5" customHeight="1">
      <c r="A29" s="9"/>
      <c r="B29" s="6"/>
      <c r="C29" s="7" t="s">
        <v>106</v>
      </c>
      <c r="D29" s="8" t="s">
        <v>20</v>
      </c>
      <c r="E29" s="13" t="s">
        <v>107</v>
      </c>
      <c r="F29" s="14" t="s">
        <v>108</v>
      </c>
      <c r="G29" s="14">
        <v>0</v>
      </c>
      <c r="H29" s="14">
        <f t="shared" si="0"/>
        <v>60.5</v>
      </c>
      <c r="I29" s="16">
        <f t="shared" si="1"/>
        <v>24.2</v>
      </c>
      <c r="J29" s="17">
        <v>82.8</v>
      </c>
      <c r="K29" s="16">
        <f t="shared" si="6"/>
        <v>14.9</v>
      </c>
      <c r="L29" s="17">
        <v>85.4</v>
      </c>
      <c r="M29" s="16">
        <f t="shared" si="7"/>
        <v>35.87</v>
      </c>
      <c r="N29" s="16">
        <f t="shared" si="8"/>
        <v>74.97</v>
      </c>
      <c r="O29" s="18">
        <f t="shared" si="9"/>
        <v>3</v>
      </c>
      <c r="P29" s="19" t="s">
        <v>24</v>
      </c>
    </row>
    <row r="30" spans="1:16" ht="19.5" customHeight="1">
      <c r="A30" s="9"/>
      <c r="B30" s="6"/>
      <c r="C30" s="7" t="s">
        <v>109</v>
      </c>
      <c r="D30" s="8" t="s">
        <v>20</v>
      </c>
      <c r="E30" s="13" t="s">
        <v>110</v>
      </c>
      <c r="F30" s="14" t="s">
        <v>111</v>
      </c>
      <c r="G30" s="14">
        <v>0</v>
      </c>
      <c r="H30" s="14">
        <f t="shared" si="0"/>
        <v>65.5</v>
      </c>
      <c r="I30" s="16">
        <f t="shared" si="1"/>
        <v>26.2</v>
      </c>
      <c r="J30" s="17">
        <v>73.2</v>
      </c>
      <c r="K30" s="16">
        <f t="shared" si="6"/>
        <v>13.18</v>
      </c>
      <c r="L30" s="17">
        <v>83.4</v>
      </c>
      <c r="M30" s="16">
        <f t="shared" si="7"/>
        <v>35.03</v>
      </c>
      <c r="N30" s="16">
        <f t="shared" si="8"/>
        <v>74.41</v>
      </c>
      <c r="O30" s="18">
        <f t="shared" si="9"/>
        <v>4</v>
      </c>
      <c r="P30" s="19" t="s">
        <v>24</v>
      </c>
    </row>
    <row r="31" spans="1:16" ht="19.5" customHeight="1">
      <c r="A31" s="9"/>
      <c r="B31" s="6"/>
      <c r="C31" s="7" t="s">
        <v>112</v>
      </c>
      <c r="D31" s="8" t="s">
        <v>66</v>
      </c>
      <c r="E31" s="13" t="s">
        <v>113</v>
      </c>
      <c r="F31" s="14" t="s">
        <v>114</v>
      </c>
      <c r="G31" s="14">
        <v>0</v>
      </c>
      <c r="H31" s="14">
        <f t="shared" si="0"/>
        <v>68.5</v>
      </c>
      <c r="I31" s="16">
        <f t="shared" si="1"/>
        <v>27.4</v>
      </c>
      <c r="J31" s="17">
        <v>76.2</v>
      </c>
      <c r="K31" s="16">
        <f t="shared" si="6"/>
        <v>13.72</v>
      </c>
      <c r="L31" s="17">
        <v>77.6</v>
      </c>
      <c r="M31" s="16">
        <f t="shared" si="7"/>
        <v>32.59</v>
      </c>
      <c r="N31" s="16">
        <f t="shared" si="8"/>
        <v>73.71</v>
      </c>
      <c r="O31" s="18">
        <f t="shared" si="9"/>
        <v>5</v>
      </c>
      <c r="P31" s="19"/>
    </row>
    <row r="32" spans="1:16" ht="19.5" customHeight="1">
      <c r="A32" s="9"/>
      <c r="B32" s="6"/>
      <c r="C32" s="7" t="s">
        <v>115</v>
      </c>
      <c r="D32" s="8" t="s">
        <v>20</v>
      </c>
      <c r="E32" s="13" t="s">
        <v>116</v>
      </c>
      <c r="F32" s="14" t="s">
        <v>117</v>
      </c>
      <c r="G32" s="14">
        <v>0</v>
      </c>
      <c r="H32" s="14">
        <f t="shared" si="0"/>
        <v>61</v>
      </c>
      <c r="I32" s="16">
        <f t="shared" si="1"/>
        <v>24.4</v>
      </c>
      <c r="J32" s="17">
        <v>77.4</v>
      </c>
      <c r="K32" s="16">
        <f t="shared" si="6"/>
        <v>13.93</v>
      </c>
      <c r="L32" s="17">
        <v>82</v>
      </c>
      <c r="M32" s="16">
        <f t="shared" si="7"/>
        <v>34.44</v>
      </c>
      <c r="N32" s="16">
        <f t="shared" si="8"/>
        <v>72.77</v>
      </c>
      <c r="O32" s="18">
        <f t="shared" si="9"/>
        <v>6</v>
      </c>
      <c r="P32" s="19"/>
    </row>
    <row r="33" spans="1:16" ht="19.5" customHeight="1">
      <c r="A33" s="9"/>
      <c r="B33" s="6"/>
      <c r="C33" s="7" t="s">
        <v>118</v>
      </c>
      <c r="D33" s="8" t="s">
        <v>20</v>
      </c>
      <c r="E33" s="13" t="s">
        <v>119</v>
      </c>
      <c r="F33" s="14" t="s">
        <v>108</v>
      </c>
      <c r="G33" s="14">
        <v>0</v>
      </c>
      <c r="H33" s="14">
        <f t="shared" si="0"/>
        <v>60.5</v>
      </c>
      <c r="I33" s="16">
        <f t="shared" si="1"/>
        <v>24.2</v>
      </c>
      <c r="J33" s="17">
        <v>81.2</v>
      </c>
      <c r="K33" s="16">
        <f t="shared" si="6"/>
        <v>14.62</v>
      </c>
      <c r="L33" s="17">
        <v>80.4</v>
      </c>
      <c r="M33" s="16">
        <f t="shared" si="7"/>
        <v>33.77</v>
      </c>
      <c r="N33" s="16">
        <f t="shared" si="8"/>
        <v>72.59</v>
      </c>
      <c r="O33" s="18">
        <f t="shared" si="9"/>
        <v>7</v>
      </c>
      <c r="P33" s="19"/>
    </row>
    <row r="34" spans="1:16" ht="19.5" customHeight="1">
      <c r="A34" s="9"/>
      <c r="B34" s="6"/>
      <c r="C34" s="7" t="s">
        <v>120</v>
      </c>
      <c r="D34" s="8" t="s">
        <v>20</v>
      </c>
      <c r="E34" s="13" t="s">
        <v>121</v>
      </c>
      <c r="F34" s="14" t="s">
        <v>122</v>
      </c>
      <c r="G34" s="14">
        <v>0</v>
      </c>
      <c r="H34" s="14">
        <f t="shared" si="0"/>
        <v>73</v>
      </c>
      <c r="I34" s="16">
        <f t="shared" si="1"/>
        <v>29.2</v>
      </c>
      <c r="J34" s="17">
        <v>73.4</v>
      </c>
      <c r="K34" s="16">
        <f t="shared" si="6"/>
        <v>13.21</v>
      </c>
      <c r="L34" s="17">
        <v>70</v>
      </c>
      <c r="M34" s="16">
        <f t="shared" si="7"/>
        <v>29.4</v>
      </c>
      <c r="N34" s="16">
        <f t="shared" si="8"/>
        <v>71.81</v>
      </c>
      <c r="O34" s="18">
        <f t="shared" si="9"/>
        <v>8</v>
      </c>
      <c r="P34" s="19"/>
    </row>
    <row r="35" spans="1:16" ht="19.5" customHeight="1">
      <c r="A35" s="9"/>
      <c r="B35" s="6"/>
      <c r="C35" s="7" t="s">
        <v>123</v>
      </c>
      <c r="D35" s="8" t="s">
        <v>66</v>
      </c>
      <c r="E35" s="13" t="s">
        <v>124</v>
      </c>
      <c r="F35" s="14" t="s">
        <v>125</v>
      </c>
      <c r="G35" s="14">
        <v>0</v>
      </c>
      <c r="H35" s="14">
        <f aca="true" t="shared" si="10" ref="H35:H66">F35+G35</f>
        <v>63.5</v>
      </c>
      <c r="I35" s="16">
        <f aca="true" t="shared" si="11" ref="I35:I66">ROUND(H35*0.4,2)</f>
        <v>25.4</v>
      </c>
      <c r="J35" s="17">
        <v>83.4</v>
      </c>
      <c r="K35" s="16">
        <f t="shared" si="6"/>
        <v>15.01</v>
      </c>
      <c r="L35" s="17">
        <v>71.8</v>
      </c>
      <c r="M35" s="16">
        <f t="shared" si="7"/>
        <v>30.16</v>
      </c>
      <c r="N35" s="16">
        <f t="shared" si="8"/>
        <v>70.57</v>
      </c>
      <c r="O35" s="18">
        <f t="shared" si="9"/>
        <v>9</v>
      </c>
      <c r="P35" s="19"/>
    </row>
    <row r="36" spans="1:16" ht="19.5" customHeight="1">
      <c r="A36" s="9"/>
      <c r="B36" s="6"/>
      <c r="C36" s="7" t="s">
        <v>126</v>
      </c>
      <c r="D36" s="8" t="s">
        <v>66</v>
      </c>
      <c r="E36" s="13" t="s">
        <v>127</v>
      </c>
      <c r="F36" s="14" t="s">
        <v>128</v>
      </c>
      <c r="G36" s="14">
        <v>0</v>
      </c>
      <c r="H36" s="14">
        <f t="shared" si="10"/>
        <v>58.5</v>
      </c>
      <c r="I36" s="16">
        <f t="shared" si="11"/>
        <v>23.4</v>
      </c>
      <c r="J36" s="17">
        <v>76.2</v>
      </c>
      <c r="K36" s="16">
        <f t="shared" si="6"/>
        <v>13.72</v>
      </c>
      <c r="L36" s="17">
        <v>75</v>
      </c>
      <c r="M36" s="16">
        <f t="shared" si="7"/>
        <v>31.5</v>
      </c>
      <c r="N36" s="16">
        <f t="shared" si="8"/>
        <v>68.62</v>
      </c>
      <c r="O36" s="18">
        <f t="shared" si="9"/>
        <v>10</v>
      </c>
      <c r="P36" s="19"/>
    </row>
    <row r="37" spans="1:16" ht="19.5" customHeight="1">
      <c r="A37" s="9"/>
      <c r="B37" s="6"/>
      <c r="C37" s="7" t="s">
        <v>129</v>
      </c>
      <c r="D37" s="8" t="s">
        <v>66</v>
      </c>
      <c r="E37" s="13" t="s">
        <v>130</v>
      </c>
      <c r="F37" s="14" t="s">
        <v>131</v>
      </c>
      <c r="G37" s="14">
        <v>0</v>
      </c>
      <c r="H37" s="14">
        <f t="shared" si="10"/>
        <v>62.5</v>
      </c>
      <c r="I37" s="16">
        <f t="shared" si="11"/>
        <v>25</v>
      </c>
      <c r="J37" s="17">
        <v>70</v>
      </c>
      <c r="K37" s="16">
        <f t="shared" si="6"/>
        <v>12.6</v>
      </c>
      <c r="L37" s="17">
        <v>67.6</v>
      </c>
      <c r="M37" s="16">
        <f t="shared" si="7"/>
        <v>28.39</v>
      </c>
      <c r="N37" s="16">
        <f t="shared" si="8"/>
        <v>65.99</v>
      </c>
      <c r="O37" s="18">
        <f t="shared" si="9"/>
        <v>11</v>
      </c>
      <c r="P37" s="19"/>
    </row>
    <row r="38" spans="1:16" ht="19.5" customHeight="1">
      <c r="A38" s="9"/>
      <c r="B38" s="6"/>
      <c r="C38" s="7" t="s">
        <v>132</v>
      </c>
      <c r="D38" s="8" t="s">
        <v>66</v>
      </c>
      <c r="E38" s="13" t="s">
        <v>133</v>
      </c>
      <c r="F38" s="14" t="s">
        <v>134</v>
      </c>
      <c r="G38" s="14">
        <v>0</v>
      </c>
      <c r="H38" s="14">
        <f t="shared" si="10"/>
        <v>67</v>
      </c>
      <c r="I38" s="16">
        <f t="shared" si="11"/>
        <v>26.8</v>
      </c>
      <c r="J38" s="17" t="s">
        <v>135</v>
      </c>
      <c r="K38" s="16">
        <v>0</v>
      </c>
      <c r="L38" s="17" t="s">
        <v>135</v>
      </c>
      <c r="M38" s="16">
        <v>0</v>
      </c>
      <c r="N38" s="16">
        <f t="shared" si="8"/>
        <v>26.8</v>
      </c>
      <c r="O38" s="18">
        <f t="shared" si="9"/>
        <v>12</v>
      </c>
      <c r="P38" s="19"/>
    </row>
    <row r="39" spans="1:16" ht="19.5" customHeight="1">
      <c r="A39" s="9"/>
      <c r="B39" s="6" t="s">
        <v>136</v>
      </c>
      <c r="C39" s="7" t="s">
        <v>137</v>
      </c>
      <c r="D39" s="8" t="s">
        <v>20</v>
      </c>
      <c r="E39" s="13" t="s">
        <v>138</v>
      </c>
      <c r="F39" s="14" t="s">
        <v>139</v>
      </c>
      <c r="G39" s="14">
        <v>0</v>
      </c>
      <c r="H39" s="14">
        <f t="shared" si="10"/>
        <v>74.5</v>
      </c>
      <c r="I39" s="16">
        <f t="shared" si="11"/>
        <v>29.8</v>
      </c>
      <c r="J39" s="17">
        <v>90.8</v>
      </c>
      <c r="K39" s="16">
        <f aca="true" t="shared" si="12" ref="K39:K51">ROUND(J39*0.18,2)</f>
        <v>16.34</v>
      </c>
      <c r="L39" s="17">
        <v>91.8</v>
      </c>
      <c r="M39" s="16">
        <f aca="true" t="shared" si="13" ref="M39:M51">ROUND(L39*0.42,2)</f>
        <v>38.56</v>
      </c>
      <c r="N39" s="16">
        <f t="shared" si="8"/>
        <v>84.7</v>
      </c>
      <c r="O39" s="18">
        <f>RANK(N39,$N$39:$N$53,0)</f>
        <v>1</v>
      </c>
      <c r="P39" s="19" t="s">
        <v>24</v>
      </c>
    </row>
    <row r="40" spans="1:16" ht="19.5" customHeight="1">
      <c r="A40" s="9"/>
      <c r="B40" s="6"/>
      <c r="C40" s="7" t="s">
        <v>140</v>
      </c>
      <c r="D40" s="8" t="s">
        <v>66</v>
      </c>
      <c r="E40" s="13" t="s">
        <v>141</v>
      </c>
      <c r="F40" s="14" t="s">
        <v>142</v>
      </c>
      <c r="G40" s="14">
        <v>0</v>
      </c>
      <c r="H40" s="14">
        <f t="shared" si="10"/>
        <v>76.5</v>
      </c>
      <c r="I40" s="16">
        <f t="shared" si="11"/>
        <v>30.6</v>
      </c>
      <c r="J40" s="17">
        <v>85.6</v>
      </c>
      <c r="K40" s="16">
        <f t="shared" si="12"/>
        <v>15.41</v>
      </c>
      <c r="L40" s="17">
        <v>88.4</v>
      </c>
      <c r="M40" s="16">
        <f t="shared" si="13"/>
        <v>37.13</v>
      </c>
      <c r="N40" s="16">
        <f t="shared" si="8"/>
        <v>83.14</v>
      </c>
      <c r="O40" s="18">
        <f aca="true" t="shared" si="14" ref="O40:O53">RANK(N40,$N$39:$N$53,0)</f>
        <v>2</v>
      </c>
      <c r="P40" s="19" t="s">
        <v>24</v>
      </c>
    </row>
    <row r="41" spans="1:16" ht="19.5" customHeight="1">
      <c r="A41" s="9"/>
      <c r="B41" s="6"/>
      <c r="C41" s="7" t="s">
        <v>143</v>
      </c>
      <c r="D41" s="8" t="s">
        <v>20</v>
      </c>
      <c r="E41" s="13" t="s">
        <v>144</v>
      </c>
      <c r="F41" s="14" t="s">
        <v>145</v>
      </c>
      <c r="G41" s="14">
        <v>0</v>
      </c>
      <c r="H41" s="14">
        <f t="shared" si="10"/>
        <v>75</v>
      </c>
      <c r="I41" s="16">
        <f t="shared" si="11"/>
        <v>30</v>
      </c>
      <c r="J41" s="17">
        <v>85.6</v>
      </c>
      <c r="K41" s="16">
        <f t="shared" si="12"/>
        <v>15.41</v>
      </c>
      <c r="L41" s="17">
        <v>86.4</v>
      </c>
      <c r="M41" s="16">
        <f t="shared" si="13"/>
        <v>36.29</v>
      </c>
      <c r="N41" s="16">
        <f t="shared" si="8"/>
        <v>81.7</v>
      </c>
      <c r="O41" s="18">
        <f t="shared" si="14"/>
        <v>3</v>
      </c>
      <c r="P41" s="19" t="s">
        <v>24</v>
      </c>
    </row>
    <row r="42" spans="1:16" ht="19.5" customHeight="1">
      <c r="A42" s="9"/>
      <c r="B42" s="6"/>
      <c r="C42" s="7" t="s">
        <v>146</v>
      </c>
      <c r="D42" s="8" t="s">
        <v>20</v>
      </c>
      <c r="E42" s="13" t="s">
        <v>147</v>
      </c>
      <c r="F42" s="14" t="s">
        <v>148</v>
      </c>
      <c r="G42" s="14">
        <v>0</v>
      </c>
      <c r="H42" s="14">
        <f t="shared" si="10"/>
        <v>78.5</v>
      </c>
      <c r="I42" s="16">
        <f t="shared" si="11"/>
        <v>31.4</v>
      </c>
      <c r="J42" s="17">
        <v>77.2</v>
      </c>
      <c r="K42" s="16">
        <f t="shared" si="12"/>
        <v>13.9</v>
      </c>
      <c r="L42" s="17">
        <v>86.2</v>
      </c>
      <c r="M42" s="16">
        <f t="shared" si="13"/>
        <v>36.2</v>
      </c>
      <c r="N42" s="16">
        <f t="shared" si="8"/>
        <v>81.5</v>
      </c>
      <c r="O42" s="18">
        <f t="shared" si="14"/>
        <v>4</v>
      </c>
      <c r="P42" s="19" t="s">
        <v>24</v>
      </c>
    </row>
    <row r="43" spans="1:16" ht="19.5" customHeight="1">
      <c r="A43" s="9"/>
      <c r="B43" s="6"/>
      <c r="C43" s="7" t="s">
        <v>149</v>
      </c>
      <c r="D43" s="8" t="s">
        <v>20</v>
      </c>
      <c r="E43" s="13" t="s">
        <v>150</v>
      </c>
      <c r="F43" s="14" t="s">
        <v>151</v>
      </c>
      <c r="G43" s="14">
        <v>0</v>
      </c>
      <c r="H43" s="14">
        <f t="shared" si="10"/>
        <v>70</v>
      </c>
      <c r="I43" s="16">
        <f t="shared" si="11"/>
        <v>28</v>
      </c>
      <c r="J43" s="17">
        <v>85.8</v>
      </c>
      <c r="K43" s="16">
        <f t="shared" si="12"/>
        <v>15.44</v>
      </c>
      <c r="L43" s="17">
        <v>89.6</v>
      </c>
      <c r="M43" s="16">
        <f t="shared" si="13"/>
        <v>37.63</v>
      </c>
      <c r="N43" s="16">
        <f t="shared" si="8"/>
        <v>81.07</v>
      </c>
      <c r="O43" s="18">
        <f t="shared" si="14"/>
        <v>5</v>
      </c>
      <c r="P43" s="19"/>
    </row>
    <row r="44" spans="1:16" ht="19.5" customHeight="1">
      <c r="A44" s="9"/>
      <c r="B44" s="6"/>
      <c r="C44" s="7" t="s">
        <v>152</v>
      </c>
      <c r="D44" s="8" t="s">
        <v>20</v>
      </c>
      <c r="E44" s="13" t="s">
        <v>153</v>
      </c>
      <c r="F44" s="14" t="s">
        <v>154</v>
      </c>
      <c r="G44" s="14">
        <v>0</v>
      </c>
      <c r="H44" s="14">
        <f t="shared" si="10"/>
        <v>69.5</v>
      </c>
      <c r="I44" s="16">
        <f t="shared" si="11"/>
        <v>27.8</v>
      </c>
      <c r="J44" s="17">
        <v>89.4</v>
      </c>
      <c r="K44" s="16">
        <f t="shared" si="12"/>
        <v>16.09</v>
      </c>
      <c r="L44" s="17">
        <v>86.6</v>
      </c>
      <c r="M44" s="16">
        <f t="shared" si="13"/>
        <v>36.37</v>
      </c>
      <c r="N44" s="16">
        <f t="shared" si="8"/>
        <v>80.26</v>
      </c>
      <c r="O44" s="18">
        <f t="shared" si="14"/>
        <v>6</v>
      </c>
      <c r="P44" s="19"/>
    </row>
    <row r="45" spans="1:16" ht="19.5" customHeight="1">
      <c r="A45" s="9"/>
      <c r="B45" s="6"/>
      <c r="C45" s="7" t="s">
        <v>155</v>
      </c>
      <c r="D45" s="8" t="s">
        <v>20</v>
      </c>
      <c r="E45" s="13" t="s">
        <v>156</v>
      </c>
      <c r="F45" s="14" t="s">
        <v>157</v>
      </c>
      <c r="G45" s="14">
        <v>0</v>
      </c>
      <c r="H45" s="14">
        <f t="shared" si="10"/>
        <v>76</v>
      </c>
      <c r="I45" s="16">
        <f t="shared" si="11"/>
        <v>30.4</v>
      </c>
      <c r="J45" s="17">
        <v>82.6</v>
      </c>
      <c r="K45" s="16">
        <f t="shared" si="12"/>
        <v>14.87</v>
      </c>
      <c r="L45" s="17">
        <v>83</v>
      </c>
      <c r="M45" s="16">
        <f t="shared" si="13"/>
        <v>34.86</v>
      </c>
      <c r="N45" s="16">
        <f t="shared" si="8"/>
        <v>80.13</v>
      </c>
      <c r="O45" s="18">
        <f t="shared" si="14"/>
        <v>7</v>
      </c>
      <c r="P45" s="19"/>
    </row>
    <row r="46" spans="1:16" ht="19.5" customHeight="1">
      <c r="A46" s="9"/>
      <c r="B46" s="6"/>
      <c r="C46" s="7" t="s">
        <v>158</v>
      </c>
      <c r="D46" s="8" t="s">
        <v>20</v>
      </c>
      <c r="E46" s="13" t="s">
        <v>159</v>
      </c>
      <c r="F46" s="14" t="s">
        <v>105</v>
      </c>
      <c r="G46" s="14">
        <v>0</v>
      </c>
      <c r="H46" s="14">
        <f t="shared" si="10"/>
        <v>74</v>
      </c>
      <c r="I46" s="16">
        <f t="shared" si="11"/>
        <v>29.6</v>
      </c>
      <c r="J46" s="17">
        <v>84.2</v>
      </c>
      <c r="K46" s="16">
        <f t="shared" si="12"/>
        <v>15.16</v>
      </c>
      <c r="L46" s="17">
        <v>83.6</v>
      </c>
      <c r="M46" s="16">
        <f t="shared" si="13"/>
        <v>35.11</v>
      </c>
      <c r="N46" s="16">
        <f t="shared" si="8"/>
        <v>79.87</v>
      </c>
      <c r="O46" s="18">
        <f t="shared" si="14"/>
        <v>8</v>
      </c>
      <c r="P46" s="19"/>
    </row>
    <row r="47" spans="1:16" ht="19.5" customHeight="1">
      <c r="A47" s="9"/>
      <c r="B47" s="6"/>
      <c r="C47" s="7" t="s">
        <v>160</v>
      </c>
      <c r="D47" s="8" t="s">
        <v>20</v>
      </c>
      <c r="E47" s="13" t="s">
        <v>161</v>
      </c>
      <c r="F47" s="14" t="s">
        <v>95</v>
      </c>
      <c r="G47" s="14">
        <v>0</v>
      </c>
      <c r="H47" s="14">
        <f t="shared" si="10"/>
        <v>71.5</v>
      </c>
      <c r="I47" s="16">
        <f t="shared" si="11"/>
        <v>28.6</v>
      </c>
      <c r="J47" s="17">
        <v>86.6</v>
      </c>
      <c r="K47" s="16">
        <f t="shared" si="12"/>
        <v>15.59</v>
      </c>
      <c r="L47" s="17">
        <v>84.8</v>
      </c>
      <c r="M47" s="16">
        <f t="shared" si="13"/>
        <v>35.62</v>
      </c>
      <c r="N47" s="16">
        <f t="shared" si="8"/>
        <v>79.81</v>
      </c>
      <c r="O47" s="18">
        <f t="shared" si="14"/>
        <v>9</v>
      </c>
      <c r="P47" s="19"/>
    </row>
    <row r="48" spans="1:16" ht="19.5" customHeight="1">
      <c r="A48" s="9"/>
      <c r="B48" s="6"/>
      <c r="C48" s="7" t="s">
        <v>162</v>
      </c>
      <c r="D48" s="8" t="s">
        <v>66</v>
      </c>
      <c r="E48" s="13" t="s">
        <v>163</v>
      </c>
      <c r="F48" s="14" t="s">
        <v>164</v>
      </c>
      <c r="G48" s="14">
        <v>0</v>
      </c>
      <c r="H48" s="14">
        <f t="shared" si="10"/>
        <v>69</v>
      </c>
      <c r="I48" s="16">
        <f t="shared" si="11"/>
        <v>27.6</v>
      </c>
      <c r="J48" s="17">
        <v>88.2</v>
      </c>
      <c r="K48" s="16">
        <f t="shared" si="12"/>
        <v>15.88</v>
      </c>
      <c r="L48" s="17">
        <v>86.4</v>
      </c>
      <c r="M48" s="16">
        <f t="shared" si="13"/>
        <v>36.29</v>
      </c>
      <c r="N48" s="16">
        <f t="shared" si="8"/>
        <v>79.77</v>
      </c>
      <c r="O48" s="18">
        <f t="shared" si="14"/>
        <v>10</v>
      </c>
      <c r="P48" s="19"/>
    </row>
    <row r="49" spans="1:16" ht="19.5" customHeight="1">
      <c r="A49" s="9"/>
      <c r="B49" s="6"/>
      <c r="C49" s="7" t="s">
        <v>165</v>
      </c>
      <c r="D49" s="8" t="s">
        <v>66</v>
      </c>
      <c r="E49" s="13" t="s">
        <v>166</v>
      </c>
      <c r="F49" s="14" t="s">
        <v>164</v>
      </c>
      <c r="G49" s="14">
        <v>0</v>
      </c>
      <c r="H49" s="14">
        <f t="shared" si="10"/>
        <v>69</v>
      </c>
      <c r="I49" s="16">
        <f t="shared" si="11"/>
        <v>27.6</v>
      </c>
      <c r="J49" s="17">
        <v>84.4</v>
      </c>
      <c r="K49" s="16">
        <f t="shared" si="12"/>
        <v>15.19</v>
      </c>
      <c r="L49" s="17">
        <v>86.8</v>
      </c>
      <c r="M49" s="16">
        <f t="shared" si="13"/>
        <v>36.46</v>
      </c>
      <c r="N49" s="16">
        <f t="shared" si="8"/>
        <v>79.25</v>
      </c>
      <c r="O49" s="18">
        <f t="shared" si="14"/>
        <v>11</v>
      </c>
      <c r="P49" s="19"/>
    </row>
    <row r="50" spans="1:16" ht="19.5" customHeight="1">
      <c r="A50" s="9"/>
      <c r="B50" s="6"/>
      <c r="C50" s="7" t="s">
        <v>167</v>
      </c>
      <c r="D50" s="8" t="s">
        <v>66</v>
      </c>
      <c r="E50" s="13" t="s">
        <v>168</v>
      </c>
      <c r="F50" s="14" t="s">
        <v>154</v>
      </c>
      <c r="G50" s="14">
        <v>0</v>
      </c>
      <c r="H50" s="14">
        <f t="shared" si="10"/>
        <v>69.5</v>
      </c>
      <c r="I50" s="16">
        <f t="shared" si="11"/>
        <v>27.8</v>
      </c>
      <c r="J50" s="17">
        <v>84.4</v>
      </c>
      <c r="K50" s="16">
        <f t="shared" si="12"/>
        <v>15.19</v>
      </c>
      <c r="L50" s="17">
        <v>80.4</v>
      </c>
      <c r="M50" s="16">
        <f t="shared" si="13"/>
        <v>33.77</v>
      </c>
      <c r="N50" s="16">
        <f t="shared" si="8"/>
        <v>76.76</v>
      </c>
      <c r="O50" s="18">
        <f t="shared" si="14"/>
        <v>12</v>
      </c>
      <c r="P50" s="19"/>
    </row>
    <row r="51" spans="1:16" ht="19.5" customHeight="1">
      <c r="A51" s="9"/>
      <c r="B51" s="6"/>
      <c r="C51" s="7" t="s">
        <v>169</v>
      </c>
      <c r="D51" s="8" t="s">
        <v>20</v>
      </c>
      <c r="E51" s="13" t="s">
        <v>170</v>
      </c>
      <c r="F51" s="14" t="s">
        <v>164</v>
      </c>
      <c r="G51" s="14">
        <v>0</v>
      </c>
      <c r="H51" s="14">
        <f t="shared" si="10"/>
        <v>69</v>
      </c>
      <c r="I51" s="16">
        <f t="shared" si="11"/>
        <v>27.6</v>
      </c>
      <c r="J51" s="17">
        <v>82.6</v>
      </c>
      <c r="K51" s="16">
        <f t="shared" si="12"/>
        <v>14.87</v>
      </c>
      <c r="L51" s="17">
        <v>79.4</v>
      </c>
      <c r="M51" s="16">
        <f t="shared" si="13"/>
        <v>33.35</v>
      </c>
      <c r="N51" s="16">
        <f t="shared" si="8"/>
        <v>75.82</v>
      </c>
      <c r="O51" s="18">
        <f t="shared" si="14"/>
        <v>13</v>
      </c>
      <c r="P51" s="19"/>
    </row>
    <row r="52" spans="1:16" ht="19.5" customHeight="1">
      <c r="A52" s="9"/>
      <c r="B52" s="6"/>
      <c r="C52" s="7" t="s">
        <v>171</v>
      </c>
      <c r="D52" s="8" t="s">
        <v>20</v>
      </c>
      <c r="E52" s="13" t="s">
        <v>172</v>
      </c>
      <c r="F52" s="14" t="s">
        <v>151</v>
      </c>
      <c r="G52" s="14">
        <v>0</v>
      </c>
      <c r="H52" s="14">
        <f t="shared" si="10"/>
        <v>70</v>
      </c>
      <c r="I52" s="16">
        <f t="shared" si="11"/>
        <v>28</v>
      </c>
      <c r="J52" s="17" t="s">
        <v>135</v>
      </c>
      <c r="K52" s="16">
        <v>0</v>
      </c>
      <c r="L52" s="17" t="s">
        <v>135</v>
      </c>
      <c r="M52" s="16">
        <v>0</v>
      </c>
      <c r="N52" s="16">
        <f t="shared" si="8"/>
        <v>28</v>
      </c>
      <c r="O52" s="18">
        <f t="shared" si="14"/>
        <v>14</v>
      </c>
      <c r="P52" s="19"/>
    </row>
    <row r="53" spans="1:16" ht="19.5" customHeight="1">
      <c r="A53" s="9"/>
      <c r="B53" s="6"/>
      <c r="C53" s="7" t="s">
        <v>173</v>
      </c>
      <c r="D53" s="8" t="s">
        <v>20</v>
      </c>
      <c r="E53" s="13" t="s">
        <v>174</v>
      </c>
      <c r="F53" s="14" t="s">
        <v>164</v>
      </c>
      <c r="G53" s="14">
        <v>0</v>
      </c>
      <c r="H53" s="14">
        <f t="shared" si="10"/>
        <v>69</v>
      </c>
      <c r="I53" s="16">
        <f t="shared" si="11"/>
        <v>27.6</v>
      </c>
      <c r="J53" s="17" t="s">
        <v>135</v>
      </c>
      <c r="K53" s="16">
        <v>0</v>
      </c>
      <c r="L53" s="17" t="s">
        <v>135</v>
      </c>
      <c r="M53" s="16">
        <v>0</v>
      </c>
      <c r="N53" s="16">
        <f t="shared" si="8"/>
        <v>27.6</v>
      </c>
      <c r="O53" s="18">
        <f t="shared" si="14"/>
        <v>15</v>
      </c>
      <c r="P53" s="19"/>
    </row>
    <row r="54" spans="1:16" ht="19.5" customHeight="1">
      <c r="A54" s="9"/>
      <c r="B54" s="6" t="s">
        <v>175</v>
      </c>
      <c r="C54" s="7" t="s">
        <v>176</v>
      </c>
      <c r="D54" s="8" t="s">
        <v>20</v>
      </c>
      <c r="E54" s="13" t="s">
        <v>177</v>
      </c>
      <c r="F54" s="14" t="s">
        <v>114</v>
      </c>
      <c r="G54" s="14">
        <v>0</v>
      </c>
      <c r="H54" s="14">
        <f t="shared" si="10"/>
        <v>68.5</v>
      </c>
      <c r="I54" s="16">
        <f t="shared" si="11"/>
        <v>27.4</v>
      </c>
      <c r="J54" s="17">
        <v>84</v>
      </c>
      <c r="K54" s="16">
        <f>ROUND(J54*0.18,2)</f>
        <v>15.12</v>
      </c>
      <c r="L54" s="17">
        <v>85.8</v>
      </c>
      <c r="M54" s="16">
        <f>ROUND(L54*0.42,2)</f>
        <v>36.04</v>
      </c>
      <c r="N54" s="16">
        <f t="shared" si="8"/>
        <v>78.56</v>
      </c>
      <c r="O54" s="18">
        <f>RANK(N54,$N$54:$N$56,0)</f>
        <v>1</v>
      </c>
      <c r="P54" s="19" t="s">
        <v>24</v>
      </c>
    </row>
    <row r="55" spans="1:16" ht="19.5" customHeight="1">
      <c r="A55" s="9"/>
      <c r="B55" s="6"/>
      <c r="C55" s="7" t="s">
        <v>178</v>
      </c>
      <c r="D55" s="8" t="s">
        <v>20</v>
      </c>
      <c r="E55" s="13" t="s">
        <v>179</v>
      </c>
      <c r="F55" s="14" t="s">
        <v>180</v>
      </c>
      <c r="G55" s="14">
        <v>0</v>
      </c>
      <c r="H55" s="14">
        <f t="shared" si="10"/>
        <v>61.5</v>
      </c>
      <c r="I55" s="16">
        <f t="shared" si="11"/>
        <v>24.6</v>
      </c>
      <c r="J55" s="17">
        <v>75</v>
      </c>
      <c r="K55" s="16">
        <f>ROUND(J55*0.18,2)</f>
        <v>13.5</v>
      </c>
      <c r="L55" s="17">
        <v>73.8</v>
      </c>
      <c r="M55" s="16">
        <f>ROUND(L55*0.42,2)</f>
        <v>31</v>
      </c>
      <c r="N55" s="16">
        <f t="shared" si="8"/>
        <v>69.1</v>
      </c>
      <c r="O55" s="18">
        <f>RANK(N55,$N$54:$N$56,0)</f>
        <v>2</v>
      </c>
      <c r="P55" s="19"/>
    </row>
    <row r="56" spans="1:16" ht="19.5" customHeight="1">
      <c r="A56" s="9"/>
      <c r="B56" s="6"/>
      <c r="C56" s="7" t="s">
        <v>181</v>
      </c>
      <c r="D56" s="8" t="s">
        <v>20</v>
      </c>
      <c r="E56" s="13" t="s">
        <v>182</v>
      </c>
      <c r="F56" s="14" t="s">
        <v>183</v>
      </c>
      <c r="G56" s="14">
        <v>0</v>
      </c>
      <c r="H56" s="14">
        <f t="shared" si="10"/>
        <v>65</v>
      </c>
      <c r="I56" s="16">
        <f t="shared" si="11"/>
        <v>26</v>
      </c>
      <c r="J56" s="17" t="s">
        <v>184</v>
      </c>
      <c r="K56" s="16">
        <v>0</v>
      </c>
      <c r="L56" s="17" t="s">
        <v>184</v>
      </c>
      <c r="M56" s="16">
        <v>0</v>
      </c>
      <c r="N56" s="16">
        <f t="shared" si="8"/>
        <v>26</v>
      </c>
      <c r="O56" s="18">
        <f>RANK(N56,$N$54:$N$56,0)</f>
        <v>3</v>
      </c>
      <c r="P56" s="19"/>
    </row>
    <row r="57" spans="1:16" ht="19.5" customHeight="1">
      <c r="A57" s="9"/>
      <c r="B57" s="6" t="s">
        <v>185</v>
      </c>
      <c r="C57" s="7" t="s">
        <v>186</v>
      </c>
      <c r="D57" s="8" t="s">
        <v>20</v>
      </c>
      <c r="E57" s="13" t="s">
        <v>187</v>
      </c>
      <c r="F57" s="14" t="s">
        <v>188</v>
      </c>
      <c r="G57" s="14">
        <v>0</v>
      </c>
      <c r="H57" s="14">
        <f t="shared" si="10"/>
        <v>75.5</v>
      </c>
      <c r="I57" s="16">
        <f t="shared" si="11"/>
        <v>30.2</v>
      </c>
      <c r="J57" s="17">
        <v>85.6</v>
      </c>
      <c r="K57" s="16">
        <f>ROUND(J57*0.18,2)</f>
        <v>15.41</v>
      </c>
      <c r="L57" s="17">
        <v>85</v>
      </c>
      <c r="M57" s="16">
        <f>ROUND(L57*0.42,2)</f>
        <v>35.7</v>
      </c>
      <c r="N57" s="16">
        <f t="shared" si="8"/>
        <v>81.31</v>
      </c>
      <c r="O57" s="18">
        <f aca="true" t="shared" si="15" ref="O57:O62">RANK(N57,$N$57:$N$62,0)</f>
        <v>1</v>
      </c>
      <c r="P57" s="19" t="s">
        <v>24</v>
      </c>
    </row>
    <row r="58" spans="1:16" ht="19.5" customHeight="1">
      <c r="A58" s="9"/>
      <c r="B58" s="6"/>
      <c r="C58" s="7" t="s">
        <v>189</v>
      </c>
      <c r="D58" s="8" t="s">
        <v>66</v>
      </c>
      <c r="E58" s="13" t="s">
        <v>190</v>
      </c>
      <c r="F58" s="14" t="s">
        <v>55</v>
      </c>
      <c r="G58" s="14">
        <v>0</v>
      </c>
      <c r="H58" s="14">
        <f t="shared" si="10"/>
        <v>73.5</v>
      </c>
      <c r="I58" s="16">
        <f t="shared" si="11"/>
        <v>29.4</v>
      </c>
      <c r="J58" s="17">
        <v>83.4</v>
      </c>
      <c r="K58" s="16">
        <f>ROUND(J58*0.18,2)</f>
        <v>15.01</v>
      </c>
      <c r="L58" s="17">
        <v>85.2</v>
      </c>
      <c r="M58" s="16">
        <f>ROUND(L58*0.42,2)</f>
        <v>35.78</v>
      </c>
      <c r="N58" s="16">
        <f t="shared" si="8"/>
        <v>80.19</v>
      </c>
      <c r="O58" s="18">
        <f t="shared" si="15"/>
        <v>2</v>
      </c>
      <c r="P58" s="20" t="s">
        <v>191</v>
      </c>
    </row>
    <row r="59" spans="1:16" ht="19.5" customHeight="1">
      <c r="A59" s="9"/>
      <c r="B59" s="6"/>
      <c r="C59" s="7" t="s">
        <v>192</v>
      </c>
      <c r="D59" s="8" t="s">
        <v>66</v>
      </c>
      <c r="E59" s="13" t="s">
        <v>193</v>
      </c>
      <c r="F59" s="14" t="s">
        <v>188</v>
      </c>
      <c r="G59" s="14">
        <v>0</v>
      </c>
      <c r="H59" s="14">
        <f t="shared" si="10"/>
        <v>75.5</v>
      </c>
      <c r="I59" s="16">
        <f t="shared" si="11"/>
        <v>30.2</v>
      </c>
      <c r="J59" s="17">
        <v>80.8</v>
      </c>
      <c r="K59" s="16">
        <f>ROUND(J59*0.18,2)</f>
        <v>14.54</v>
      </c>
      <c r="L59" s="17">
        <v>84.4</v>
      </c>
      <c r="M59" s="16">
        <f>ROUND(L59*0.42,2)</f>
        <v>35.45</v>
      </c>
      <c r="N59" s="16">
        <f aca="true" t="shared" si="16" ref="N59:N93">ROUND(I59+K59+M59,2)</f>
        <v>80.19</v>
      </c>
      <c r="O59" s="18">
        <f t="shared" si="15"/>
        <v>2</v>
      </c>
      <c r="P59" s="19"/>
    </row>
    <row r="60" spans="1:16" ht="19.5" customHeight="1">
      <c r="A60" s="9"/>
      <c r="B60" s="6"/>
      <c r="C60" s="7" t="s">
        <v>194</v>
      </c>
      <c r="D60" s="8" t="s">
        <v>66</v>
      </c>
      <c r="E60" s="13" t="s">
        <v>195</v>
      </c>
      <c r="F60" s="14" t="s">
        <v>196</v>
      </c>
      <c r="G60" s="14">
        <v>0</v>
      </c>
      <c r="H60" s="14">
        <f t="shared" si="10"/>
        <v>68</v>
      </c>
      <c r="I60" s="16">
        <f t="shared" si="11"/>
        <v>27.2</v>
      </c>
      <c r="J60" s="17">
        <v>77.8</v>
      </c>
      <c r="K60" s="16">
        <f>ROUND(J60*0.18,2)</f>
        <v>14</v>
      </c>
      <c r="L60" s="17">
        <v>83.6</v>
      </c>
      <c r="M60" s="16">
        <f>ROUND(L60*0.42,2)</f>
        <v>35.11</v>
      </c>
      <c r="N60" s="16">
        <f t="shared" si="16"/>
        <v>76.31</v>
      </c>
      <c r="O60" s="18">
        <f t="shared" si="15"/>
        <v>4</v>
      </c>
      <c r="P60" s="19"/>
    </row>
    <row r="61" spans="1:16" ht="19.5" customHeight="1">
      <c r="A61" s="9"/>
      <c r="B61" s="6"/>
      <c r="C61" s="7" t="s">
        <v>197</v>
      </c>
      <c r="D61" s="8" t="s">
        <v>20</v>
      </c>
      <c r="E61" s="13" t="s">
        <v>198</v>
      </c>
      <c r="F61" s="14" t="s">
        <v>151</v>
      </c>
      <c r="G61" s="14">
        <v>0</v>
      </c>
      <c r="H61" s="14">
        <f t="shared" si="10"/>
        <v>70</v>
      </c>
      <c r="I61" s="16">
        <f t="shared" si="11"/>
        <v>28</v>
      </c>
      <c r="J61" s="17">
        <v>79.2</v>
      </c>
      <c r="K61" s="16">
        <f>ROUND(J61*0.18,2)</f>
        <v>14.26</v>
      </c>
      <c r="L61" s="17">
        <v>78.8</v>
      </c>
      <c r="M61" s="16">
        <f>ROUND(L61*0.42,2)</f>
        <v>33.1</v>
      </c>
      <c r="N61" s="16">
        <f t="shared" si="16"/>
        <v>75.36</v>
      </c>
      <c r="O61" s="18">
        <f t="shared" si="15"/>
        <v>5</v>
      </c>
      <c r="P61" s="19"/>
    </row>
    <row r="62" spans="1:16" ht="19.5" customHeight="1">
      <c r="A62" s="9"/>
      <c r="B62" s="6"/>
      <c r="C62" s="7" t="s">
        <v>199</v>
      </c>
      <c r="D62" s="8" t="s">
        <v>20</v>
      </c>
      <c r="E62" s="13" t="s">
        <v>200</v>
      </c>
      <c r="F62" s="14" t="s">
        <v>151</v>
      </c>
      <c r="G62" s="14">
        <v>0</v>
      </c>
      <c r="H62" s="14">
        <f t="shared" si="10"/>
        <v>70</v>
      </c>
      <c r="I62" s="16">
        <f t="shared" si="11"/>
        <v>28</v>
      </c>
      <c r="J62" s="17" t="s">
        <v>184</v>
      </c>
      <c r="K62" s="16">
        <v>0</v>
      </c>
      <c r="L62" s="17" t="s">
        <v>184</v>
      </c>
      <c r="M62" s="16">
        <v>0</v>
      </c>
      <c r="N62" s="16">
        <f t="shared" si="16"/>
        <v>28</v>
      </c>
      <c r="O62" s="18">
        <f t="shared" si="15"/>
        <v>6</v>
      </c>
      <c r="P62" s="19"/>
    </row>
    <row r="63" spans="1:16" ht="19.5" customHeight="1">
      <c r="A63" s="9"/>
      <c r="B63" s="6" t="s">
        <v>201</v>
      </c>
      <c r="C63" s="7" t="s">
        <v>202</v>
      </c>
      <c r="D63" s="8" t="s">
        <v>20</v>
      </c>
      <c r="E63" s="13" t="s">
        <v>203</v>
      </c>
      <c r="F63" s="14" t="s">
        <v>148</v>
      </c>
      <c r="G63" s="14">
        <v>0</v>
      </c>
      <c r="H63" s="14">
        <f t="shared" si="10"/>
        <v>78.5</v>
      </c>
      <c r="I63" s="16">
        <f t="shared" si="11"/>
        <v>31.4</v>
      </c>
      <c r="J63" s="17">
        <v>83.8</v>
      </c>
      <c r="K63" s="16">
        <f aca="true" t="shared" si="17" ref="K63:K75">ROUND(J63*0.18,2)</f>
        <v>15.08</v>
      </c>
      <c r="L63" s="17">
        <v>86</v>
      </c>
      <c r="M63" s="16">
        <f aca="true" t="shared" si="18" ref="M63:M75">ROUND(L63*0.42,2)</f>
        <v>36.12</v>
      </c>
      <c r="N63" s="16">
        <f t="shared" si="16"/>
        <v>82.6</v>
      </c>
      <c r="O63" s="18">
        <f>RANK(N63,$N$63:$N$77,0)</f>
        <v>1</v>
      </c>
      <c r="P63" s="19" t="s">
        <v>24</v>
      </c>
    </row>
    <row r="64" spans="1:16" ht="19.5" customHeight="1">
      <c r="A64" s="9"/>
      <c r="B64" s="6"/>
      <c r="C64" s="7" t="s">
        <v>204</v>
      </c>
      <c r="D64" s="8" t="s">
        <v>20</v>
      </c>
      <c r="E64" s="13" t="s">
        <v>205</v>
      </c>
      <c r="F64" s="14" t="s">
        <v>206</v>
      </c>
      <c r="G64" s="14">
        <v>0</v>
      </c>
      <c r="H64" s="14">
        <f t="shared" si="10"/>
        <v>70.5</v>
      </c>
      <c r="I64" s="16">
        <f t="shared" si="11"/>
        <v>28.2</v>
      </c>
      <c r="J64" s="17">
        <v>88.6</v>
      </c>
      <c r="K64" s="16">
        <f t="shared" si="17"/>
        <v>15.95</v>
      </c>
      <c r="L64" s="17">
        <v>90.4</v>
      </c>
      <c r="M64" s="16">
        <f t="shared" si="18"/>
        <v>37.97</v>
      </c>
      <c r="N64" s="16">
        <f t="shared" si="16"/>
        <v>82.12</v>
      </c>
      <c r="O64" s="18">
        <f aca="true" t="shared" si="19" ref="O64:O77">RANK(N64,$N$63:$N$77,0)</f>
        <v>2</v>
      </c>
      <c r="P64" s="19" t="s">
        <v>24</v>
      </c>
    </row>
    <row r="65" spans="1:16" ht="19.5" customHeight="1">
      <c r="A65" s="9"/>
      <c r="B65" s="6"/>
      <c r="C65" s="7" t="s">
        <v>207</v>
      </c>
      <c r="D65" s="8" t="s">
        <v>20</v>
      </c>
      <c r="E65" s="13" t="s">
        <v>208</v>
      </c>
      <c r="F65" s="14" t="s">
        <v>157</v>
      </c>
      <c r="G65" s="14">
        <v>0</v>
      </c>
      <c r="H65" s="14">
        <f t="shared" si="10"/>
        <v>76</v>
      </c>
      <c r="I65" s="16">
        <f t="shared" si="11"/>
        <v>30.4</v>
      </c>
      <c r="J65" s="17">
        <v>79.6</v>
      </c>
      <c r="K65" s="16">
        <f t="shared" si="17"/>
        <v>14.33</v>
      </c>
      <c r="L65" s="17">
        <v>85.4</v>
      </c>
      <c r="M65" s="16">
        <f t="shared" si="18"/>
        <v>35.87</v>
      </c>
      <c r="N65" s="16">
        <f t="shared" si="16"/>
        <v>80.6</v>
      </c>
      <c r="O65" s="18">
        <f t="shared" si="19"/>
        <v>3</v>
      </c>
      <c r="P65" s="19" t="s">
        <v>24</v>
      </c>
    </row>
    <row r="66" spans="1:16" ht="19.5" customHeight="1">
      <c r="A66" s="9"/>
      <c r="B66" s="6"/>
      <c r="C66" s="7" t="s">
        <v>209</v>
      </c>
      <c r="D66" s="8" t="s">
        <v>20</v>
      </c>
      <c r="E66" s="13" t="s">
        <v>210</v>
      </c>
      <c r="F66" s="14" t="s">
        <v>139</v>
      </c>
      <c r="G66" s="14">
        <v>0</v>
      </c>
      <c r="H66" s="14">
        <f t="shared" si="10"/>
        <v>74.5</v>
      </c>
      <c r="I66" s="16">
        <f t="shared" si="11"/>
        <v>29.8</v>
      </c>
      <c r="J66" s="17">
        <v>79</v>
      </c>
      <c r="K66" s="16">
        <f t="shared" si="17"/>
        <v>14.22</v>
      </c>
      <c r="L66" s="17">
        <v>86.4</v>
      </c>
      <c r="M66" s="16">
        <f t="shared" si="18"/>
        <v>36.29</v>
      </c>
      <c r="N66" s="16">
        <f t="shared" si="16"/>
        <v>80.31</v>
      </c>
      <c r="O66" s="18">
        <f t="shared" si="19"/>
        <v>4</v>
      </c>
      <c r="P66" s="19" t="s">
        <v>24</v>
      </c>
    </row>
    <row r="67" spans="1:16" ht="19.5" customHeight="1">
      <c r="A67" s="9"/>
      <c r="B67" s="6"/>
      <c r="C67" s="7" t="s">
        <v>211</v>
      </c>
      <c r="D67" s="8" t="s">
        <v>20</v>
      </c>
      <c r="E67" s="13" t="s">
        <v>212</v>
      </c>
      <c r="F67" s="14" t="s">
        <v>148</v>
      </c>
      <c r="G67" s="14">
        <v>0</v>
      </c>
      <c r="H67" s="14">
        <f aca="true" t="shared" si="20" ref="H67:H93">F67+G67</f>
        <v>78.5</v>
      </c>
      <c r="I67" s="16">
        <f aca="true" t="shared" si="21" ref="I67:I93">ROUND(H67*0.4,2)</f>
        <v>31.4</v>
      </c>
      <c r="J67" s="17">
        <v>79.2</v>
      </c>
      <c r="K67" s="16">
        <f t="shared" si="17"/>
        <v>14.26</v>
      </c>
      <c r="L67" s="17">
        <v>82.2</v>
      </c>
      <c r="M67" s="16">
        <f t="shared" si="18"/>
        <v>34.52</v>
      </c>
      <c r="N67" s="16">
        <f t="shared" si="16"/>
        <v>80.18</v>
      </c>
      <c r="O67" s="18">
        <f t="shared" si="19"/>
        <v>5</v>
      </c>
      <c r="P67" s="19" t="s">
        <v>24</v>
      </c>
    </row>
    <row r="68" spans="1:16" ht="19.5" customHeight="1">
      <c r="A68" s="9"/>
      <c r="B68" s="6"/>
      <c r="C68" s="7" t="s">
        <v>213</v>
      </c>
      <c r="D68" s="8" t="s">
        <v>20</v>
      </c>
      <c r="E68" s="13" t="s">
        <v>214</v>
      </c>
      <c r="F68" s="14" t="s">
        <v>154</v>
      </c>
      <c r="G68" s="14">
        <v>0</v>
      </c>
      <c r="H68" s="14">
        <f t="shared" si="20"/>
        <v>69.5</v>
      </c>
      <c r="I68" s="16">
        <f t="shared" si="21"/>
        <v>27.8</v>
      </c>
      <c r="J68" s="17">
        <v>81.8</v>
      </c>
      <c r="K68" s="16">
        <f t="shared" si="17"/>
        <v>14.72</v>
      </c>
      <c r="L68" s="17">
        <v>87</v>
      </c>
      <c r="M68" s="16">
        <f t="shared" si="18"/>
        <v>36.54</v>
      </c>
      <c r="N68" s="16">
        <f t="shared" si="16"/>
        <v>79.06</v>
      </c>
      <c r="O68" s="18">
        <f t="shared" si="19"/>
        <v>6</v>
      </c>
      <c r="P68" s="19"/>
    </row>
    <row r="69" spans="1:16" ht="19.5" customHeight="1">
      <c r="A69" s="9"/>
      <c r="B69" s="6"/>
      <c r="C69" s="7" t="s">
        <v>215</v>
      </c>
      <c r="D69" s="8" t="s">
        <v>20</v>
      </c>
      <c r="E69" s="13" t="s">
        <v>216</v>
      </c>
      <c r="F69" s="14" t="s">
        <v>164</v>
      </c>
      <c r="G69" s="14">
        <v>0</v>
      </c>
      <c r="H69" s="14">
        <f t="shared" si="20"/>
        <v>69</v>
      </c>
      <c r="I69" s="16">
        <f t="shared" si="21"/>
        <v>27.6</v>
      </c>
      <c r="J69" s="17">
        <v>82.4</v>
      </c>
      <c r="K69" s="16">
        <f t="shared" si="17"/>
        <v>14.83</v>
      </c>
      <c r="L69" s="17">
        <v>86.4</v>
      </c>
      <c r="M69" s="16">
        <f t="shared" si="18"/>
        <v>36.29</v>
      </c>
      <c r="N69" s="16">
        <f t="shared" si="16"/>
        <v>78.72</v>
      </c>
      <c r="O69" s="18">
        <f t="shared" si="19"/>
        <v>7</v>
      </c>
      <c r="P69" s="19"/>
    </row>
    <row r="70" spans="1:16" ht="19.5" customHeight="1">
      <c r="A70" s="9"/>
      <c r="B70" s="6"/>
      <c r="C70" s="7" t="s">
        <v>217</v>
      </c>
      <c r="D70" s="8" t="s">
        <v>20</v>
      </c>
      <c r="E70" s="13" t="s">
        <v>218</v>
      </c>
      <c r="F70" s="14" t="s">
        <v>157</v>
      </c>
      <c r="G70" s="14">
        <v>0</v>
      </c>
      <c r="H70" s="14">
        <f t="shared" si="20"/>
        <v>76</v>
      </c>
      <c r="I70" s="16">
        <f t="shared" si="21"/>
        <v>30.4</v>
      </c>
      <c r="J70" s="17">
        <v>82.8</v>
      </c>
      <c r="K70" s="16">
        <f t="shared" si="17"/>
        <v>14.9</v>
      </c>
      <c r="L70" s="17">
        <v>78.6</v>
      </c>
      <c r="M70" s="16">
        <f t="shared" si="18"/>
        <v>33.01</v>
      </c>
      <c r="N70" s="16">
        <f t="shared" si="16"/>
        <v>78.31</v>
      </c>
      <c r="O70" s="18">
        <f t="shared" si="19"/>
        <v>8</v>
      </c>
      <c r="P70" s="19"/>
    </row>
    <row r="71" spans="1:16" ht="19.5" customHeight="1">
      <c r="A71" s="9"/>
      <c r="B71" s="6"/>
      <c r="C71" s="7" t="s">
        <v>219</v>
      </c>
      <c r="D71" s="8" t="s">
        <v>20</v>
      </c>
      <c r="E71" s="13" t="s">
        <v>220</v>
      </c>
      <c r="F71" s="14" t="s">
        <v>221</v>
      </c>
      <c r="G71" s="14">
        <v>0</v>
      </c>
      <c r="H71" s="14">
        <f t="shared" si="20"/>
        <v>71</v>
      </c>
      <c r="I71" s="16">
        <f t="shared" si="21"/>
        <v>28.4</v>
      </c>
      <c r="J71" s="17">
        <v>78.8</v>
      </c>
      <c r="K71" s="16">
        <f t="shared" si="17"/>
        <v>14.18</v>
      </c>
      <c r="L71" s="17">
        <v>83.6</v>
      </c>
      <c r="M71" s="16">
        <f t="shared" si="18"/>
        <v>35.11</v>
      </c>
      <c r="N71" s="16">
        <f t="shared" si="16"/>
        <v>77.69</v>
      </c>
      <c r="O71" s="18">
        <f t="shared" si="19"/>
        <v>9</v>
      </c>
      <c r="P71" s="19"/>
    </row>
    <row r="72" spans="1:16" ht="19.5" customHeight="1">
      <c r="A72" s="9"/>
      <c r="B72" s="6"/>
      <c r="C72" s="7" t="s">
        <v>222</v>
      </c>
      <c r="D72" s="8" t="s">
        <v>20</v>
      </c>
      <c r="E72" s="13" t="s">
        <v>223</v>
      </c>
      <c r="F72" s="14" t="s">
        <v>151</v>
      </c>
      <c r="G72" s="14">
        <v>0</v>
      </c>
      <c r="H72" s="14">
        <f t="shared" si="20"/>
        <v>70</v>
      </c>
      <c r="I72" s="16">
        <f t="shared" si="21"/>
        <v>28</v>
      </c>
      <c r="J72" s="17">
        <v>80.6</v>
      </c>
      <c r="K72" s="16">
        <f t="shared" si="17"/>
        <v>14.51</v>
      </c>
      <c r="L72" s="17">
        <v>82.8</v>
      </c>
      <c r="M72" s="16">
        <f t="shared" si="18"/>
        <v>34.78</v>
      </c>
      <c r="N72" s="16">
        <f t="shared" si="16"/>
        <v>77.29</v>
      </c>
      <c r="O72" s="18">
        <f t="shared" si="19"/>
        <v>10</v>
      </c>
      <c r="P72" s="19"/>
    </row>
    <row r="73" spans="1:16" ht="19.5" customHeight="1">
      <c r="A73" s="9"/>
      <c r="B73" s="6"/>
      <c r="C73" s="7" t="s">
        <v>224</v>
      </c>
      <c r="D73" s="8" t="s">
        <v>20</v>
      </c>
      <c r="E73" s="13" t="s">
        <v>225</v>
      </c>
      <c r="F73" s="14" t="s">
        <v>164</v>
      </c>
      <c r="G73" s="14">
        <v>0</v>
      </c>
      <c r="H73" s="14">
        <f t="shared" si="20"/>
        <v>69</v>
      </c>
      <c r="I73" s="16">
        <f t="shared" si="21"/>
        <v>27.6</v>
      </c>
      <c r="J73" s="17">
        <v>75.6</v>
      </c>
      <c r="K73" s="16">
        <f t="shared" si="17"/>
        <v>13.61</v>
      </c>
      <c r="L73" s="17">
        <v>85.6</v>
      </c>
      <c r="M73" s="16">
        <f t="shared" si="18"/>
        <v>35.95</v>
      </c>
      <c r="N73" s="16">
        <f t="shared" si="16"/>
        <v>77.16</v>
      </c>
      <c r="O73" s="18">
        <f t="shared" si="19"/>
        <v>11</v>
      </c>
      <c r="P73" s="19"/>
    </row>
    <row r="74" spans="1:16" ht="19.5" customHeight="1">
      <c r="A74" s="9"/>
      <c r="B74" s="6"/>
      <c r="C74" s="7" t="s">
        <v>226</v>
      </c>
      <c r="D74" s="8" t="s">
        <v>20</v>
      </c>
      <c r="E74" s="13" t="s">
        <v>227</v>
      </c>
      <c r="F74" s="14" t="s">
        <v>105</v>
      </c>
      <c r="G74" s="14">
        <v>0</v>
      </c>
      <c r="H74" s="14">
        <f t="shared" si="20"/>
        <v>74</v>
      </c>
      <c r="I74" s="16">
        <f t="shared" si="21"/>
        <v>29.6</v>
      </c>
      <c r="J74" s="17">
        <v>79.8</v>
      </c>
      <c r="K74" s="16">
        <f t="shared" si="17"/>
        <v>14.36</v>
      </c>
      <c r="L74" s="17">
        <v>78.8</v>
      </c>
      <c r="M74" s="16">
        <f t="shared" si="18"/>
        <v>33.1</v>
      </c>
      <c r="N74" s="16">
        <f t="shared" si="16"/>
        <v>77.06</v>
      </c>
      <c r="O74" s="18">
        <f t="shared" si="19"/>
        <v>12</v>
      </c>
      <c r="P74" s="19"/>
    </row>
    <row r="75" spans="1:16" ht="19.5" customHeight="1">
      <c r="A75" s="9"/>
      <c r="B75" s="6"/>
      <c r="C75" s="7" t="s">
        <v>228</v>
      </c>
      <c r="D75" s="8" t="s">
        <v>20</v>
      </c>
      <c r="E75" s="13" t="s">
        <v>229</v>
      </c>
      <c r="F75" s="14" t="s">
        <v>230</v>
      </c>
      <c r="G75" s="14">
        <v>0</v>
      </c>
      <c r="H75" s="14">
        <f t="shared" si="20"/>
        <v>67.5</v>
      </c>
      <c r="I75" s="16">
        <f t="shared" si="21"/>
        <v>27</v>
      </c>
      <c r="J75" s="17">
        <v>80.4</v>
      </c>
      <c r="K75" s="16">
        <f t="shared" si="17"/>
        <v>14.47</v>
      </c>
      <c r="L75" s="17">
        <v>82.2</v>
      </c>
      <c r="M75" s="16">
        <f t="shared" si="18"/>
        <v>34.52</v>
      </c>
      <c r="N75" s="16">
        <f t="shared" si="16"/>
        <v>75.99</v>
      </c>
      <c r="O75" s="18">
        <f t="shared" si="19"/>
        <v>13</v>
      </c>
      <c r="P75" s="19"/>
    </row>
    <row r="76" spans="1:16" ht="19.5" customHeight="1">
      <c r="A76" s="9"/>
      <c r="B76" s="6"/>
      <c r="C76" s="7" t="s">
        <v>231</v>
      </c>
      <c r="D76" s="8" t="s">
        <v>20</v>
      </c>
      <c r="E76" s="13" t="s">
        <v>232</v>
      </c>
      <c r="F76" s="14" t="s">
        <v>102</v>
      </c>
      <c r="G76" s="14">
        <v>0</v>
      </c>
      <c r="H76" s="14">
        <f t="shared" si="20"/>
        <v>72</v>
      </c>
      <c r="I76" s="16">
        <f t="shared" si="21"/>
        <v>28.8</v>
      </c>
      <c r="J76" s="17" t="s">
        <v>135</v>
      </c>
      <c r="K76" s="16">
        <v>0</v>
      </c>
      <c r="L76" s="17" t="s">
        <v>135</v>
      </c>
      <c r="M76" s="16">
        <v>0</v>
      </c>
      <c r="N76" s="16">
        <f t="shared" si="16"/>
        <v>28.8</v>
      </c>
      <c r="O76" s="18">
        <f t="shared" si="19"/>
        <v>14</v>
      </c>
      <c r="P76" s="19"/>
    </row>
    <row r="77" spans="1:16" ht="19.5" customHeight="1">
      <c r="A77" s="11"/>
      <c r="B77" s="6"/>
      <c r="C77" s="7" t="s">
        <v>233</v>
      </c>
      <c r="D77" s="8" t="s">
        <v>20</v>
      </c>
      <c r="E77" s="13" t="s">
        <v>234</v>
      </c>
      <c r="F77" s="14" t="s">
        <v>230</v>
      </c>
      <c r="G77" s="14">
        <v>0</v>
      </c>
      <c r="H77" s="14">
        <f t="shared" si="20"/>
        <v>67.5</v>
      </c>
      <c r="I77" s="16">
        <f t="shared" si="21"/>
        <v>27</v>
      </c>
      <c r="J77" s="17" t="s">
        <v>135</v>
      </c>
      <c r="K77" s="16">
        <v>0</v>
      </c>
      <c r="L77" s="17" t="s">
        <v>135</v>
      </c>
      <c r="M77" s="16">
        <v>0</v>
      </c>
      <c r="N77" s="16">
        <f t="shared" si="16"/>
        <v>27</v>
      </c>
      <c r="O77" s="18">
        <f t="shared" si="19"/>
        <v>15</v>
      </c>
      <c r="P77" s="19"/>
    </row>
    <row r="78" spans="1:16" ht="19.5" customHeight="1">
      <c r="A78" s="5" t="s">
        <v>235</v>
      </c>
      <c r="B78" s="6" t="s">
        <v>236</v>
      </c>
      <c r="C78" s="7" t="s">
        <v>237</v>
      </c>
      <c r="D78" s="8" t="s">
        <v>66</v>
      </c>
      <c r="E78" s="13" t="s">
        <v>238</v>
      </c>
      <c r="F78" s="14" t="s">
        <v>114</v>
      </c>
      <c r="G78" s="14">
        <v>0</v>
      </c>
      <c r="H78" s="14">
        <f t="shared" si="20"/>
        <v>68.5</v>
      </c>
      <c r="I78" s="16">
        <f t="shared" si="21"/>
        <v>27.4</v>
      </c>
      <c r="J78" s="17">
        <v>86.2</v>
      </c>
      <c r="K78" s="16">
        <f>ROUND(J78*0.18,2)</f>
        <v>15.52</v>
      </c>
      <c r="L78" s="17">
        <v>88.6</v>
      </c>
      <c r="M78" s="16">
        <f>ROUND(L78*0.42,2)</f>
        <v>37.21</v>
      </c>
      <c r="N78" s="16">
        <f t="shared" si="16"/>
        <v>80.13</v>
      </c>
      <c r="O78" s="18">
        <f aca="true" t="shared" si="22" ref="O78:O83">RANK(N78,$N$78:$N$83,0)</f>
        <v>1</v>
      </c>
      <c r="P78" s="19" t="s">
        <v>24</v>
      </c>
    </row>
    <row r="79" spans="1:16" ht="19.5" customHeight="1">
      <c r="A79" s="9"/>
      <c r="B79" s="6"/>
      <c r="C79" s="7" t="s">
        <v>239</v>
      </c>
      <c r="D79" s="8" t="s">
        <v>20</v>
      </c>
      <c r="E79" s="13" t="s">
        <v>240</v>
      </c>
      <c r="F79" s="14" t="s">
        <v>55</v>
      </c>
      <c r="G79" s="14">
        <v>0</v>
      </c>
      <c r="H79" s="14">
        <f t="shared" si="20"/>
        <v>73.5</v>
      </c>
      <c r="I79" s="16">
        <f t="shared" si="21"/>
        <v>29.4</v>
      </c>
      <c r="J79" s="17">
        <v>82.2</v>
      </c>
      <c r="K79" s="16">
        <f>ROUND(J79*0.18,2)</f>
        <v>14.8</v>
      </c>
      <c r="L79" s="17">
        <v>83.2</v>
      </c>
      <c r="M79" s="16">
        <f>ROUND(L79*0.42,2)</f>
        <v>34.94</v>
      </c>
      <c r="N79" s="16">
        <f t="shared" si="16"/>
        <v>79.14</v>
      </c>
      <c r="O79" s="18">
        <f t="shared" si="22"/>
        <v>2</v>
      </c>
      <c r="P79" s="19" t="s">
        <v>24</v>
      </c>
    </row>
    <row r="80" spans="1:16" ht="19.5" customHeight="1">
      <c r="A80" s="9"/>
      <c r="B80" s="6"/>
      <c r="C80" s="7" t="s">
        <v>241</v>
      </c>
      <c r="D80" s="8" t="s">
        <v>20</v>
      </c>
      <c r="E80" s="13" t="s">
        <v>242</v>
      </c>
      <c r="F80" s="14" t="s">
        <v>114</v>
      </c>
      <c r="G80" s="14">
        <v>0</v>
      </c>
      <c r="H80" s="14">
        <f t="shared" si="20"/>
        <v>68.5</v>
      </c>
      <c r="I80" s="16">
        <f t="shared" si="21"/>
        <v>27.4</v>
      </c>
      <c r="J80" s="17">
        <v>83.4</v>
      </c>
      <c r="K80" s="16">
        <f>ROUND(J80*0.18,2)</f>
        <v>15.01</v>
      </c>
      <c r="L80" s="17">
        <v>86.8</v>
      </c>
      <c r="M80" s="16">
        <f>ROUND(L80*0.42,2)</f>
        <v>36.46</v>
      </c>
      <c r="N80" s="16">
        <f t="shared" si="16"/>
        <v>78.87</v>
      </c>
      <c r="O80" s="18">
        <f t="shared" si="22"/>
        <v>3</v>
      </c>
      <c r="P80" s="19"/>
    </row>
    <row r="81" spans="1:16" ht="19.5" customHeight="1">
      <c r="A81" s="9"/>
      <c r="B81" s="6"/>
      <c r="C81" s="7" t="s">
        <v>243</v>
      </c>
      <c r="D81" s="8" t="s">
        <v>20</v>
      </c>
      <c r="E81" s="13" t="s">
        <v>244</v>
      </c>
      <c r="F81" s="14" t="s">
        <v>245</v>
      </c>
      <c r="G81" s="14">
        <v>0</v>
      </c>
      <c r="H81" s="14">
        <f t="shared" si="20"/>
        <v>77.5</v>
      </c>
      <c r="I81" s="16">
        <f t="shared" si="21"/>
        <v>31</v>
      </c>
      <c r="J81" s="17">
        <v>73.4</v>
      </c>
      <c r="K81" s="16">
        <f>ROUND(J81*0.18,2)</f>
        <v>13.21</v>
      </c>
      <c r="L81" s="17">
        <v>71.4</v>
      </c>
      <c r="M81" s="16">
        <f>ROUND(L81*0.42,2)</f>
        <v>29.99</v>
      </c>
      <c r="N81" s="16">
        <f t="shared" si="16"/>
        <v>74.2</v>
      </c>
      <c r="O81" s="18">
        <f t="shared" si="22"/>
        <v>4</v>
      </c>
      <c r="P81" s="19"/>
    </row>
    <row r="82" spans="1:16" ht="19.5" customHeight="1">
      <c r="A82" s="9"/>
      <c r="B82" s="6"/>
      <c r="C82" s="7" t="s">
        <v>246</v>
      </c>
      <c r="D82" s="8" t="s">
        <v>20</v>
      </c>
      <c r="E82" s="13" t="s">
        <v>247</v>
      </c>
      <c r="F82" s="14" t="s">
        <v>230</v>
      </c>
      <c r="G82" s="14">
        <v>0</v>
      </c>
      <c r="H82" s="14">
        <f t="shared" si="20"/>
        <v>67.5</v>
      </c>
      <c r="I82" s="16">
        <f t="shared" si="21"/>
        <v>27</v>
      </c>
      <c r="J82" s="17">
        <v>72.8</v>
      </c>
      <c r="K82" s="16">
        <f>ROUND(J82*0.18,2)</f>
        <v>13.1</v>
      </c>
      <c r="L82" s="17">
        <v>77</v>
      </c>
      <c r="M82" s="16">
        <f>ROUND(L82*0.42,2)</f>
        <v>32.34</v>
      </c>
      <c r="N82" s="16">
        <f t="shared" si="16"/>
        <v>72.44</v>
      </c>
      <c r="O82" s="18">
        <f t="shared" si="22"/>
        <v>5</v>
      </c>
      <c r="P82" s="19"/>
    </row>
    <row r="83" spans="1:16" ht="19.5" customHeight="1">
      <c r="A83" s="9"/>
      <c r="B83" s="6"/>
      <c r="C83" s="7" t="s">
        <v>248</v>
      </c>
      <c r="D83" s="8" t="s">
        <v>66</v>
      </c>
      <c r="E83" s="13" t="s">
        <v>249</v>
      </c>
      <c r="F83" s="14" t="s">
        <v>114</v>
      </c>
      <c r="G83" s="14">
        <v>0</v>
      </c>
      <c r="H83" s="14">
        <f t="shared" si="20"/>
        <v>68.5</v>
      </c>
      <c r="I83" s="16">
        <f t="shared" si="21"/>
        <v>27.4</v>
      </c>
      <c r="J83" s="17" t="s">
        <v>135</v>
      </c>
      <c r="K83" s="16">
        <v>0</v>
      </c>
      <c r="L83" s="17" t="s">
        <v>135</v>
      </c>
      <c r="M83" s="16">
        <v>0</v>
      </c>
      <c r="N83" s="16">
        <f t="shared" si="16"/>
        <v>27.4</v>
      </c>
      <c r="O83" s="18">
        <f t="shared" si="22"/>
        <v>6</v>
      </c>
      <c r="P83" s="19"/>
    </row>
    <row r="84" spans="1:16" ht="19.5" customHeight="1">
      <c r="A84" s="9"/>
      <c r="B84" s="6" t="s">
        <v>250</v>
      </c>
      <c r="C84" s="7" t="s">
        <v>251</v>
      </c>
      <c r="D84" s="8" t="s">
        <v>20</v>
      </c>
      <c r="E84" s="13" t="s">
        <v>252</v>
      </c>
      <c r="F84" s="14" t="s">
        <v>145</v>
      </c>
      <c r="G84" s="14">
        <v>0</v>
      </c>
      <c r="H84" s="14">
        <f t="shared" si="20"/>
        <v>75</v>
      </c>
      <c r="I84" s="16">
        <f t="shared" si="21"/>
        <v>30</v>
      </c>
      <c r="J84" s="17">
        <v>86</v>
      </c>
      <c r="K84" s="16">
        <f aca="true" t="shared" si="23" ref="K84:K92">ROUND(J84*0.18,2)</f>
        <v>15.48</v>
      </c>
      <c r="L84" s="17">
        <v>87</v>
      </c>
      <c r="M84" s="16">
        <f aca="true" t="shared" si="24" ref="M84:M92">ROUND(L84*0.42,2)</f>
        <v>36.54</v>
      </c>
      <c r="N84" s="16">
        <f t="shared" si="16"/>
        <v>82.02</v>
      </c>
      <c r="O84" s="18">
        <f>RANK(N84,$N$84:$N$87,0)</f>
        <v>1</v>
      </c>
      <c r="P84" s="19" t="s">
        <v>24</v>
      </c>
    </row>
    <row r="85" spans="1:16" ht="19.5" customHeight="1">
      <c r="A85" s="9"/>
      <c r="B85" s="6"/>
      <c r="C85" s="7" t="s">
        <v>253</v>
      </c>
      <c r="D85" s="8" t="s">
        <v>20</v>
      </c>
      <c r="E85" s="13" t="s">
        <v>254</v>
      </c>
      <c r="F85" s="14" t="s">
        <v>95</v>
      </c>
      <c r="G85" s="14">
        <v>0</v>
      </c>
      <c r="H85" s="14">
        <f t="shared" si="20"/>
        <v>71.5</v>
      </c>
      <c r="I85" s="16">
        <f t="shared" si="21"/>
        <v>28.6</v>
      </c>
      <c r="J85" s="17">
        <v>82.6</v>
      </c>
      <c r="K85" s="16">
        <f t="shared" si="23"/>
        <v>14.87</v>
      </c>
      <c r="L85" s="17">
        <v>84</v>
      </c>
      <c r="M85" s="16">
        <f t="shared" si="24"/>
        <v>35.28</v>
      </c>
      <c r="N85" s="16">
        <f t="shared" si="16"/>
        <v>78.75</v>
      </c>
      <c r="O85" s="18">
        <f>RANK(N85,$N$84:$N$87,0)</f>
        <v>2</v>
      </c>
      <c r="P85" s="19"/>
    </row>
    <row r="86" spans="1:16" ht="19.5" customHeight="1">
      <c r="A86" s="9"/>
      <c r="B86" s="6"/>
      <c r="C86" s="7" t="s">
        <v>255</v>
      </c>
      <c r="D86" s="8" t="s">
        <v>20</v>
      </c>
      <c r="E86" s="13" t="s">
        <v>256</v>
      </c>
      <c r="F86" s="14" t="s">
        <v>85</v>
      </c>
      <c r="G86" s="14">
        <v>0</v>
      </c>
      <c r="H86" s="14">
        <f t="shared" si="20"/>
        <v>72.5</v>
      </c>
      <c r="I86" s="16">
        <f t="shared" si="21"/>
        <v>29</v>
      </c>
      <c r="J86" s="17">
        <v>80</v>
      </c>
      <c r="K86" s="16">
        <f t="shared" si="23"/>
        <v>14.4</v>
      </c>
      <c r="L86" s="17">
        <v>80.2</v>
      </c>
      <c r="M86" s="16">
        <f t="shared" si="24"/>
        <v>33.68</v>
      </c>
      <c r="N86" s="16">
        <f t="shared" si="16"/>
        <v>77.08</v>
      </c>
      <c r="O86" s="18">
        <f>RANK(N86,$N$84:$N$87,0)</f>
        <v>3</v>
      </c>
      <c r="P86" s="19"/>
    </row>
    <row r="87" spans="1:16" ht="19.5" customHeight="1">
      <c r="A87" s="9"/>
      <c r="B87" s="6"/>
      <c r="C87" s="7" t="s">
        <v>257</v>
      </c>
      <c r="D87" s="8" t="s">
        <v>20</v>
      </c>
      <c r="E87" s="13" t="s">
        <v>258</v>
      </c>
      <c r="F87" s="14" t="s">
        <v>95</v>
      </c>
      <c r="G87" s="14">
        <v>0</v>
      </c>
      <c r="H87" s="14">
        <f t="shared" si="20"/>
        <v>71.5</v>
      </c>
      <c r="I87" s="16">
        <f t="shared" si="21"/>
        <v>28.6</v>
      </c>
      <c r="J87" s="17">
        <v>76</v>
      </c>
      <c r="K87" s="16">
        <f t="shared" si="23"/>
        <v>13.68</v>
      </c>
      <c r="L87" s="17">
        <v>77.2</v>
      </c>
      <c r="M87" s="16">
        <f t="shared" si="24"/>
        <v>32.42</v>
      </c>
      <c r="N87" s="16">
        <f t="shared" si="16"/>
        <v>74.7</v>
      </c>
      <c r="O87" s="18">
        <f>RANK(N87,$N$84:$N$87,0)</f>
        <v>4</v>
      </c>
      <c r="P87" s="19"/>
    </row>
    <row r="88" spans="1:16" ht="19.5" customHeight="1">
      <c r="A88" s="9"/>
      <c r="B88" s="6" t="s">
        <v>259</v>
      </c>
      <c r="C88" s="7" t="s">
        <v>260</v>
      </c>
      <c r="D88" s="8" t="s">
        <v>20</v>
      </c>
      <c r="E88" s="13" t="s">
        <v>261</v>
      </c>
      <c r="F88" s="14" t="s">
        <v>145</v>
      </c>
      <c r="G88" s="14">
        <v>0</v>
      </c>
      <c r="H88" s="14">
        <f t="shared" si="20"/>
        <v>75</v>
      </c>
      <c r="I88" s="16">
        <f t="shared" si="21"/>
        <v>30</v>
      </c>
      <c r="J88" s="17">
        <v>86.8</v>
      </c>
      <c r="K88" s="16">
        <f t="shared" si="23"/>
        <v>15.62</v>
      </c>
      <c r="L88" s="17">
        <v>87.6</v>
      </c>
      <c r="M88" s="16">
        <f t="shared" si="24"/>
        <v>36.79</v>
      </c>
      <c r="N88" s="16">
        <f t="shared" si="16"/>
        <v>82.41</v>
      </c>
      <c r="O88" s="18">
        <f>RANK(N88,$N$88:$N$90,0)</f>
        <v>1</v>
      </c>
      <c r="P88" s="19" t="s">
        <v>24</v>
      </c>
    </row>
    <row r="89" spans="1:16" ht="19.5" customHeight="1">
      <c r="A89" s="9"/>
      <c r="B89" s="6"/>
      <c r="C89" s="7" t="s">
        <v>262</v>
      </c>
      <c r="D89" s="8" t="s">
        <v>20</v>
      </c>
      <c r="E89" s="13" t="s">
        <v>263</v>
      </c>
      <c r="F89" s="14" t="s">
        <v>114</v>
      </c>
      <c r="G89" s="14">
        <v>0</v>
      </c>
      <c r="H89" s="14">
        <f t="shared" si="20"/>
        <v>68.5</v>
      </c>
      <c r="I89" s="16">
        <f t="shared" si="21"/>
        <v>27.4</v>
      </c>
      <c r="J89" s="17">
        <v>78.6</v>
      </c>
      <c r="K89" s="16">
        <f t="shared" si="23"/>
        <v>14.15</v>
      </c>
      <c r="L89" s="17">
        <v>77.6</v>
      </c>
      <c r="M89" s="16">
        <f t="shared" si="24"/>
        <v>32.59</v>
      </c>
      <c r="N89" s="16">
        <f t="shared" si="16"/>
        <v>74.14</v>
      </c>
      <c r="O89" s="18">
        <f>RANK(N89,$N$88:$N$90,0)</f>
        <v>2</v>
      </c>
      <c r="P89" s="19"/>
    </row>
    <row r="90" spans="1:16" ht="19.5" customHeight="1">
      <c r="A90" s="9"/>
      <c r="B90" s="6"/>
      <c r="C90" s="7" t="s">
        <v>264</v>
      </c>
      <c r="D90" s="8" t="s">
        <v>20</v>
      </c>
      <c r="E90" s="13" t="s">
        <v>265</v>
      </c>
      <c r="F90" s="14" t="s">
        <v>196</v>
      </c>
      <c r="G90" s="14">
        <v>0</v>
      </c>
      <c r="H90" s="14">
        <f t="shared" si="20"/>
        <v>68</v>
      </c>
      <c r="I90" s="16">
        <f t="shared" si="21"/>
        <v>27.2</v>
      </c>
      <c r="J90" s="17">
        <v>87.2</v>
      </c>
      <c r="K90" s="16">
        <f t="shared" si="23"/>
        <v>15.7</v>
      </c>
      <c r="L90" s="17">
        <v>67.4</v>
      </c>
      <c r="M90" s="16">
        <f t="shared" si="24"/>
        <v>28.31</v>
      </c>
      <c r="N90" s="16">
        <f t="shared" si="16"/>
        <v>71.21</v>
      </c>
      <c r="O90" s="18">
        <f>RANK(N90,$N$88:$N$90,0)</f>
        <v>3</v>
      </c>
      <c r="P90" s="19"/>
    </row>
    <row r="91" spans="1:16" ht="19.5" customHeight="1">
      <c r="A91" s="9"/>
      <c r="B91" s="21" t="s">
        <v>266</v>
      </c>
      <c r="C91" s="7" t="s">
        <v>267</v>
      </c>
      <c r="D91" s="8" t="s">
        <v>66</v>
      </c>
      <c r="E91" s="13" t="s">
        <v>268</v>
      </c>
      <c r="F91" s="14" t="s">
        <v>269</v>
      </c>
      <c r="G91" s="14">
        <v>0</v>
      </c>
      <c r="H91" s="14">
        <f t="shared" si="20"/>
        <v>81</v>
      </c>
      <c r="I91" s="16">
        <f t="shared" si="21"/>
        <v>32.4</v>
      </c>
      <c r="J91" s="17">
        <v>82.6</v>
      </c>
      <c r="K91" s="16">
        <f t="shared" si="23"/>
        <v>14.87</v>
      </c>
      <c r="L91" s="17">
        <v>87</v>
      </c>
      <c r="M91" s="16">
        <f t="shared" si="24"/>
        <v>36.54</v>
      </c>
      <c r="N91" s="16">
        <f t="shared" si="16"/>
        <v>83.81</v>
      </c>
      <c r="O91" s="18">
        <f>RANK(N91,$N$91:$N$93,0)</f>
        <v>1</v>
      </c>
      <c r="P91" s="19" t="s">
        <v>24</v>
      </c>
    </row>
    <row r="92" spans="1:16" ht="19.5" customHeight="1">
      <c r="A92" s="9"/>
      <c r="B92" s="22"/>
      <c r="C92" s="7" t="s">
        <v>270</v>
      </c>
      <c r="D92" s="8" t="s">
        <v>66</v>
      </c>
      <c r="E92" s="13" t="s">
        <v>271</v>
      </c>
      <c r="F92" s="14" t="s">
        <v>55</v>
      </c>
      <c r="G92" s="14">
        <v>0</v>
      </c>
      <c r="H92" s="14">
        <f t="shared" si="20"/>
        <v>73.5</v>
      </c>
      <c r="I92" s="16">
        <f t="shared" si="21"/>
        <v>29.4</v>
      </c>
      <c r="J92" s="17">
        <v>82.4</v>
      </c>
      <c r="K92" s="16">
        <f t="shared" si="23"/>
        <v>14.83</v>
      </c>
      <c r="L92" s="17">
        <v>83.8</v>
      </c>
      <c r="M92" s="16">
        <f t="shared" si="24"/>
        <v>35.2</v>
      </c>
      <c r="N92" s="16">
        <f t="shared" si="16"/>
        <v>79.43</v>
      </c>
      <c r="O92" s="18">
        <f>RANK(N92,$N$91:$N$93,0)</f>
        <v>2</v>
      </c>
      <c r="P92" s="19"/>
    </row>
    <row r="93" spans="1:16" ht="19.5" customHeight="1">
      <c r="A93" s="11"/>
      <c r="B93" s="22"/>
      <c r="C93" s="7" t="s">
        <v>272</v>
      </c>
      <c r="D93" s="8" t="s">
        <v>20</v>
      </c>
      <c r="E93" s="13" t="s">
        <v>273</v>
      </c>
      <c r="F93" s="14" t="s">
        <v>95</v>
      </c>
      <c r="G93" s="14">
        <v>0</v>
      </c>
      <c r="H93" s="14">
        <f t="shared" si="20"/>
        <v>71.5</v>
      </c>
      <c r="I93" s="16">
        <f t="shared" si="21"/>
        <v>28.6</v>
      </c>
      <c r="J93" s="17" t="s">
        <v>184</v>
      </c>
      <c r="K93" s="16">
        <v>0</v>
      </c>
      <c r="L93" s="17" t="s">
        <v>184</v>
      </c>
      <c r="M93" s="16">
        <v>0</v>
      </c>
      <c r="N93" s="16">
        <f t="shared" si="16"/>
        <v>28.6</v>
      </c>
      <c r="O93" s="18">
        <f>RANK(N93,$N$91:$N$93,0)</f>
        <v>3</v>
      </c>
      <c r="P93" s="19"/>
    </row>
    <row r="94" ht="19.5" customHeight="1"/>
    <row r="95" ht="19.5" customHeight="1"/>
    <row r="96" ht="19.5" customHeight="1"/>
    <row r="97" ht="19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</sheetData>
  <sheetProtection/>
  <autoFilter ref="A2:P93"/>
  <mergeCells count="18">
    <mergeCell ref="A1:P1"/>
    <mergeCell ref="A3:A20"/>
    <mergeCell ref="A21:A26"/>
    <mergeCell ref="A27:A77"/>
    <mergeCell ref="A78:A93"/>
    <mergeCell ref="B3:B11"/>
    <mergeCell ref="B12:B20"/>
    <mergeCell ref="B21:B23"/>
    <mergeCell ref="B24:B26"/>
    <mergeCell ref="B27:B38"/>
    <mergeCell ref="B39:B53"/>
    <mergeCell ref="B54:B56"/>
    <mergeCell ref="B57:B62"/>
    <mergeCell ref="B63:B77"/>
    <mergeCell ref="B78:B83"/>
    <mergeCell ref="B84:B87"/>
    <mergeCell ref="B88:B90"/>
    <mergeCell ref="B91:B93"/>
  </mergeCells>
  <printOptions/>
  <pageMargins left="0.7480314960629921" right="0.7480314960629921" top="0.7874015748031497" bottom="0.7874015748031497" header="0.5118110236220472" footer="0.5118110236220472"/>
  <pageSetup fitToHeight="10" fitToWidth="1"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2023-05-20T09:53:16Z</cp:lastPrinted>
  <dcterms:created xsi:type="dcterms:W3CDTF">2011-09-13T19:12:31Z</dcterms:created>
  <dcterms:modified xsi:type="dcterms:W3CDTF">2023-05-22T18:44:01Z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