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<sst xmlns="http://schemas.openxmlformats.org/spreadsheetml/2006/main" count="43" uniqueCount="33">
  <si>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2023年中央民族大学附属中学三亚学校赴高校面向2023年应届毕业生公开招聘教师长春市考点入围人员名单</t>
  </si>
  <si>
    <t>序号</t>
  </si>
  <si>
    <t>考点</t>
  </si>
  <si>
    <t>岗位名称</t>
  </si>
  <si>
    <t>姓名</t>
  </si>
  <si>
    <t>性别</t>
  </si>
  <si>
    <t>准考证号码</t>
  </si>
  <si>
    <t>笔试成绩</t>
  </si>
  <si>
    <t>笔试成绩*40%</t>
  </si>
  <si>
    <t>面试成绩</t>
  </si>
  <si>
    <t>面试成绩*60%</t>
  </si>
  <si>
    <t>总成绩</t>
  </si>
  <si>
    <t>备注</t>
  </si>
  <si>
    <t>长春考点</t>
  </si>
  <si>
    <t>中学语文教师</t>
  </si>
  <si>
    <t>202305110105</t>
  </si>
  <si>
    <t>202305110106</t>
  </si>
  <si>
    <t>中学数学教师（硕士）</t>
  </si>
  <si>
    <t>202305110107</t>
  </si>
  <si>
    <t>中学数学教师（本科）</t>
  </si>
  <si>
    <t>202305110109</t>
  </si>
  <si>
    <t>中学物理教师（硕士）</t>
  </si>
  <si>
    <t>202305110117</t>
  </si>
  <si>
    <t>中学物理教师（本科）</t>
  </si>
  <si>
    <t>王蕊</t>
  </si>
  <si>
    <t>202305110120</t>
  </si>
  <si>
    <t>于童</t>
  </si>
  <si>
    <t>女</t>
  </si>
  <si>
    <t>202305110121</t>
  </si>
  <si>
    <t>中学化学教师</t>
  </si>
  <si>
    <t>202305110122</t>
  </si>
  <si>
    <t>中学历史教师</t>
  </si>
  <si>
    <t>202305110129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</si>
</sst>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45" zoomScaleNormal="145" workbookViewId="0" topLeftCell="A1">
      <selection activeCell="O4" sqref="O4"/>
    </sheetView>
  </sheetViews>
  <sheetFormatPr defaultColWidth="8.8515625" defaultRowHeight="19.5" customHeight="1"/>
  <cols>
    <col min="1" max="1" width="5.8515625" style="1" customWidth="1"/>
    <col min="2" max="2" width="9.7109375" style="1" customWidth="1"/>
    <col min="3" max="3" width="23.140625" style="1" customWidth="1"/>
    <col min="4" max="4" width="7.7109375" style="1" customWidth="1"/>
    <col min="5" max="5" width="5.8515625" style="1" customWidth="1"/>
    <col min="6" max="6" width="14.140625" style="1" customWidth="1"/>
    <col min="7" max="7" width="10.140625" style="1" hidden="1" customWidth="1"/>
    <col min="8" max="8" width="15.140625" style="2" hidden="1" customWidth="1"/>
    <col min="9" max="9" width="10.140625" style="2" hidden="1" customWidth="1"/>
    <col min="10" max="10" width="15.140625" style="2" hidden="1" customWidth="1"/>
    <col min="11" max="11" width="8.00390625" style="2" customWidth="1"/>
    <col min="12" max="12" width="16.421875" style="1" customWidth="1"/>
    <col min="13" max="249" width="6.57421875" style="1" customWidth="1"/>
    <col min="250" max="16384" width="8.8515625" style="1" customWidth="1"/>
  </cols>
  <sheetData>
    <row r="1" spans="1:12" s="1" customFormat="1" ht="30.7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3"/>
    </row>
    <row r="2" spans="1:12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5" t="s">
        <v>12</v>
      </c>
    </row>
    <row r="3" spans="1:12" s="1" customFormat="1" ht="19.5" customHeight="1">
      <c r="A3" s="8">
        <v>1</v>
      </c>
      <c r="B3" s="8" t="s">
        <v>13</v>
      </c>
      <c r="C3" s="8" t="s">
        <v>14</v>
      </c>
      <c r="D3" s="8" t="str">
        <f>"刘卓"</f>
        <v>刘卓</v>
      </c>
      <c r="E3" s="8" t="str">
        <f>"女"</f>
        <v>女</v>
      </c>
      <c r="F3" s="13" t="s">
        <v>15</v>
      </c>
      <c r="G3" s="10">
        <v>75</v>
      </c>
      <c r="H3" s="11">
        <f aca="true" t="shared" si="0" ref="H3:H11">G3*40%</f>
        <v>30</v>
      </c>
      <c r="I3" s="11">
        <v>69.67</v>
      </c>
      <c r="J3" s="11">
        <f aca="true" t="shared" si="1" ref="J3:J11">I3*60%</f>
        <v>41.802</v>
      </c>
      <c r="K3" s="11">
        <f aca="true" t="shared" si="2" ref="K3:K11">J3+H3</f>
        <v>71.80199999999999</v>
      </c>
      <c r="L3" s="12"/>
    </row>
    <row r="4" spans="1:12" s="1" customFormat="1" ht="19.5" customHeight="1">
      <c r="A4" s="8">
        <v>2</v>
      </c>
      <c r="B4" s="8" t="s">
        <v>13</v>
      </c>
      <c r="C4" s="8" t="s">
        <v>14</v>
      </c>
      <c r="D4" s="8" t="str">
        <f>"张萌"</f>
        <v>张萌</v>
      </c>
      <c r="E4" s="8" t="str">
        <f>"女"</f>
        <v>女</v>
      </c>
      <c r="F4" s="13" t="s">
        <v>16</v>
      </c>
      <c r="G4" s="10">
        <v>68.5</v>
      </c>
      <c r="H4" s="11">
        <f t="shared" si="0"/>
        <v>27.400000000000002</v>
      </c>
      <c r="I4" s="11">
        <v>83.33</v>
      </c>
      <c r="J4" s="11">
        <f t="shared" si="1"/>
        <v>49.998</v>
      </c>
      <c r="K4" s="11">
        <f t="shared" si="2"/>
        <v>77.398</v>
      </c>
      <c r="L4" s="12">
        <f aca="true" t="shared" si="3" ref="L4:L11">IF(G4=0,"缺考","")</f>
      </c>
    </row>
    <row r="5" spans="1:12" s="1" customFormat="1" ht="19.5" customHeight="1">
      <c r="A5" s="8">
        <v>3</v>
      </c>
      <c r="B5" s="8" t="s">
        <v>13</v>
      </c>
      <c r="C5" s="8" t="s">
        <v>17</v>
      </c>
      <c r="D5" s="8" t="str">
        <f>"刁婕"</f>
        <v>刁婕</v>
      </c>
      <c r="E5" s="8" t="str">
        <f>"女"</f>
        <v>女</v>
      </c>
      <c r="F5" s="13" t="s">
        <v>18</v>
      </c>
      <c r="G5" s="10">
        <v>86.5</v>
      </c>
      <c r="H5" s="11">
        <f t="shared" si="0"/>
        <v>34.6</v>
      </c>
      <c r="I5" s="11">
        <v>70.67</v>
      </c>
      <c r="J5" s="11">
        <f t="shared" si="1"/>
        <v>42.402</v>
      </c>
      <c r="K5" s="11">
        <f t="shared" si="2"/>
        <v>77.00200000000001</v>
      </c>
      <c r="L5" s="12">
        <f t="shared" si="3"/>
      </c>
    </row>
    <row r="6" spans="1:12" s="1" customFormat="1" ht="19.5" customHeight="1">
      <c r="A6" s="8">
        <v>4</v>
      </c>
      <c r="B6" s="8" t="s">
        <v>13</v>
      </c>
      <c r="C6" s="8" t="s">
        <v>19</v>
      </c>
      <c r="D6" s="8" t="str">
        <f>"王特"</f>
        <v>王特</v>
      </c>
      <c r="E6" s="8" t="str">
        <f>"女"</f>
        <v>女</v>
      </c>
      <c r="F6" s="13" t="s">
        <v>20</v>
      </c>
      <c r="G6" s="10">
        <v>80</v>
      </c>
      <c r="H6" s="11">
        <f t="shared" si="0"/>
        <v>32</v>
      </c>
      <c r="I6" s="11">
        <v>82.67</v>
      </c>
      <c r="J6" s="11">
        <f t="shared" si="1"/>
        <v>49.602</v>
      </c>
      <c r="K6" s="11">
        <f t="shared" si="2"/>
        <v>81.602</v>
      </c>
      <c r="L6" s="12">
        <f t="shared" si="3"/>
      </c>
    </row>
    <row r="7" spans="1:12" s="1" customFormat="1" ht="19.5" customHeight="1">
      <c r="A7" s="8">
        <v>5</v>
      </c>
      <c r="B7" s="8" t="s">
        <v>13</v>
      </c>
      <c r="C7" s="8" t="s">
        <v>21</v>
      </c>
      <c r="D7" s="8" t="str">
        <f>"闫冰"</f>
        <v>闫冰</v>
      </c>
      <c r="E7" s="8" t="str">
        <f>"男"</f>
        <v>男</v>
      </c>
      <c r="F7" s="13" t="s">
        <v>22</v>
      </c>
      <c r="G7" s="10">
        <v>79.5</v>
      </c>
      <c r="H7" s="11">
        <f t="shared" si="0"/>
        <v>31.8</v>
      </c>
      <c r="I7" s="11">
        <v>81</v>
      </c>
      <c r="J7" s="11">
        <f t="shared" si="1"/>
        <v>48.6</v>
      </c>
      <c r="K7" s="11">
        <f t="shared" si="2"/>
        <v>80.4</v>
      </c>
      <c r="L7" s="12">
        <f t="shared" si="3"/>
      </c>
    </row>
    <row r="8" spans="1:12" s="1" customFormat="1" ht="19.5" customHeight="1">
      <c r="A8" s="8">
        <v>6</v>
      </c>
      <c r="B8" s="8" t="s">
        <v>13</v>
      </c>
      <c r="C8" s="8" t="s">
        <v>23</v>
      </c>
      <c r="D8" s="8" t="s">
        <v>24</v>
      </c>
      <c r="E8" s="8" t="str">
        <f>"女"</f>
        <v>女</v>
      </c>
      <c r="F8" s="13" t="s">
        <v>25</v>
      </c>
      <c r="G8" s="10">
        <v>74</v>
      </c>
      <c r="H8" s="11">
        <f t="shared" si="0"/>
        <v>29.6</v>
      </c>
      <c r="I8" s="11">
        <v>80.67</v>
      </c>
      <c r="J8" s="11">
        <f t="shared" si="1"/>
        <v>48.402</v>
      </c>
      <c r="K8" s="11">
        <f t="shared" si="2"/>
        <v>78.00200000000001</v>
      </c>
      <c r="L8" s="12">
        <f t="shared" si="3"/>
      </c>
    </row>
    <row r="9" spans="1:12" s="1" customFormat="1" ht="19.5" customHeight="1">
      <c r="A9" s="8">
        <v>7</v>
      </c>
      <c r="B9" s="8" t="s">
        <v>13</v>
      </c>
      <c r="C9" s="8" t="s">
        <v>23</v>
      </c>
      <c r="D9" s="8" t="s">
        <v>26</v>
      </c>
      <c r="E9" s="8" t="s">
        <v>27</v>
      </c>
      <c r="F9" s="13" t="s">
        <v>28</v>
      </c>
      <c r="G9" s="10">
        <v>68.5</v>
      </c>
      <c r="H9" s="11">
        <f t="shared" si="0"/>
        <v>27.400000000000002</v>
      </c>
      <c r="I9" s="11">
        <v>73.67</v>
      </c>
      <c r="J9" s="11">
        <f t="shared" si="1"/>
        <v>44.202</v>
      </c>
      <c r="K9" s="11">
        <f t="shared" si="2"/>
        <v>71.602</v>
      </c>
      <c r="L9" s="12">
        <f t="shared" si="3"/>
      </c>
    </row>
    <row r="10" spans="1:12" s="1" customFormat="1" ht="19.5" customHeight="1">
      <c r="A10" s="8">
        <v>8</v>
      </c>
      <c r="B10" s="8" t="s">
        <v>13</v>
      </c>
      <c r="C10" s="8" t="s">
        <v>29</v>
      </c>
      <c r="D10" s="8" t="str">
        <f>"吴琼"</f>
        <v>吴琼</v>
      </c>
      <c r="E10" s="8" t="str">
        <f>"女"</f>
        <v>女</v>
      </c>
      <c r="F10" s="13" t="s">
        <v>30</v>
      </c>
      <c r="G10" s="10">
        <v>68</v>
      </c>
      <c r="H10" s="11">
        <f t="shared" si="0"/>
        <v>27.200000000000003</v>
      </c>
      <c r="I10" s="11">
        <v>81.33</v>
      </c>
      <c r="J10" s="11">
        <f t="shared" si="1"/>
        <v>48.797999999999995</v>
      </c>
      <c r="K10" s="11">
        <f t="shared" si="2"/>
        <v>75.99799999999999</v>
      </c>
      <c r="L10" s="12">
        <f t="shared" si="3"/>
      </c>
    </row>
    <row r="11" spans="1:12" s="1" customFormat="1" ht="19.5" customHeight="1">
      <c r="A11" s="8">
        <v>9</v>
      </c>
      <c r="B11" s="8" t="s">
        <v>13</v>
      </c>
      <c r="C11" s="8" t="s">
        <v>31</v>
      </c>
      <c r="D11" s="8" t="str">
        <f>"王桐"</f>
        <v>王桐</v>
      </c>
      <c r="E11" s="8" t="str">
        <f>"女"</f>
        <v>女</v>
      </c>
      <c r="F11" s="13" t="s">
        <v>32</v>
      </c>
      <c r="G11" s="10">
        <v>67.5</v>
      </c>
      <c r="H11" s="11">
        <f t="shared" si="0"/>
        <v>27</v>
      </c>
      <c r="I11" s="11">
        <v>80.67</v>
      </c>
      <c r="J11" s="11">
        <f t="shared" si="1"/>
        <v>48.402</v>
      </c>
      <c r="K11" s="11">
        <f t="shared" si="2"/>
        <v>75.402</v>
      </c>
      <c r="L11" s="12">
        <f t="shared" si="3"/>
      </c>
    </row>
  </sheetData>
  <sheetProtection/>
  <mergeCells count="1">
    <mergeCell ref="A1:L1"/>
  </mergeCells>
  <conditionalFormatting sqref="D3:D11">
    <cfRule type="expression" priority="2" dxfId="0" stopIfTrue="1">
      <formula>AND(COUNTIF($D$3:$D$11,D3)&gt;1,NOT(ISBLANK(D3)))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2006-09-13T11:21:51Z</dcterms:created>
  <dcterms:modified xsi:type="dcterms:W3CDTF">2023-05-12T05:57:25Z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BA8915057D9149C0A030962F17D333FE_13</vt:lpwstr>
  </property>
  <property fmtid="{D5CDD505-2E9C-101B-9397-08002B2CF9AE}" pid="4" name="KSOProductBuildV">
    <vt:lpwstr>2052-11.1.0.14309</vt:lpwstr>
  </property>
</Properties>
</file>