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<sst xmlns="http://schemas.openxmlformats.org/spreadsheetml/2006/main" count="79" uniqueCount="47">
  <si>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2023年中央民族大学附属中学三亚学校赴高校面向2023年应届毕业生公开招聘教师长春市考点面试成绩及总成绩</t>
  </si>
  <si>
    <t>序号</t>
  </si>
  <si>
    <t>考点</t>
  </si>
  <si>
    <t>岗位名称</t>
  </si>
  <si>
    <t>姓名</t>
  </si>
  <si>
    <t>性别</t>
  </si>
  <si>
    <t>准考证号码</t>
  </si>
  <si>
    <t>笔试成绩</t>
  </si>
  <si>
    <t>笔试成绩*40%</t>
  </si>
  <si>
    <t>面试成绩</t>
  </si>
  <si>
    <t>面试成绩*60%</t>
  </si>
  <si>
    <t>总成绩</t>
  </si>
  <si>
    <t>备注</t>
  </si>
  <si>
    <t>长春考点</t>
  </si>
  <si>
    <t>中学语文教师</t>
  </si>
  <si>
    <t>202305110105</t>
  </si>
  <si>
    <t>202305110101</t>
  </si>
  <si>
    <t>面试成绩不合格</t>
  </si>
  <si>
    <t>202305110106</t>
  </si>
  <si>
    <t>202305110102</t>
  </si>
  <si>
    <t>中学数学教师（硕士）</t>
  </si>
  <si>
    <t>202305110107</t>
  </si>
  <si>
    <t>中学数学教师（本科）</t>
  </si>
  <si>
    <t>202305110110</t>
  </si>
  <si>
    <t>202305110109</t>
  </si>
  <si>
    <t>中学英语教师</t>
  </si>
  <si>
    <t>202305110114</t>
  </si>
  <si>
    <t>徐浩</t>
  </si>
  <si>
    <t>202305110115</t>
  </si>
  <si>
    <t>202305110113</t>
  </si>
  <si>
    <t>中学物理教师（硕士）</t>
  </si>
  <si>
    <t>202305110117</t>
  </si>
  <si>
    <t>中学物理教师（本科）</t>
  </si>
  <si>
    <t>王蕊</t>
  </si>
  <si>
    <t>202305110120</t>
  </si>
  <si>
    <t>于童</t>
  </si>
  <si>
    <t>女</t>
  </si>
  <si>
    <t>202305110121</t>
  </si>
  <si>
    <t>中学化学教师</t>
  </si>
  <si>
    <t>202305110125</t>
  </si>
  <si>
    <t>202305110122</t>
  </si>
  <si>
    <t>中学生物教师</t>
  </si>
  <si>
    <t>202305110126</t>
  </si>
  <si>
    <t>中学政治教师</t>
  </si>
  <si>
    <t>202305110127</t>
  </si>
  <si>
    <t>中学历史教师</t>
  </si>
  <si>
    <t>202305110129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</si>
</sst>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45" zoomScaleNormal="145" workbookViewId="0" topLeftCell="A8">
      <selection activeCell="C2" sqref="C1:C65536"/>
    </sheetView>
  </sheetViews>
  <sheetFormatPr defaultColWidth="8.8515625" defaultRowHeight="19.5" customHeight="1"/>
  <cols>
    <col min="1" max="1" width="5.8515625" style="1" customWidth="1"/>
    <col min="2" max="2" width="9.7109375" style="1" customWidth="1"/>
    <col min="3" max="3" width="23.140625" style="1" customWidth="1"/>
    <col min="4" max="4" width="7.7109375" style="1" customWidth="1"/>
    <col min="5" max="5" width="5.8515625" style="1" customWidth="1"/>
    <col min="6" max="6" width="14.140625" style="1" customWidth="1"/>
    <col min="7" max="7" width="10.140625" style="1" customWidth="1"/>
    <col min="8" max="8" width="15.140625" style="2" customWidth="1"/>
    <col min="9" max="9" width="10.140625" style="2" customWidth="1"/>
    <col min="10" max="10" width="15.140625" style="2" customWidth="1"/>
    <col min="11" max="11" width="8.00390625" style="2" customWidth="1"/>
    <col min="12" max="12" width="16.421875" style="1" customWidth="1"/>
    <col min="13" max="249" width="6.57421875" style="1" customWidth="1"/>
    <col min="250" max="16384" width="8.8515625" style="1" customWidth="1"/>
  </cols>
  <sheetData>
    <row r="1" spans="1:12" s="1" customFormat="1" ht="30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</row>
    <row r="2" spans="1:12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spans="1:12" s="1" customFormat="1" ht="19.5" customHeight="1">
      <c r="A3" s="8">
        <v>1</v>
      </c>
      <c r="B3" s="8" t="s">
        <v>13</v>
      </c>
      <c r="C3" s="8" t="s">
        <v>14</v>
      </c>
      <c r="D3" s="8" t="str">
        <f>"刘卓"</f>
        <v>刘卓</v>
      </c>
      <c r="E3" s="8" t="str">
        <f aca="true" t="shared" si="0" ref="E3:E10">"女"</f>
        <v>女</v>
      </c>
      <c r="F3" s="13" t="s">
        <v>15</v>
      </c>
      <c r="G3" s="10">
        <v>75</v>
      </c>
      <c r="H3" s="11">
        <f>G3*40%</f>
        <v>30</v>
      </c>
      <c r="I3" s="11">
        <v>69.67</v>
      </c>
      <c r="J3" s="11">
        <f>I3*60%</f>
        <v>41.802</v>
      </c>
      <c r="K3" s="11">
        <f>J3+H3</f>
        <v>71.80199999999999</v>
      </c>
      <c r="L3" s="12">
        <f aca="true" t="shared" si="1" ref="L3:L20">IF(G3=0,"缺考","")</f>
      </c>
    </row>
    <row r="4" spans="1:12" s="1" customFormat="1" ht="19.5" customHeight="1">
      <c r="A4" s="8">
        <v>2</v>
      </c>
      <c r="B4" s="8" t="s">
        <v>13</v>
      </c>
      <c r="C4" s="8" t="s">
        <v>14</v>
      </c>
      <c r="D4" s="8" t="str">
        <f>"李璞"</f>
        <v>李璞</v>
      </c>
      <c r="E4" s="8" t="str">
        <f t="shared" si="0"/>
        <v>女</v>
      </c>
      <c r="F4" s="13" t="s">
        <v>16</v>
      </c>
      <c r="G4" s="10">
        <v>71</v>
      </c>
      <c r="H4" s="11">
        <f aca="true" t="shared" si="2" ref="H4:H20">G4*40%</f>
        <v>28.400000000000002</v>
      </c>
      <c r="I4" s="11">
        <v>57.33</v>
      </c>
      <c r="J4" s="11">
        <f aca="true" t="shared" si="3" ref="J4:J20">I4*60%</f>
        <v>34.397999999999996</v>
      </c>
      <c r="K4" s="11">
        <f aca="true" t="shared" si="4" ref="K4:K20">J4+H4</f>
        <v>62.798</v>
      </c>
      <c r="L4" s="12" t="s">
        <v>17</v>
      </c>
    </row>
    <row r="5" spans="1:12" s="1" customFormat="1" ht="19.5" customHeight="1">
      <c r="A5" s="8">
        <v>3</v>
      </c>
      <c r="B5" s="8" t="s">
        <v>13</v>
      </c>
      <c r="C5" s="8" t="s">
        <v>14</v>
      </c>
      <c r="D5" s="8" t="str">
        <f>"张萌"</f>
        <v>张萌</v>
      </c>
      <c r="E5" s="8" t="str">
        <f t="shared" si="0"/>
        <v>女</v>
      </c>
      <c r="F5" s="13" t="s">
        <v>18</v>
      </c>
      <c r="G5" s="10">
        <v>68.5</v>
      </c>
      <c r="H5" s="11">
        <f t="shared" si="2"/>
        <v>27.400000000000002</v>
      </c>
      <c r="I5" s="11">
        <v>83.33</v>
      </c>
      <c r="J5" s="11">
        <f t="shared" si="3"/>
        <v>49.998</v>
      </c>
      <c r="K5" s="11">
        <f t="shared" si="4"/>
        <v>77.398</v>
      </c>
      <c r="L5" s="12">
        <f t="shared" si="1"/>
      </c>
    </row>
    <row r="6" spans="1:12" s="1" customFormat="1" ht="19.5" customHeight="1">
      <c r="A6" s="8">
        <v>4</v>
      </c>
      <c r="B6" s="8" t="s">
        <v>13</v>
      </c>
      <c r="C6" s="8" t="s">
        <v>14</v>
      </c>
      <c r="D6" s="8" t="str">
        <f>"后天丽"</f>
        <v>后天丽</v>
      </c>
      <c r="E6" s="8" t="str">
        <f t="shared" si="0"/>
        <v>女</v>
      </c>
      <c r="F6" s="13" t="s">
        <v>19</v>
      </c>
      <c r="G6" s="10">
        <v>67</v>
      </c>
      <c r="H6" s="11">
        <f t="shared" si="2"/>
        <v>26.8</v>
      </c>
      <c r="I6" s="11">
        <v>58.33</v>
      </c>
      <c r="J6" s="11">
        <f t="shared" si="3"/>
        <v>34.998</v>
      </c>
      <c r="K6" s="11">
        <f t="shared" si="4"/>
        <v>61.798</v>
      </c>
      <c r="L6" s="12" t="s">
        <v>17</v>
      </c>
    </row>
    <row r="7" spans="1:12" s="1" customFormat="1" ht="19.5" customHeight="1">
      <c r="A7" s="8">
        <v>5</v>
      </c>
      <c r="B7" s="8" t="s">
        <v>13</v>
      </c>
      <c r="C7" s="8" t="s">
        <v>20</v>
      </c>
      <c r="D7" s="8" t="str">
        <f>"刁婕"</f>
        <v>刁婕</v>
      </c>
      <c r="E7" s="8" t="str">
        <f t="shared" si="0"/>
        <v>女</v>
      </c>
      <c r="F7" s="13" t="s">
        <v>21</v>
      </c>
      <c r="G7" s="10">
        <v>86.5</v>
      </c>
      <c r="H7" s="11">
        <f t="shared" si="2"/>
        <v>34.6</v>
      </c>
      <c r="I7" s="11">
        <v>70.67</v>
      </c>
      <c r="J7" s="11">
        <f t="shared" si="3"/>
        <v>42.402</v>
      </c>
      <c r="K7" s="11">
        <f t="shared" si="4"/>
        <v>77.00200000000001</v>
      </c>
      <c r="L7" s="12">
        <f t="shared" si="1"/>
      </c>
    </row>
    <row r="8" spans="1:12" s="1" customFormat="1" ht="19.5" customHeight="1">
      <c r="A8" s="8">
        <v>6</v>
      </c>
      <c r="B8" s="8" t="s">
        <v>13</v>
      </c>
      <c r="C8" s="8" t="s">
        <v>22</v>
      </c>
      <c r="D8" s="8" t="str">
        <f>"孙秀茹"</f>
        <v>孙秀茹</v>
      </c>
      <c r="E8" s="8" t="str">
        <f t="shared" si="0"/>
        <v>女</v>
      </c>
      <c r="F8" s="13" t="s">
        <v>23</v>
      </c>
      <c r="G8" s="10">
        <v>83</v>
      </c>
      <c r="H8" s="11">
        <f t="shared" si="2"/>
        <v>33.2</v>
      </c>
      <c r="I8" s="11">
        <v>70</v>
      </c>
      <c r="J8" s="11">
        <f t="shared" si="3"/>
        <v>42</v>
      </c>
      <c r="K8" s="11">
        <f t="shared" si="4"/>
        <v>75.2</v>
      </c>
      <c r="L8" s="12">
        <f t="shared" si="1"/>
      </c>
    </row>
    <row r="9" spans="1:12" s="1" customFormat="1" ht="19.5" customHeight="1">
      <c r="A9" s="8">
        <v>7</v>
      </c>
      <c r="B9" s="8" t="s">
        <v>13</v>
      </c>
      <c r="C9" s="8" t="s">
        <v>22</v>
      </c>
      <c r="D9" s="8" t="str">
        <f>"王特"</f>
        <v>王特</v>
      </c>
      <c r="E9" s="8" t="str">
        <f t="shared" si="0"/>
        <v>女</v>
      </c>
      <c r="F9" s="13" t="s">
        <v>24</v>
      </c>
      <c r="G9" s="10">
        <v>80</v>
      </c>
      <c r="H9" s="11">
        <f t="shared" si="2"/>
        <v>32</v>
      </c>
      <c r="I9" s="11">
        <v>82.67</v>
      </c>
      <c r="J9" s="11">
        <f t="shared" si="3"/>
        <v>49.602</v>
      </c>
      <c r="K9" s="11">
        <f t="shared" si="4"/>
        <v>81.602</v>
      </c>
      <c r="L9" s="12">
        <f t="shared" si="1"/>
      </c>
    </row>
    <row r="10" spans="1:12" s="1" customFormat="1" ht="19.5" customHeight="1">
      <c r="A10" s="8">
        <v>8</v>
      </c>
      <c r="B10" s="8" t="s">
        <v>13</v>
      </c>
      <c r="C10" s="8" t="s">
        <v>25</v>
      </c>
      <c r="D10" s="8" t="str">
        <f>"云含月"</f>
        <v>云含月</v>
      </c>
      <c r="E10" s="8" t="str">
        <f t="shared" si="0"/>
        <v>女</v>
      </c>
      <c r="F10" s="13" t="s">
        <v>26</v>
      </c>
      <c r="G10" s="10">
        <v>83.5</v>
      </c>
      <c r="H10" s="11">
        <f t="shared" si="2"/>
        <v>33.4</v>
      </c>
      <c r="I10" s="11">
        <v>58.33</v>
      </c>
      <c r="J10" s="11">
        <f t="shared" si="3"/>
        <v>34.998</v>
      </c>
      <c r="K10" s="11">
        <f t="shared" si="4"/>
        <v>68.398</v>
      </c>
      <c r="L10" s="12" t="s">
        <v>17</v>
      </c>
    </row>
    <row r="11" spans="1:12" s="1" customFormat="1" ht="19.5" customHeight="1">
      <c r="A11" s="8">
        <v>9</v>
      </c>
      <c r="B11" s="8" t="s">
        <v>13</v>
      </c>
      <c r="C11" s="8" t="s">
        <v>25</v>
      </c>
      <c r="D11" s="8" t="s">
        <v>27</v>
      </c>
      <c r="E11" s="8" t="str">
        <f>"男"</f>
        <v>男</v>
      </c>
      <c r="F11" s="13" t="s">
        <v>28</v>
      </c>
      <c r="G11" s="10">
        <v>77.5</v>
      </c>
      <c r="H11" s="11">
        <f t="shared" si="2"/>
        <v>31</v>
      </c>
      <c r="I11" s="11">
        <v>58</v>
      </c>
      <c r="J11" s="11">
        <f t="shared" si="3"/>
        <v>34.8</v>
      </c>
      <c r="K11" s="11">
        <f t="shared" si="4"/>
        <v>65.8</v>
      </c>
      <c r="L11" s="12" t="s">
        <v>17</v>
      </c>
    </row>
    <row r="12" spans="1:12" s="1" customFormat="1" ht="19.5" customHeight="1">
      <c r="A12" s="8">
        <v>10</v>
      </c>
      <c r="B12" s="8" t="s">
        <v>13</v>
      </c>
      <c r="C12" s="8" t="s">
        <v>25</v>
      </c>
      <c r="D12" s="8" t="str">
        <f>"王天娇"</f>
        <v>王天娇</v>
      </c>
      <c r="E12" s="8" t="str">
        <f>"女"</f>
        <v>女</v>
      </c>
      <c r="F12" s="13" t="s">
        <v>29</v>
      </c>
      <c r="G12" s="10">
        <v>76</v>
      </c>
      <c r="H12" s="11">
        <f t="shared" si="2"/>
        <v>30.400000000000002</v>
      </c>
      <c r="I12" s="11">
        <v>57</v>
      </c>
      <c r="J12" s="11">
        <f t="shared" si="3"/>
        <v>34.199999999999996</v>
      </c>
      <c r="K12" s="11">
        <f t="shared" si="4"/>
        <v>64.6</v>
      </c>
      <c r="L12" s="12" t="s">
        <v>17</v>
      </c>
    </row>
    <row r="13" spans="1:12" s="1" customFormat="1" ht="19.5" customHeight="1">
      <c r="A13" s="8">
        <v>11</v>
      </c>
      <c r="B13" s="8" t="s">
        <v>13</v>
      </c>
      <c r="C13" s="8" t="s">
        <v>30</v>
      </c>
      <c r="D13" s="8" t="str">
        <f>"闫冰"</f>
        <v>闫冰</v>
      </c>
      <c r="E13" s="8" t="str">
        <f>"男"</f>
        <v>男</v>
      </c>
      <c r="F13" s="13" t="s">
        <v>31</v>
      </c>
      <c r="G13" s="10">
        <v>79.5</v>
      </c>
      <c r="H13" s="11">
        <f t="shared" si="2"/>
        <v>31.8</v>
      </c>
      <c r="I13" s="11">
        <v>81</v>
      </c>
      <c r="J13" s="11">
        <f t="shared" si="3"/>
        <v>48.6</v>
      </c>
      <c r="K13" s="11">
        <f t="shared" si="4"/>
        <v>80.4</v>
      </c>
      <c r="L13" s="12">
        <f t="shared" si="1"/>
      </c>
    </row>
    <row r="14" spans="1:12" s="1" customFormat="1" ht="19.5" customHeight="1">
      <c r="A14" s="8">
        <v>12</v>
      </c>
      <c r="B14" s="8" t="s">
        <v>13</v>
      </c>
      <c r="C14" s="8" t="s">
        <v>32</v>
      </c>
      <c r="D14" s="8" t="s">
        <v>33</v>
      </c>
      <c r="E14" s="8" t="str">
        <f>"女"</f>
        <v>女</v>
      </c>
      <c r="F14" s="13" t="s">
        <v>34</v>
      </c>
      <c r="G14" s="10">
        <v>74</v>
      </c>
      <c r="H14" s="11">
        <f t="shared" si="2"/>
        <v>29.6</v>
      </c>
      <c r="I14" s="11">
        <v>80.67</v>
      </c>
      <c r="J14" s="11">
        <f t="shared" si="3"/>
        <v>48.402</v>
      </c>
      <c r="K14" s="11">
        <f t="shared" si="4"/>
        <v>78.00200000000001</v>
      </c>
      <c r="L14" s="12">
        <f t="shared" si="1"/>
      </c>
    </row>
    <row r="15" spans="1:12" s="1" customFormat="1" ht="19.5" customHeight="1">
      <c r="A15" s="8">
        <v>13</v>
      </c>
      <c r="B15" s="8" t="s">
        <v>13</v>
      </c>
      <c r="C15" s="8" t="s">
        <v>32</v>
      </c>
      <c r="D15" s="8" t="s">
        <v>35</v>
      </c>
      <c r="E15" s="8" t="s">
        <v>36</v>
      </c>
      <c r="F15" s="13" t="s">
        <v>37</v>
      </c>
      <c r="G15" s="10">
        <v>68.5</v>
      </c>
      <c r="H15" s="11">
        <f t="shared" si="2"/>
        <v>27.400000000000002</v>
      </c>
      <c r="I15" s="11">
        <v>73.67</v>
      </c>
      <c r="J15" s="11">
        <f t="shared" si="3"/>
        <v>44.202</v>
      </c>
      <c r="K15" s="11">
        <f t="shared" si="4"/>
        <v>71.602</v>
      </c>
      <c r="L15" s="12">
        <f t="shared" si="1"/>
      </c>
    </row>
    <row r="16" spans="1:12" s="1" customFormat="1" ht="19.5" customHeight="1">
      <c r="A16" s="8">
        <v>14</v>
      </c>
      <c r="B16" s="8" t="s">
        <v>13</v>
      </c>
      <c r="C16" s="8" t="s">
        <v>38</v>
      </c>
      <c r="D16" s="8" t="str">
        <f>"张强"</f>
        <v>张强</v>
      </c>
      <c r="E16" s="8" t="str">
        <f>"女"</f>
        <v>女</v>
      </c>
      <c r="F16" s="13" t="s">
        <v>39</v>
      </c>
      <c r="G16" s="10">
        <v>81.5</v>
      </c>
      <c r="H16" s="11">
        <f t="shared" si="2"/>
        <v>32.6</v>
      </c>
      <c r="I16" s="11">
        <v>58</v>
      </c>
      <c r="J16" s="11">
        <f t="shared" si="3"/>
        <v>34.8</v>
      </c>
      <c r="K16" s="11">
        <f t="shared" si="4"/>
        <v>67.4</v>
      </c>
      <c r="L16" s="12" t="s">
        <v>17</v>
      </c>
    </row>
    <row r="17" spans="1:12" s="1" customFormat="1" ht="19.5" customHeight="1">
      <c r="A17" s="8">
        <v>15</v>
      </c>
      <c r="B17" s="8" t="s">
        <v>13</v>
      </c>
      <c r="C17" s="8" t="s">
        <v>38</v>
      </c>
      <c r="D17" s="8" t="str">
        <f>"吴琼"</f>
        <v>吴琼</v>
      </c>
      <c r="E17" s="8" t="str">
        <f>"女"</f>
        <v>女</v>
      </c>
      <c r="F17" s="13" t="s">
        <v>40</v>
      </c>
      <c r="G17" s="10">
        <v>68</v>
      </c>
      <c r="H17" s="11">
        <f t="shared" si="2"/>
        <v>27.200000000000003</v>
      </c>
      <c r="I17" s="11">
        <v>81.33</v>
      </c>
      <c r="J17" s="11">
        <f t="shared" si="3"/>
        <v>48.797999999999995</v>
      </c>
      <c r="K17" s="11">
        <f t="shared" si="4"/>
        <v>75.99799999999999</v>
      </c>
      <c r="L17" s="12">
        <f t="shared" si="1"/>
      </c>
    </row>
    <row r="18" spans="1:12" s="1" customFormat="1" ht="19.5" customHeight="1">
      <c r="A18" s="8">
        <v>16</v>
      </c>
      <c r="B18" s="8" t="s">
        <v>13</v>
      </c>
      <c r="C18" s="8" t="s">
        <v>41</v>
      </c>
      <c r="D18" s="8" t="str">
        <f>"黄涵"</f>
        <v>黄涵</v>
      </c>
      <c r="E18" s="8" t="str">
        <f>"女"</f>
        <v>女</v>
      </c>
      <c r="F18" s="13" t="s">
        <v>42</v>
      </c>
      <c r="G18" s="10">
        <v>56</v>
      </c>
      <c r="H18" s="11">
        <f t="shared" si="2"/>
        <v>22.400000000000002</v>
      </c>
      <c r="I18" s="11">
        <v>57</v>
      </c>
      <c r="J18" s="11">
        <f t="shared" si="3"/>
        <v>34.199999999999996</v>
      </c>
      <c r="K18" s="11">
        <f t="shared" si="4"/>
        <v>56.599999999999994</v>
      </c>
      <c r="L18" s="12" t="s">
        <v>17</v>
      </c>
    </row>
    <row r="19" spans="1:12" s="1" customFormat="1" ht="19.5" customHeight="1">
      <c r="A19" s="8">
        <v>17</v>
      </c>
      <c r="B19" s="8" t="s">
        <v>13</v>
      </c>
      <c r="C19" s="8" t="s">
        <v>43</v>
      </c>
      <c r="D19" s="8" t="str">
        <f>"高阳"</f>
        <v>高阳</v>
      </c>
      <c r="E19" s="8" t="str">
        <f>"女"</f>
        <v>女</v>
      </c>
      <c r="F19" s="13" t="s">
        <v>44</v>
      </c>
      <c r="G19" s="10">
        <v>50</v>
      </c>
      <c r="H19" s="11">
        <f t="shared" si="2"/>
        <v>20</v>
      </c>
      <c r="I19" s="11">
        <v>57.67</v>
      </c>
      <c r="J19" s="11">
        <f t="shared" si="3"/>
        <v>34.602</v>
      </c>
      <c r="K19" s="11">
        <f t="shared" si="4"/>
        <v>54.602</v>
      </c>
      <c r="L19" s="12" t="s">
        <v>17</v>
      </c>
    </row>
    <row r="20" spans="1:12" s="1" customFormat="1" ht="19.5" customHeight="1">
      <c r="A20" s="8">
        <v>18</v>
      </c>
      <c r="B20" s="8" t="s">
        <v>13</v>
      </c>
      <c r="C20" s="8" t="s">
        <v>45</v>
      </c>
      <c r="D20" s="8" t="str">
        <f>"王桐"</f>
        <v>王桐</v>
      </c>
      <c r="E20" s="8" t="str">
        <f>"女"</f>
        <v>女</v>
      </c>
      <c r="F20" s="13" t="s">
        <v>46</v>
      </c>
      <c r="G20" s="10">
        <v>67.5</v>
      </c>
      <c r="H20" s="11">
        <f t="shared" si="2"/>
        <v>27</v>
      </c>
      <c r="I20" s="11">
        <v>80.67</v>
      </c>
      <c r="J20" s="11">
        <f t="shared" si="3"/>
        <v>48.402</v>
      </c>
      <c r="K20" s="11">
        <f t="shared" si="4"/>
        <v>75.402</v>
      </c>
      <c r="L20" s="12">
        <f t="shared" si="1"/>
      </c>
    </row>
  </sheetData>
  <sheetProtection/>
  <mergeCells count="1">
    <mergeCell ref="A1:L1"/>
  </mergeCells>
  <conditionalFormatting sqref="D3:D20">
    <cfRule type="expression" priority="2" dxfId="0" stopIfTrue="1">
      <formula>AND(COUNTIF($D$3:$D$20,D3)&gt;1,NOT(ISBLANK(D3)))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2023-05-12T05:58:01Z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9E90DCC385104C2A94249143CFBAE8C1_13</vt:lpwstr>
  </property>
  <property fmtid="{D5CDD505-2E9C-101B-9397-08002B2CF9AE}" pid="4" name="KSOProductBuildV">
    <vt:lpwstr>2052-11.1.0.14309</vt:lpwstr>
  </property>
</Properties>
</file>