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4934_6417d2bb0beb5" sheetId="1" r:id="rId1"/>
  </sheets>
  <definedNames>
    <definedName name="_xlnm._FilterDatabase" localSheetId="0" hidden="1">'4934_6417d2bb0beb5'!$A$2:$E$498</definedName>
    <definedName name="_xlnm.Print_Titles" localSheetId="0">'4934_6417d2bb0beb5'!$2:$2</definedName>
  </definedNames>
  <calcPr calcId="144525"/>
</workbook>
</file>

<file path=xl/sharedStrings.xml><?xml version="1.0" encoding="utf-8"?>
<sst xmlns="http://schemas.openxmlformats.org/spreadsheetml/2006/main" count="502" uniqueCount="42">
  <si>
    <t>洪湖市2023年事业单位“招硕引博”岗位面试人员名单（496人）</t>
  </si>
  <si>
    <t>岗位代码</t>
  </si>
  <si>
    <t>招聘单位</t>
  </si>
  <si>
    <t>姓名</t>
  </si>
  <si>
    <t>性别</t>
  </si>
  <si>
    <t>备注</t>
  </si>
  <si>
    <t>洪湖经济开发区</t>
  </si>
  <si>
    <t>府场镇人民政府</t>
  </si>
  <si>
    <t>曹市镇人民政府</t>
  </si>
  <si>
    <t>新滩镇人民政府</t>
  </si>
  <si>
    <t>洪湖市招商服务中心（洪湖市经济发展服务中心）</t>
  </si>
  <si>
    <t>洪湖市科学技术和经济信息化局（洪湖市企业服务中心）</t>
  </si>
  <si>
    <t>洪湖市科学技术和经济信息化局（洪湖市科技创新服务中心）</t>
  </si>
  <si>
    <t>洪湖市发展和改革局（洪湖市发展和改革服务中心）</t>
  </si>
  <si>
    <t>洪湖市财政局（预算编审和信息中心）</t>
  </si>
  <si>
    <t>洪湖市商务局（洪湖市电子商务发展服务中心）</t>
  </si>
  <si>
    <t>洪湖市农业农村局（洪湖市农业技术推广中心）</t>
  </si>
  <si>
    <t>洪湖市农业农村局（洪湖市水产发展中心）</t>
  </si>
  <si>
    <t>洪湖市自然资源和规划局（洪湖市规划编制研究中心）</t>
  </si>
  <si>
    <t>洪湖市自然资源和规划局（洪湖市湿地保护中心）</t>
  </si>
  <si>
    <t>洪湖市自然资源和规划局（洪湖市林业技术推广中心）</t>
  </si>
  <si>
    <t>洪湖市住房和城乡建设局（洪湖市城镇居民住房保障中心）</t>
  </si>
  <si>
    <t>洪湖市住房和城乡建设局（洪湖市建设公用事业服务中心）</t>
  </si>
  <si>
    <t>洪湖市水利和湖泊局</t>
  </si>
  <si>
    <t>洪湖市交通运输局（洪湖市港航事业发展中心）</t>
  </si>
  <si>
    <t>洪湖市交通运输局（洪湖市道路运输事业发展中心）</t>
  </si>
  <si>
    <t>洪湖市交通运输局（洪湖市农村公路养建中心）</t>
  </si>
  <si>
    <t>洪湖市人力资源和社会保障局（人力资源和社会保障信息中心）</t>
  </si>
  <si>
    <t>洪湖市人力资源和社会保障局（社会保险基金结算中心）</t>
  </si>
  <si>
    <t>洪湖市人力资源和社会保障局（劳动人事争议仲裁院）</t>
  </si>
  <si>
    <t>洪湖市政务服务和大数据管理局（市政务服务中心）</t>
  </si>
  <si>
    <t>洪湖市政务服务和大数据管理局（市大数据中心）</t>
  </si>
  <si>
    <t>洪湖市应急管理局（洪湖市应急物资储备中心）</t>
  </si>
  <si>
    <t>洪湖市司法局（洪湖市法律援助中心）</t>
  </si>
  <si>
    <t>洪湖市文化和旅游局（洪湖市博物馆）</t>
  </si>
  <si>
    <t>洪湖市文化和旅游局（洪湖市群艺馆）</t>
  </si>
  <si>
    <t>洪湖市文化和旅游局（洪湖市文化旅游发展中心）</t>
  </si>
  <si>
    <t>洪湖市融媒体中心</t>
  </si>
  <si>
    <t>洪湖市公共资源交易中心</t>
  </si>
  <si>
    <t>洪湖市委组织部（党员电化教育中心）</t>
  </si>
  <si>
    <t>中共洪湖市委党校</t>
  </si>
  <si>
    <t>共青团洪湖市委（洪湖市青少年事务服务中心）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</si>
</sst>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方正小标宋简体"/>
      <charset val="134"/>
    </font>
    <font>
      <sz val="12"/>
      <color theme="1"/>
      <name val="黑体"/>
      <charset val="134"/>
    </font>
    <font>
      <sz val="8"/>
      <color theme="1"/>
      <name val="仿宋_GB2312"/>
      <charset val="134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98"/>
  <sheetViews>
    <sheetView tabSelected="1" zoomScale="130" zoomScaleNormal="130" workbookViewId="0">
      <pane ySplit="2" topLeftCell="A3" activePane="bottomLeft" state="frozen"/>
      <selection/>
      <selection pane="bottomLeft" activeCell="F5" sqref="F5"/>
    </sheetView>
  </sheetViews>
  <sheetFormatPr defaultColWidth="9" defaultRowHeight="13.5" customHeight="1" outlineLevelCol="4"/>
  <cols>
    <col min="1" max="1" width="11.25" style="2" customWidth="1"/>
    <col min="2" max="2" width="50.0916666666667" style="2" customWidth="1"/>
    <col min="3" max="3" width="12.5916666666667" style="2" customWidth="1"/>
    <col min="4" max="4" width="8.26666666666667" style="2" customWidth="1"/>
    <col min="5" max="16384" width="9" style="3"/>
  </cols>
  <sheetData>
    <row r="1" ht="33" customHeight="1" spans="1:5">
      <c r="A1" s="4" t="s">
        <v>0</v>
      </c>
      <c r="B1" s="4"/>
      <c r="C1" s="4"/>
      <c r="D1" s="4"/>
      <c r="E1" s="4"/>
    </row>
    <row r="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customHeight="1" spans="1:5">
      <c r="A3" s="6" t="str">
        <f t="shared" ref="A3:A8" si="0">"30101"</f>
        <v>30101</v>
      </c>
      <c r="B3" s="6" t="s">
        <v>6</v>
      </c>
      <c r="C3" s="6" t="str">
        <f>"张湘婕"</f>
        <v>张湘婕</v>
      </c>
      <c r="D3" s="6" t="str">
        <f>"女"</f>
        <v>女</v>
      </c>
      <c r="E3" s="7"/>
    </row>
    <row r="4" s="1" customFormat="1" customHeight="1" spans="1:5">
      <c r="A4" s="6" t="str">
        <f t="shared" si="0"/>
        <v>30101</v>
      </c>
      <c r="B4" s="6" t="s">
        <v>6</v>
      </c>
      <c r="C4" s="6" t="str">
        <f>"邓尧文"</f>
        <v>邓尧文</v>
      </c>
      <c r="D4" s="6" t="str">
        <f>"男"</f>
        <v>男</v>
      </c>
      <c r="E4" s="7"/>
    </row>
    <row r="5" s="1" customFormat="1" customHeight="1" spans="1:5">
      <c r="A5" s="6" t="str">
        <f t="shared" si="0"/>
        <v>30101</v>
      </c>
      <c r="B5" s="6" t="s">
        <v>6</v>
      </c>
      <c r="C5" s="6" t="str">
        <f>"胡宜林"</f>
        <v>胡宜林</v>
      </c>
      <c r="D5" s="6" t="str">
        <f>"女"</f>
        <v>女</v>
      </c>
      <c r="E5" s="7"/>
    </row>
    <row r="6" s="1" customFormat="1" customHeight="1" spans="1:5">
      <c r="A6" s="6" t="str">
        <f t="shared" si="0"/>
        <v>30101</v>
      </c>
      <c r="B6" s="6" t="s">
        <v>6</v>
      </c>
      <c r="C6" s="6" t="str">
        <f>"陈利民"</f>
        <v>陈利民</v>
      </c>
      <c r="D6" s="6" t="str">
        <f>"男"</f>
        <v>男</v>
      </c>
      <c r="E6" s="7"/>
    </row>
    <row r="7" s="1" customFormat="1" customHeight="1" spans="1:5">
      <c r="A7" s="6" t="str">
        <f t="shared" si="0"/>
        <v>30101</v>
      </c>
      <c r="B7" s="6" t="s">
        <v>6</v>
      </c>
      <c r="C7" s="6" t="str">
        <f>"王超"</f>
        <v>王超</v>
      </c>
      <c r="D7" s="6" t="str">
        <f>"男"</f>
        <v>男</v>
      </c>
      <c r="E7" s="7"/>
    </row>
    <row r="8" s="1" customFormat="1" customHeight="1" spans="1:5">
      <c r="A8" s="6" t="str">
        <f t="shared" si="0"/>
        <v>30101</v>
      </c>
      <c r="B8" s="6" t="s">
        <v>6</v>
      </c>
      <c r="C8" s="6" t="str">
        <f>"廖奥林"</f>
        <v>廖奥林</v>
      </c>
      <c r="D8" s="6" t="str">
        <f>"男"</f>
        <v>男</v>
      </c>
      <c r="E8" s="7"/>
    </row>
    <row r="9" s="1" customFormat="1" customHeight="1" spans="1:5">
      <c r="A9" s="6" t="str">
        <f t="shared" ref="A9:A18" si="1">"30102"</f>
        <v>30102</v>
      </c>
      <c r="B9" s="6" t="s">
        <v>6</v>
      </c>
      <c r="C9" s="6" t="str">
        <f>"卫沙沙"</f>
        <v>卫沙沙</v>
      </c>
      <c r="D9" s="6" t="str">
        <f>"女"</f>
        <v>女</v>
      </c>
      <c r="E9" s="7"/>
    </row>
    <row r="10" s="1" customFormat="1" customHeight="1" spans="1:5">
      <c r="A10" s="6" t="str">
        <f t="shared" si="1"/>
        <v>30102</v>
      </c>
      <c r="B10" s="6" t="s">
        <v>6</v>
      </c>
      <c r="C10" s="6" t="str">
        <f>"袁咏莲"</f>
        <v>袁咏莲</v>
      </c>
      <c r="D10" s="6" t="str">
        <f>"女"</f>
        <v>女</v>
      </c>
      <c r="E10" s="7"/>
    </row>
    <row r="11" s="1" customFormat="1" customHeight="1" spans="1:5">
      <c r="A11" s="6" t="str">
        <f t="shared" si="1"/>
        <v>30102</v>
      </c>
      <c r="B11" s="6" t="s">
        <v>6</v>
      </c>
      <c r="C11" s="6" t="str">
        <f>"李倩倩"</f>
        <v>李倩倩</v>
      </c>
      <c r="D11" s="6" t="str">
        <f>"女"</f>
        <v>女</v>
      </c>
      <c r="E11" s="7"/>
    </row>
    <row r="12" s="1" customFormat="1" customHeight="1" spans="1:5">
      <c r="A12" s="6" t="str">
        <f t="shared" si="1"/>
        <v>30102</v>
      </c>
      <c r="B12" s="6" t="s">
        <v>6</v>
      </c>
      <c r="C12" s="6" t="str">
        <f>"徐耀文"</f>
        <v>徐耀文</v>
      </c>
      <c r="D12" s="6" t="str">
        <f>"男"</f>
        <v>男</v>
      </c>
      <c r="E12" s="7"/>
    </row>
    <row r="13" s="1" customFormat="1" customHeight="1" spans="1:5">
      <c r="A13" s="6" t="str">
        <f t="shared" si="1"/>
        <v>30102</v>
      </c>
      <c r="B13" s="6" t="s">
        <v>6</v>
      </c>
      <c r="C13" s="6" t="str">
        <f>"郑懿玮"</f>
        <v>郑懿玮</v>
      </c>
      <c r="D13" s="6" t="str">
        <f>"女"</f>
        <v>女</v>
      </c>
      <c r="E13" s="7"/>
    </row>
    <row r="14" s="1" customFormat="1" customHeight="1" spans="1:5">
      <c r="A14" s="6" t="str">
        <f t="shared" si="1"/>
        <v>30102</v>
      </c>
      <c r="B14" s="6" t="s">
        <v>6</v>
      </c>
      <c r="C14" s="6" t="str">
        <f>"严莉"</f>
        <v>严莉</v>
      </c>
      <c r="D14" s="6" t="str">
        <f>"女"</f>
        <v>女</v>
      </c>
      <c r="E14" s="7"/>
    </row>
    <row r="15" s="1" customFormat="1" customHeight="1" spans="1:5">
      <c r="A15" s="6" t="str">
        <f t="shared" si="1"/>
        <v>30102</v>
      </c>
      <c r="B15" s="6" t="s">
        <v>6</v>
      </c>
      <c r="C15" s="6" t="str">
        <f>"徐文豪"</f>
        <v>徐文豪</v>
      </c>
      <c r="D15" s="6" t="str">
        <f t="shared" ref="D15:D26" si="2">"男"</f>
        <v>男</v>
      </c>
      <c r="E15" s="7"/>
    </row>
    <row r="16" s="1" customFormat="1" customHeight="1" spans="1:5">
      <c r="A16" s="6" t="str">
        <f t="shared" si="1"/>
        <v>30102</v>
      </c>
      <c r="B16" s="6" t="s">
        <v>6</v>
      </c>
      <c r="C16" s="6" t="str">
        <f>"刘传奇"</f>
        <v>刘传奇</v>
      </c>
      <c r="D16" s="6" t="str">
        <f t="shared" si="2"/>
        <v>男</v>
      </c>
      <c r="E16" s="7"/>
    </row>
    <row r="17" s="1" customFormat="1" customHeight="1" spans="1:5">
      <c r="A17" s="6" t="str">
        <f t="shared" si="1"/>
        <v>30102</v>
      </c>
      <c r="B17" s="6" t="s">
        <v>6</v>
      </c>
      <c r="C17" s="6" t="str">
        <f>"丁建桥"</f>
        <v>丁建桥</v>
      </c>
      <c r="D17" s="6" t="str">
        <f t="shared" si="2"/>
        <v>男</v>
      </c>
      <c r="E17" s="7"/>
    </row>
    <row r="18" s="1" customFormat="1" customHeight="1" spans="1:5">
      <c r="A18" s="6" t="str">
        <f t="shared" si="1"/>
        <v>30102</v>
      </c>
      <c r="B18" s="6" t="s">
        <v>6</v>
      </c>
      <c r="C18" s="6" t="str">
        <f>"伍秋红"</f>
        <v>伍秋红</v>
      </c>
      <c r="D18" s="6" t="str">
        <f t="shared" si="2"/>
        <v>男</v>
      </c>
      <c r="E18" s="7"/>
    </row>
    <row r="19" s="1" customFormat="1" customHeight="1" spans="1:5">
      <c r="A19" s="6" t="str">
        <f>"30103"</f>
        <v>30103</v>
      </c>
      <c r="B19" s="6" t="s">
        <v>6</v>
      </c>
      <c r="C19" s="6" t="str">
        <f>"谢禹龙"</f>
        <v>谢禹龙</v>
      </c>
      <c r="D19" s="6" t="str">
        <f t="shared" si="2"/>
        <v>男</v>
      </c>
      <c r="E19" s="7"/>
    </row>
    <row r="20" s="1" customFormat="1" customHeight="1" spans="1:5">
      <c r="A20" s="6" t="str">
        <f>"30103"</f>
        <v>30103</v>
      </c>
      <c r="B20" s="6" t="s">
        <v>6</v>
      </c>
      <c r="C20" s="6" t="str">
        <f>"钱跃威"</f>
        <v>钱跃威</v>
      </c>
      <c r="D20" s="6" t="str">
        <f t="shared" si="2"/>
        <v>男</v>
      </c>
      <c r="E20" s="7"/>
    </row>
    <row r="21" s="1" customFormat="1" customHeight="1" spans="1:5">
      <c r="A21" s="6" t="str">
        <f>"30103"</f>
        <v>30103</v>
      </c>
      <c r="B21" s="6" t="s">
        <v>6</v>
      </c>
      <c r="C21" s="6" t="str">
        <f>"梁昭"</f>
        <v>梁昭</v>
      </c>
      <c r="D21" s="6" t="str">
        <f t="shared" si="2"/>
        <v>男</v>
      </c>
      <c r="E21" s="7"/>
    </row>
    <row r="22" s="1" customFormat="1" customHeight="1" spans="1:5">
      <c r="A22" s="6" t="str">
        <f>"30202"</f>
        <v>30202</v>
      </c>
      <c r="B22" s="6" t="s">
        <v>7</v>
      </c>
      <c r="C22" s="6" t="str">
        <f>"敖潘"</f>
        <v>敖潘</v>
      </c>
      <c r="D22" s="6" t="str">
        <f t="shared" si="2"/>
        <v>男</v>
      </c>
      <c r="E22" s="7"/>
    </row>
    <row r="23" s="1" customFormat="1" customHeight="1" spans="1:5">
      <c r="A23" s="6" t="str">
        <f>"30202"</f>
        <v>30202</v>
      </c>
      <c r="B23" s="6" t="s">
        <v>7</v>
      </c>
      <c r="C23" s="6" t="str">
        <f>"刘庆"</f>
        <v>刘庆</v>
      </c>
      <c r="D23" s="6" t="str">
        <f t="shared" si="2"/>
        <v>男</v>
      </c>
      <c r="E23" s="7"/>
    </row>
    <row r="24" s="1" customFormat="1" customHeight="1" spans="1:5">
      <c r="A24" s="6" t="str">
        <f>"30202"</f>
        <v>30202</v>
      </c>
      <c r="B24" s="6" t="s">
        <v>7</v>
      </c>
      <c r="C24" s="6" t="str">
        <f>"吴和艺"</f>
        <v>吴和艺</v>
      </c>
      <c r="D24" s="6" t="str">
        <f t="shared" si="2"/>
        <v>男</v>
      </c>
      <c r="E24" s="7"/>
    </row>
    <row r="25" s="1" customFormat="1" customHeight="1" spans="1:5">
      <c r="A25" s="6" t="str">
        <f>"30202"</f>
        <v>30202</v>
      </c>
      <c r="B25" s="6" t="s">
        <v>7</v>
      </c>
      <c r="C25" s="6" t="str">
        <f>"苏同标"</f>
        <v>苏同标</v>
      </c>
      <c r="D25" s="6" t="str">
        <f t="shared" si="2"/>
        <v>男</v>
      </c>
      <c r="E25" s="7"/>
    </row>
    <row r="26" s="1" customFormat="1" customHeight="1" spans="1:5">
      <c r="A26" s="6" t="str">
        <f>"30202"</f>
        <v>30202</v>
      </c>
      <c r="B26" s="6" t="s">
        <v>7</v>
      </c>
      <c r="C26" s="6" t="str">
        <f>"胡远航"</f>
        <v>胡远航</v>
      </c>
      <c r="D26" s="6" t="str">
        <f t="shared" si="2"/>
        <v>男</v>
      </c>
      <c r="E26" s="7"/>
    </row>
    <row r="27" s="1" customFormat="1" customHeight="1" spans="1:5">
      <c r="A27" s="6" t="str">
        <f t="shared" ref="A27:A32" si="3">"30203"</f>
        <v>30203</v>
      </c>
      <c r="B27" s="6" t="s">
        <v>7</v>
      </c>
      <c r="C27" s="6" t="str">
        <f>"黄梦格"</f>
        <v>黄梦格</v>
      </c>
      <c r="D27" s="6" t="str">
        <f>"女"</f>
        <v>女</v>
      </c>
      <c r="E27" s="7"/>
    </row>
    <row r="28" s="1" customFormat="1" customHeight="1" spans="1:5">
      <c r="A28" s="6" t="str">
        <f t="shared" si="3"/>
        <v>30203</v>
      </c>
      <c r="B28" s="6" t="s">
        <v>7</v>
      </c>
      <c r="C28" s="6" t="str">
        <f>"李楚"</f>
        <v>李楚</v>
      </c>
      <c r="D28" s="6" t="str">
        <f>"女"</f>
        <v>女</v>
      </c>
      <c r="E28" s="7"/>
    </row>
    <row r="29" s="1" customFormat="1" customHeight="1" spans="1:5">
      <c r="A29" s="6" t="str">
        <f t="shared" si="3"/>
        <v>30203</v>
      </c>
      <c r="B29" s="6" t="s">
        <v>7</v>
      </c>
      <c r="C29" s="6" t="str">
        <f>"周晓丹"</f>
        <v>周晓丹</v>
      </c>
      <c r="D29" s="6" t="str">
        <f>"女"</f>
        <v>女</v>
      </c>
      <c r="E29" s="7"/>
    </row>
    <row r="30" s="1" customFormat="1" customHeight="1" spans="1:5">
      <c r="A30" s="6" t="str">
        <f t="shared" si="3"/>
        <v>30203</v>
      </c>
      <c r="B30" s="6" t="s">
        <v>7</v>
      </c>
      <c r="C30" s="6" t="str">
        <f>"李明哲"</f>
        <v>李明哲</v>
      </c>
      <c r="D30" s="6" t="str">
        <f>"男"</f>
        <v>男</v>
      </c>
      <c r="E30" s="7"/>
    </row>
    <row r="31" s="1" customFormat="1" customHeight="1" spans="1:5">
      <c r="A31" s="6" t="str">
        <f t="shared" si="3"/>
        <v>30203</v>
      </c>
      <c r="B31" s="6" t="s">
        <v>7</v>
      </c>
      <c r="C31" s="6" t="str">
        <f>"朱慧慧"</f>
        <v>朱慧慧</v>
      </c>
      <c r="D31" s="6" t="str">
        <f>"女"</f>
        <v>女</v>
      </c>
      <c r="E31" s="7"/>
    </row>
    <row r="32" s="1" customFormat="1" customHeight="1" spans="1:5">
      <c r="A32" s="6" t="str">
        <f t="shared" si="3"/>
        <v>30203</v>
      </c>
      <c r="B32" s="6" t="s">
        <v>7</v>
      </c>
      <c r="C32" s="6" t="str">
        <f>"张子妍"</f>
        <v>张子妍</v>
      </c>
      <c r="D32" s="6" t="str">
        <f>"女"</f>
        <v>女</v>
      </c>
      <c r="E32" s="7"/>
    </row>
    <row r="33" s="1" customFormat="1" customHeight="1" spans="1:5">
      <c r="A33" s="6" t="str">
        <f>"30204"</f>
        <v>30204</v>
      </c>
      <c r="B33" s="6" t="s">
        <v>7</v>
      </c>
      <c r="C33" s="6" t="str">
        <f>"杨非"</f>
        <v>杨非</v>
      </c>
      <c r="D33" s="6" t="str">
        <f>"男"</f>
        <v>男</v>
      </c>
      <c r="E33" s="7"/>
    </row>
    <row r="34" s="1" customFormat="1" customHeight="1" spans="1:5">
      <c r="A34" s="6" t="str">
        <f>"30302"</f>
        <v>30302</v>
      </c>
      <c r="B34" s="6" t="s">
        <v>8</v>
      </c>
      <c r="C34" s="6" t="str">
        <f>"芦闯"</f>
        <v>芦闯</v>
      </c>
      <c r="D34" s="6" t="str">
        <f>"男"</f>
        <v>男</v>
      </c>
      <c r="E34" s="7"/>
    </row>
    <row r="35" s="1" customFormat="1" customHeight="1" spans="1:5">
      <c r="A35" s="6" t="str">
        <f>"30304"</f>
        <v>30304</v>
      </c>
      <c r="B35" s="6" t="s">
        <v>8</v>
      </c>
      <c r="C35" s="6" t="str">
        <f>"范雅文"</f>
        <v>范雅文</v>
      </c>
      <c r="D35" s="6" t="str">
        <f>"女"</f>
        <v>女</v>
      </c>
      <c r="E35" s="7"/>
    </row>
    <row r="36" s="1" customFormat="1" customHeight="1" spans="1:5">
      <c r="A36" s="6" t="str">
        <f>"30305"</f>
        <v>30305</v>
      </c>
      <c r="B36" s="6" t="s">
        <v>8</v>
      </c>
      <c r="C36" s="6" t="str">
        <f>"谭创"</f>
        <v>谭创</v>
      </c>
      <c r="D36" s="6" t="str">
        <f>"男"</f>
        <v>男</v>
      </c>
      <c r="E36" s="7"/>
    </row>
    <row r="37" s="1" customFormat="1" customHeight="1" spans="1:5">
      <c r="A37" s="6" t="str">
        <f>"30305"</f>
        <v>30305</v>
      </c>
      <c r="B37" s="6" t="s">
        <v>8</v>
      </c>
      <c r="C37" s="6" t="str">
        <f>"曹成虎"</f>
        <v>曹成虎</v>
      </c>
      <c r="D37" s="6" t="str">
        <f>"男"</f>
        <v>男</v>
      </c>
      <c r="E37" s="7"/>
    </row>
    <row r="38" s="1" customFormat="1" customHeight="1" spans="1:5">
      <c r="A38" s="6" t="str">
        <f>"30305"</f>
        <v>30305</v>
      </c>
      <c r="B38" s="6" t="s">
        <v>8</v>
      </c>
      <c r="C38" s="6" t="str">
        <f>"熊邦英"</f>
        <v>熊邦英</v>
      </c>
      <c r="D38" s="6" t="str">
        <f>"男"</f>
        <v>男</v>
      </c>
      <c r="E38" s="7"/>
    </row>
    <row r="39" s="1" customFormat="1" customHeight="1" spans="1:5">
      <c r="A39" s="6" t="str">
        <f t="shared" ref="A39:A43" si="4">"30401"</f>
        <v>30401</v>
      </c>
      <c r="B39" s="6" t="s">
        <v>9</v>
      </c>
      <c r="C39" s="6" t="str">
        <f>"郭云丽"</f>
        <v>郭云丽</v>
      </c>
      <c r="D39" s="6" t="str">
        <f>"女"</f>
        <v>女</v>
      </c>
      <c r="E39" s="7"/>
    </row>
    <row r="40" s="1" customFormat="1" customHeight="1" spans="1:5">
      <c r="A40" s="6" t="str">
        <f t="shared" si="4"/>
        <v>30401</v>
      </c>
      <c r="B40" s="6" t="s">
        <v>9</v>
      </c>
      <c r="C40" s="6" t="str">
        <f>"龚劲"</f>
        <v>龚劲</v>
      </c>
      <c r="D40" s="6" t="str">
        <f>"男"</f>
        <v>男</v>
      </c>
      <c r="E40" s="7"/>
    </row>
    <row r="41" s="1" customFormat="1" customHeight="1" spans="1:5">
      <c r="A41" s="6" t="str">
        <f t="shared" si="4"/>
        <v>30401</v>
      </c>
      <c r="B41" s="6" t="s">
        <v>9</v>
      </c>
      <c r="C41" s="6" t="str">
        <f>"左锦云"</f>
        <v>左锦云</v>
      </c>
      <c r="D41" s="6" t="str">
        <f>"女"</f>
        <v>女</v>
      </c>
      <c r="E41" s="7"/>
    </row>
    <row r="42" s="1" customFormat="1" customHeight="1" spans="1:5">
      <c r="A42" s="6" t="str">
        <f t="shared" si="4"/>
        <v>30401</v>
      </c>
      <c r="B42" s="6" t="s">
        <v>9</v>
      </c>
      <c r="C42" s="6" t="str">
        <f>"范浩"</f>
        <v>范浩</v>
      </c>
      <c r="D42" s="6" t="str">
        <f>"男"</f>
        <v>男</v>
      </c>
      <c r="E42" s="7"/>
    </row>
    <row r="43" s="1" customFormat="1" spans="1:5">
      <c r="A43" s="6" t="str">
        <f t="shared" si="4"/>
        <v>30401</v>
      </c>
      <c r="B43" s="6" t="s">
        <v>9</v>
      </c>
      <c r="C43" s="6" t="str">
        <f>"吕晶"</f>
        <v>吕晶</v>
      </c>
      <c r="D43" s="6" t="str">
        <f>"女"</f>
        <v>女</v>
      </c>
      <c r="E43" s="8"/>
    </row>
    <row r="44" s="1" customFormat="1" customHeight="1" spans="1:5">
      <c r="A44" s="6" t="str">
        <f t="shared" ref="A44:A47" si="5">"30402"</f>
        <v>30402</v>
      </c>
      <c r="B44" s="6" t="s">
        <v>9</v>
      </c>
      <c r="C44" s="6" t="str">
        <f>"庞仔建"</f>
        <v>庞仔建</v>
      </c>
      <c r="D44" s="6" t="str">
        <f>"男"</f>
        <v>男</v>
      </c>
      <c r="E44" s="7"/>
    </row>
    <row r="45" s="1" customFormat="1" customHeight="1" spans="1:5">
      <c r="A45" s="6" t="str">
        <f t="shared" si="5"/>
        <v>30402</v>
      </c>
      <c r="B45" s="6" t="s">
        <v>9</v>
      </c>
      <c r="C45" s="6" t="str">
        <f>"陈雷明"</f>
        <v>陈雷明</v>
      </c>
      <c r="D45" s="6" t="str">
        <f>"男"</f>
        <v>男</v>
      </c>
      <c r="E45" s="7"/>
    </row>
    <row r="46" s="1" customFormat="1" customHeight="1" spans="1:5">
      <c r="A46" s="6" t="str">
        <f t="shared" si="5"/>
        <v>30402</v>
      </c>
      <c r="B46" s="6" t="s">
        <v>9</v>
      </c>
      <c r="C46" s="6" t="str">
        <f>"叶兵洪"</f>
        <v>叶兵洪</v>
      </c>
      <c r="D46" s="6" t="str">
        <f>"男"</f>
        <v>男</v>
      </c>
      <c r="E46" s="7"/>
    </row>
    <row r="47" s="1" customFormat="1" spans="1:5">
      <c r="A47" s="6" t="str">
        <f t="shared" si="5"/>
        <v>30402</v>
      </c>
      <c r="B47" s="6" t="s">
        <v>9</v>
      </c>
      <c r="C47" s="6" t="str">
        <f>"林志成"</f>
        <v>林志成</v>
      </c>
      <c r="D47" s="6" t="str">
        <f>"男"</f>
        <v>男</v>
      </c>
      <c r="E47" s="8"/>
    </row>
    <row r="48" s="1" customFormat="1" customHeight="1" spans="1:5">
      <c r="A48" s="6" t="str">
        <f t="shared" ref="A48:A57" si="6">"30403"</f>
        <v>30403</v>
      </c>
      <c r="B48" s="6" t="s">
        <v>9</v>
      </c>
      <c r="C48" s="6" t="str">
        <f>"王子文"</f>
        <v>王子文</v>
      </c>
      <c r="D48" s="6" t="str">
        <f>"女"</f>
        <v>女</v>
      </c>
      <c r="E48" s="7"/>
    </row>
    <row r="49" s="1" customFormat="1" customHeight="1" spans="1:5">
      <c r="A49" s="6" t="str">
        <f t="shared" si="6"/>
        <v>30403</v>
      </c>
      <c r="B49" s="6" t="s">
        <v>9</v>
      </c>
      <c r="C49" s="6" t="str">
        <f>"高磊"</f>
        <v>高磊</v>
      </c>
      <c r="D49" s="6" t="str">
        <f>"男"</f>
        <v>男</v>
      </c>
      <c r="E49" s="7"/>
    </row>
    <row r="50" s="1" customFormat="1" customHeight="1" spans="1:5">
      <c r="A50" s="6" t="str">
        <f t="shared" si="6"/>
        <v>30403</v>
      </c>
      <c r="B50" s="6" t="s">
        <v>9</v>
      </c>
      <c r="C50" s="6" t="str">
        <f>"葛啸天"</f>
        <v>葛啸天</v>
      </c>
      <c r="D50" s="6" t="str">
        <f>"男"</f>
        <v>男</v>
      </c>
      <c r="E50" s="7"/>
    </row>
    <row r="51" s="1" customFormat="1" customHeight="1" spans="1:5">
      <c r="A51" s="6" t="str">
        <f t="shared" si="6"/>
        <v>30403</v>
      </c>
      <c r="B51" s="6" t="s">
        <v>9</v>
      </c>
      <c r="C51" s="6" t="str">
        <f>"杨芳"</f>
        <v>杨芳</v>
      </c>
      <c r="D51" s="6" t="str">
        <f>"女"</f>
        <v>女</v>
      </c>
      <c r="E51" s="7"/>
    </row>
    <row r="52" s="1" customFormat="1" customHeight="1" spans="1:5">
      <c r="A52" s="6" t="str">
        <f t="shared" si="6"/>
        <v>30403</v>
      </c>
      <c r="B52" s="6" t="s">
        <v>9</v>
      </c>
      <c r="C52" s="6" t="str">
        <f>"林小乔"</f>
        <v>林小乔</v>
      </c>
      <c r="D52" s="6" t="str">
        <f>"男"</f>
        <v>男</v>
      </c>
      <c r="E52" s="7"/>
    </row>
    <row r="53" s="1" customFormat="1" customHeight="1" spans="1:5">
      <c r="A53" s="6" t="str">
        <f t="shared" si="6"/>
        <v>30403</v>
      </c>
      <c r="B53" s="6" t="s">
        <v>9</v>
      </c>
      <c r="C53" s="6" t="str">
        <f>"王康"</f>
        <v>王康</v>
      </c>
      <c r="D53" s="6" t="str">
        <f>"男"</f>
        <v>男</v>
      </c>
      <c r="E53" s="7"/>
    </row>
    <row r="54" s="1" customFormat="1" customHeight="1" spans="1:5">
      <c r="A54" s="6" t="str">
        <f t="shared" si="6"/>
        <v>30403</v>
      </c>
      <c r="B54" s="6" t="s">
        <v>9</v>
      </c>
      <c r="C54" s="6" t="str">
        <f>"雷帅"</f>
        <v>雷帅</v>
      </c>
      <c r="D54" s="6" t="str">
        <f>"男"</f>
        <v>男</v>
      </c>
      <c r="E54" s="7"/>
    </row>
    <row r="55" s="1" customFormat="1" customHeight="1" spans="1:5">
      <c r="A55" s="6" t="str">
        <f t="shared" si="6"/>
        <v>30403</v>
      </c>
      <c r="B55" s="6" t="s">
        <v>9</v>
      </c>
      <c r="C55" s="6" t="str">
        <f>"赵俊隆"</f>
        <v>赵俊隆</v>
      </c>
      <c r="D55" s="6" t="str">
        <f>"男"</f>
        <v>男</v>
      </c>
      <c r="E55" s="7"/>
    </row>
    <row r="56" s="1" customFormat="1" customHeight="1" spans="1:5">
      <c r="A56" s="6" t="str">
        <f t="shared" si="6"/>
        <v>30403</v>
      </c>
      <c r="B56" s="6" t="s">
        <v>9</v>
      </c>
      <c r="C56" s="6" t="str">
        <f>"刘莹"</f>
        <v>刘莹</v>
      </c>
      <c r="D56" s="6" t="str">
        <f>"女"</f>
        <v>女</v>
      </c>
      <c r="E56" s="7"/>
    </row>
    <row r="57" s="1" customFormat="1" spans="1:5">
      <c r="A57" s="6" t="str">
        <f t="shared" si="6"/>
        <v>30403</v>
      </c>
      <c r="B57" s="6" t="s">
        <v>9</v>
      </c>
      <c r="C57" s="6" t="str">
        <f>"栗晨曦"</f>
        <v>栗晨曦</v>
      </c>
      <c r="D57" s="6" t="str">
        <f>"男"</f>
        <v>男</v>
      </c>
      <c r="E57" s="8"/>
    </row>
    <row r="58" s="1" customFormat="1" customHeight="1" spans="1:5">
      <c r="A58" s="6" t="str">
        <f t="shared" ref="A58:A62" si="7">"30404"</f>
        <v>30404</v>
      </c>
      <c r="B58" s="6" t="s">
        <v>9</v>
      </c>
      <c r="C58" s="6" t="str">
        <f>"王新月"</f>
        <v>王新月</v>
      </c>
      <c r="D58" s="6" t="str">
        <f>"女"</f>
        <v>女</v>
      </c>
      <c r="E58" s="7"/>
    </row>
    <row r="59" s="1" customFormat="1" customHeight="1" spans="1:5">
      <c r="A59" s="6" t="str">
        <f t="shared" si="7"/>
        <v>30404</v>
      </c>
      <c r="B59" s="6" t="s">
        <v>9</v>
      </c>
      <c r="C59" s="6" t="str">
        <f>"李锴"</f>
        <v>李锴</v>
      </c>
      <c r="D59" s="6" t="str">
        <f>"女"</f>
        <v>女</v>
      </c>
      <c r="E59" s="7"/>
    </row>
    <row r="60" s="1" customFormat="1" customHeight="1" spans="1:5">
      <c r="A60" s="6" t="str">
        <f t="shared" si="7"/>
        <v>30404</v>
      </c>
      <c r="B60" s="6" t="s">
        <v>9</v>
      </c>
      <c r="C60" s="6" t="str">
        <f>"黄立军"</f>
        <v>黄立军</v>
      </c>
      <c r="D60" s="6" t="str">
        <f>"男"</f>
        <v>男</v>
      </c>
      <c r="E60" s="7"/>
    </row>
    <row r="61" s="1" customFormat="1" spans="1:5">
      <c r="A61" s="6" t="str">
        <f t="shared" si="7"/>
        <v>30404</v>
      </c>
      <c r="B61" s="6" t="s">
        <v>9</v>
      </c>
      <c r="C61" s="6" t="str">
        <f>"胡宇轩"</f>
        <v>胡宇轩</v>
      </c>
      <c r="D61" s="6" t="str">
        <f>"男"</f>
        <v>男</v>
      </c>
      <c r="E61" s="8"/>
    </row>
    <row r="62" s="1" customFormat="1" spans="1:5">
      <c r="A62" s="6" t="str">
        <f t="shared" si="7"/>
        <v>30404</v>
      </c>
      <c r="B62" s="6" t="s">
        <v>9</v>
      </c>
      <c r="C62" s="6" t="str">
        <f>"程思"</f>
        <v>程思</v>
      </c>
      <c r="D62" s="6" t="str">
        <f>"女"</f>
        <v>女</v>
      </c>
      <c r="E62" s="8"/>
    </row>
    <row r="63" s="1" customFormat="1" customHeight="1" spans="1:5">
      <c r="A63" s="6" t="str">
        <f t="shared" ref="A63:A70" si="8">"30405"</f>
        <v>30405</v>
      </c>
      <c r="B63" s="6" t="s">
        <v>9</v>
      </c>
      <c r="C63" s="6" t="str">
        <f>"胡启利"</f>
        <v>胡启利</v>
      </c>
      <c r="D63" s="6" t="str">
        <f>"男"</f>
        <v>男</v>
      </c>
      <c r="E63" s="7"/>
    </row>
    <row r="64" s="1" customFormat="1" customHeight="1" spans="1:5">
      <c r="A64" s="6" t="str">
        <f t="shared" si="8"/>
        <v>30405</v>
      </c>
      <c r="B64" s="6" t="s">
        <v>9</v>
      </c>
      <c r="C64" s="6" t="str">
        <f>"杨增强"</f>
        <v>杨增强</v>
      </c>
      <c r="D64" s="6" t="str">
        <f>"男"</f>
        <v>男</v>
      </c>
      <c r="E64" s="7"/>
    </row>
    <row r="65" s="1" customFormat="1" customHeight="1" spans="1:5">
      <c r="A65" s="6" t="str">
        <f t="shared" si="8"/>
        <v>30405</v>
      </c>
      <c r="B65" s="6" t="s">
        <v>9</v>
      </c>
      <c r="C65" s="6" t="str">
        <f>"万伟康"</f>
        <v>万伟康</v>
      </c>
      <c r="D65" s="6" t="str">
        <f>"男"</f>
        <v>男</v>
      </c>
      <c r="E65" s="7"/>
    </row>
    <row r="66" s="1" customFormat="1" customHeight="1" spans="1:5">
      <c r="A66" s="6" t="str">
        <f t="shared" si="8"/>
        <v>30405</v>
      </c>
      <c r="B66" s="6" t="s">
        <v>9</v>
      </c>
      <c r="C66" s="6" t="str">
        <f>"张书波"</f>
        <v>张书波</v>
      </c>
      <c r="D66" s="6" t="str">
        <f>"男"</f>
        <v>男</v>
      </c>
      <c r="E66" s="7"/>
    </row>
    <row r="67" s="1" customFormat="1" customHeight="1" spans="1:5">
      <c r="A67" s="6" t="str">
        <f t="shared" si="8"/>
        <v>30405</v>
      </c>
      <c r="B67" s="6" t="s">
        <v>9</v>
      </c>
      <c r="C67" s="6" t="str">
        <f>"董鑫"</f>
        <v>董鑫</v>
      </c>
      <c r="D67" s="6" t="str">
        <f>"女"</f>
        <v>女</v>
      </c>
      <c r="E67" s="7"/>
    </row>
    <row r="68" s="1" customFormat="1" customHeight="1" spans="1:5">
      <c r="A68" s="6" t="str">
        <f t="shared" si="8"/>
        <v>30405</v>
      </c>
      <c r="B68" s="6" t="s">
        <v>9</v>
      </c>
      <c r="C68" s="6" t="str">
        <f>"王鑫"</f>
        <v>王鑫</v>
      </c>
      <c r="D68" s="6" t="str">
        <f>"女"</f>
        <v>女</v>
      </c>
      <c r="E68" s="7"/>
    </row>
    <row r="69" s="1" customFormat="1" customHeight="1" spans="1:5">
      <c r="A69" s="6" t="str">
        <f t="shared" si="8"/>
        <v>30405</v>
      </c>
      <c r="B69" s="6" t="s">
        <v>9</v>
      </c>
      <c r="C69" s="6" t="str">
        <f>"李婷"</f>
        <v>李婷</v>
      </c>
      <c r="D69" s="6" t="str">
        <f>"女"</f>
        <v>女</v>
      </c>
      <c r="E69" s="7"/>
    </row>
    <row r="70" s="1" customFormat="1" customHeight="1" spans="1:5">
      <c r="A70" s="6" t="str">
        <f t="shared" si="8"/>
        <v>30405</v>
      </c>
      <c r="B70" s="6" t="s">
        <v>9</v>
      </c>
      <c r="C70" s="6" t="str">
        <f>"陈丽丽"</f>
        <v>陈丽丽</v>
      </c>
      <c r="D70" s="6" t="str">
        <f>"女"</f>
        <v>女</v>
      </c>
      <c r="E70" s="7"/>
    </row>
    <row r="71" s="1" customFormat="1" customHeight="1" spans="1:5">
      <c r="A71" s="6" t="str">
        <f t="shared" ref="A71:A81" si="9">"30501"</f>
        <v>30501</v>
      </c>
      <c r="B71" s="6" t="s">
        <v>10</v>
      </c>
      <c r="C71" s="6" t="str">
        <f>"王辰"</f>
        <v>王辰</v>
      </c>
      <c r="D71" s="6" t="str">
        <f>"男"</f>
        <v>男</v>
      </c>
      <c r="E71" s="7"/>
    </row>
    <row r="72" s="1" customFormat="1" customHeight="1" spans="1:5">
      <c r="A72" s="6" t="str">
        <f t="shared" si="9"/>
        <v>30501</v>
      </c>
      <c r="B72" s="6" t="s">
        <v>10</v>
      </c>
      <c r="C72" s="6" t="str">
        <f>"彭阳明"</f>
        <v>彭阳明</v>
      </c>
      <c r="D72" s="6" t="str">
        <f>"男"</f>
        <v>男</v>
      </c>
      <c r="E72" s="7"/>
    </row>
    <row r="73" s="1" customFormat="1" customHeight="1" spans="1:5">
      <c r="A73" s="6" t="str">
        <f t="shared" si="9"/>
        <v>30501</v>
      </c>
      <c r="B73" s="6" t="s">
        <v>10</v>
      </c>
      <c r="C73" s="6" t="str">
        <f>"李文恒"</f>
        <v>李文恒</v>
      </c>
      <c r="D73" s="6" t="str">
        <f>"男"</f>
        <v>男</v>
      </c>
      <c r="E73" s="7"/>
    </row>
    <row r="74" s="1" customFormat="1" customHeight="1" spans="1:5">
      <c r="A74" s="6" t="str">
        <f t="shared" si="9"/>
        <v>30501</v>
      </c>
      <c r="B74" s="6" t="s">
        <v>10</v>
      </c>
      <c r="C74" s="6" t="str">
        <f>"刘梦迪"</f>
        <v>刘梦迪</v>
      </c>
      <c r="D74" s="6" t="str">
        <f>"女"</f>
        <v>女</v>
      </c>
      <c r="E74" s="7"/>
    </row>
    <row r="75" s="1" customFormat="1" customHeight="1" spans="1:5">
      <c r="A75" s="6" t="str">
        <f t="shared" si="9"/>
        <v>30501</v>
      </c>
      <c r="B75" s="6" t="s">
        <v>10</v>
      </c>
      <c r="C75" s="6" t="str">
        <f>"刘际雄"</f>
        <v>刘际雄</v>
      </c>
      <c r="D75" s="6" t="str">
        <f>"男"</f>
        <v>男</v>
      </c>
      <c r="E75" s="7"/>
    </row>
    <row r="76" s="1" customFormat="1" customHeight="1" spans="1:5">
      <c r="A76" s="6" t="str">
        <f t="shared" si="9"/>
        <v>30501</v>
      </c>
      <c r="B76" s="6" t="s">
        <v>10</v>
      </c>
      <c r="C76" s="6" t="str">
        <f>"郭银春"</f>
        <v>郭银春</v>
      </c>
      <c r="D76" s="6" t="str">
        <f>"女"</f>
        <v>女</v>
      </c>
      <c r="E76" s="7"/>
    </row>
    <row r="77" s="1" customFormat="1" customHeight="1" spans="1:5">
      <c r="A77" s="6" t="str">
        <f t="shared" si="9"/>
        <v>30501</v>
      </c>
      <c r="B77" s="6" t="s">
        <v>10</v>
      </c>
      <c r="C77" s="6" t="str">
        <f>"雷其冬"</f>
        <v>雷其冬</v>
      </c>
      <c r="D77" s="6" t="str">
        <f t="shared" ref="D77:D86" si="10">"男"</f>
        <v>男</v>
      </c>
      <c r="E77" s="7"/>
    </row>
    <row r="78" s="1" customFormat="1" customHeight="1" spans="1:5">
      <c r="A78" s="6" t="str">
        <f t="shared" si="9"/>
        <v>30501</v>
      </c>
      <c r="B78" s="6" t="s">
        <v>10</v>
      </c>
      <c r="C78" s="6" t="str">
        <f>"周威武"</f>
        <v>周威武</v>
      </c>
      <c r="D78" s="6" t="str">
        <f t="shared" si="10"/>
        <v>男</v>
      </c>
      <c r="E78" s="7"/>
    </row>
    <row r="79" s="1" customFormat="1" customHeight="1" spans="1:5">
      <c r="A79" s="6" t="str">
        <f t="shared" si="9"/>
        <v>30501</v>
      </c>
      <c r="B79" s="6" t="s">
        <v>10</v>
      </c>
      <c r="C79" s="6" t="str">
        <f>"汤从衡"</f>
        <v>汤从衡</v>
      </c>
      <c r="D79" s="6" t="str">
        <f t="shared" si="10"/>
        <v>男</v>
      </c>
      <c r="E79" s="7"/>
    </row>
    <row r="80" s="1" customFormat="1" customHeight="1" spans="1:5">
      <c r="A80" s="6" t="str">
        <f t="shared" si="9"/>
        <v>30501</v>
      </c>
      <c r="B80" s="6" t="s">
        <v>10</v>
      </c>
      <c r="C80" s="6" t="str">
        <f>"杨华宇"</f>
        <v>杨华宇</v>
      </c>
      <c r="D80" s="6" t="str">
        <f t="shared" si="10"/>
        <v>男</v>
      </c>
      <c r="E80" s="7"/>
    </row>
    <row r="81" s="1" customFormat="1" customHeight="1" spans="1:5">
      <c r="A81" s="6" t="str">
        <f t="shared" si="9"/>
        <v>30501</v>
      </c>
      <c r="B81" s="6" t="s">
        <v>10</v>
      </c>
      <c r="C81" s="6" t="str">
        <f>"程旭"</f>
        <v>程旭</v>
      </c>
      <c r="D81" s="6" t="str">
        <f t="shared" si="10"/>
        <v>男</v>
      </c>
      <c r="E81" s="7"/>
    </row>
    <row r="82" s="1" customFormat="1" customHeight="1" spans="1:5">
      <c r="A82" s="6" t="str">
        <f t="shared" ref="A82:A93" si="11">"30501"</f>
        <v>30501</v>
      </c>
      <c r="B82" s="6" t="s">
        <v>10</v>
      </c>
      <c r="C82" s="6" t="str">
        <f>"李超"</f>
        <v>李超</v>
      </c>
      <c r="D82" s="6" t="str">
        <f t="shared" si="10"/>
        <v>男</v>
      </c>
      <c r="E82" s="7"/>
    </row>
    <row r="83" s="1" customFormat="1" customHeight="1" spans="1:5">
      <c r="A83" s="6" t="str">
        <f t="shared" si="11"/>
        <v>30501</v>
      </c>
      <c r="B83" s="6" t="s">
        <v>10</v>
      </c>
      <c r="C83" s="6" t="str">
        <f>"张帅"</f>
        <v>张帅</v>
      </c>
      <c r="D83" s="6" t="str">
        <f t="shared" si="10"/>
        <v>男</v>
      </c>
      <c r="E83" s="7"/>
    </row>
    <row r="84" s="1" customFormat="1" customHeight="1" spans="1:5">
      <c r="A84" s="6" t="str">
        <f t="shared" si="11"/>
        <v>30501</v>
      </c>
      <c r="B84" s="6" t="s">
        <v>10</v>
      </c>
      <c r="C84" s="6" t="str">
        <f>"郭志"</f>
        <v>郭志</v>
      </c>
      <c r="D84" s="6" t="str">
        <f t="shared" si="10"/>
        <v>男</v>
      </c>
      <c r="E84" s="7"/>
    </row>
    <row r="85" s="1" customFormat="1" customHeight="1" spans="1:5">
      <c r="A85" s="6" t="str">
        <f t="shared" si="11"/>
        <v>30501</v>
      </c>
      <c r="B85" s="6" t="s">
        <v>10</v>
      </c>
      <c r="C85" s="6" t="str">
        <f>"刘锦"</f>
        <v>刘锦</v>
      </c>
      <c r="D85" s="6" t="str">
        <f t="shared" si="10"/>
        <v>男</v>
      </c>
      <c r="E85" s="7"/>
    </row>
    <row r="86" s="1" customFormat="1" customHeight="1" spans="1:5">
      <c r="A86" s="6" t="str">
        <f t="shared" si="11"/>
        <v>30501</v>
      </c>
      <c r="B86" s="6" t="s">
        <v>10</v>
      </c>
      <c r="C86" s="6" t="str">
        <f>"余文强"</f>
        <v>余文强</v>
      </c>
      <c r="D86" s="6" t="str">
        <f t="shared" si="10"/>
        <v>男</v>
      </c>
      <c r="E86" s="7"/>
    </row>
    <row r="87" s="1" customFormat="1" customHeight="1" spans="1:5">
      <c r="A87" s="6" t="str">
        <f t="shared" si="11"/>
        <v>30501</v>
      </c>
      <c r="B87" s="6" t="s">
        <v>10</v>
      </c>
      <c r="C87" s="6" t="str">
        <f>"刘丹"</f>
        <v>刘丹</v>
      </c>
      <c r="D87" s="6" t="str">
        <f>"女"</f>
        <v>女</v>
      </c>
      <c r="E87" s="7"/>
    </row>
    <row r="88" s="1" customFormat="1" customHeight="1" spans="1:5">
      <c r="A88" s="6" t="str">
        <f t="shared" si="11"/>
        <v>30501</v>
      </c>
      <c r="B88" s="6" t="s">
        <v>10</v>
      </c>
      <c r="C88" s="6" t="str">
        <f>"彭冲"</f>
        <v>彭冲</v>
      </c>
      <c r="D88" s="6" t="str">
        <f>"男"</f>
        <v>男</v>
      </c>
      <c r="E88" s="7"/>
    </row>
    <row r="89" s="1" customFormat="1" customHeight="1" spans="1:5">
      <c r="A89" s="6" t="str">
        <f t="shared" si="11"/>
        <v>30501</v>
      </c>
      <c r="B89" s="6" t="s">
        <v>10</v>
      </c>
      <c r="C89" s="6" t="str">
        <f>"李珂"</f>
        <v>李珂</v>
      </c>
      <c r="D89" s="6" t="str">
        <f>"男"</f>
        <v>男</v>
      </c>
      <c r="E89" s="7"/>
    </row>
    <row r="90" s="1" customFormat="1" customHeight="1" spans="1:5">
      <c r="A90" s="6" t="str">
        <f t="shared" si="11"/>
        <v>30501</v>
      </c>
      <c r="B90" s="6" t="s">
        <v>10</v>
      </c>
      <c r="C90" s="6" t="str">
        <f>"樊章加"</f>
        <v>樊章加</v>
      </c>
      <c r="D90" s="6" t="str">
        <f>"男"</f>
        <v>男</v>
      </c>
      <c r="E90" s="7"/>
    </row>
    <row r="91" s="1" customFormat="1" customHeight="1" spans="1:5">
      <c r="A91" s="6" t="str">
        <f t="shared" si="11"/>
        <v>30501</v>
      </c>
      <c r="B91" s="6" t="s">
        <v>10</v>
      </c>
      <c r="C91" s="6" t="str">
        <f>"王致明"</f>
        <v>王致明</v>
      </c>
      <c r="D91" s="6" t="str">
        <f>"男"</f>
        <v>男</v>
      </c>
      <c r="E91" s="7"/>
    </row>
    <row r="92" s="1" customFormat="1" customHeight="1" spans="1:5">
      <c r="A92" s="6" t="str">
        <f t="shared" si="11"/>
        <v>30501</v>
      </c>
      <c r="B92" s="6" t="s">
        <v>10</v>
      </c>
      <c r="C92" s="6" t="str">
        <f>"刘英睿"</f>
        <v>刘英睿</v>
      </c>
      <c r="D92" s="6" t="str">
        <f>"女"</f>
        <v>女</v>
      </c>
      <c r="E92" s="7"/>
    </row>
    <row r="93" s="1" customFormat="1" customHeight="1" spans="1:5">
      <c r="A93" s="6" t="str">
        <f t="shared" si="11"/>
        <v>30501</v>
      </c>
      <c r="B93" s="6" t="s">
        <v>10</v>
      </c>
      <c r="C93" s="6" t="str">
        <f>"李向东"</f>
        <v>李向东</v>
      </c>
      <c r="D93" s="6" t="str">
        <f>"男"</f>
        <v>男</v>
      </c>
      <c r="E93" s="7"/>
    </row>
    <row r="94" s="1" customFormat="1" customHeight="1" spans="1:5">
      <c r="A94" s="6" t="str">
        <f t="shared" ref="A94:A101" si="12">"30502"</f>
        <v>30502</v>
      </c>
      <c r="B94" s="6" t="s">
        <v>10</v>
      </c>
      <c r="C94" s="6" t="str">
        <f>"史可心"</f>
        <v>史可心</v>
      </c>
      <c r="D94" s="6" t="str">
        <f>"女"</f>
        <v>女</v>
      </c>
      <c r="E94" s="7"/>
    </row>
    <row r="95" s="1" customFormat="1" customHeight="1" spans="1:5">
      <c r="A95" s="6" t="str">
        <f t="shared" si="12"/>
        <v>30502</v>
      </c>
      <c r="B95" s="6" t="s">
        <v>10</v>
      </c>
      <c r="C95" s="6" t="str">
        <f>"张睿"</f>
        <v>张睿</v>
      </c>
      <c r="D95" s="6" t="str">
        <f t="shared" ref="D95:D102" si="13">"男"</f>
        <v>男</v>
      </c>
      <c r="E95" s="7"/>
    </row>
    <row r="96" s="1" customFormat="1" customHeight="1" spans="1:5">
      <c r="A96" s="6" t="str">
        <f t="shared" si="12"/>
        <v>30502</v>
      </c>
      <c r="B96" s="6" t="s">
        <v>10</v>
      </c>
      <c r="C96" s="6" t="str">
        <f>"王祥"</f>
        <v>王祥</v>
      </c>
      <c r="D96" s="6" t="str">
        <f t="shared" si="13"/>
        <v>男</v>
      </c>
      <c r="E96" s="7"/>
    </row>
    <row r="97" s="1" customFormat="1" customHeight="1" spans="1:5">
      <c r="A97" s="6" t="str">
        <f t="shared" si="12"/>
        <v>30502</v>
      </c>
      <c r="B97" s="6" t="s">
        <v>10</v>
      </c>
      <c r="C97" s="6" t="str">
        <f>"朱继平"</f>
        <v>朱继平</v>
      </c>
      <c r="D97" s="6" t="str">
        <f t="shared" si="13"/>
        <v>男</v>
      </c>
      <c r="E97" s="7"/>
    </row>
    <row r="98" s="1" customFormat="1" customHeight="1" spans="1:5">
      <c r="A98" s="6" t="str">
        <f t="shared" si="12"/>
        <v>30502</v>
      </c>
      <c r="B98" s="6" t="s">
        <v>10</v>
      </c>
      <c r="C98" s="6" t="str">
        <f>"刘宇博"</f>
        <v>刘宇博</v>
      </c>
      <c r="D98" s="6" t="str">
        <f t="shared" si="13"/>
        <v>男</v>
      </c>
      <c r="E98" s="7"/>
    </row>
    <row r="99" s="1" customFormat="1" customHeight="1" spans="1:5">
      <c r="A99" s="6" t="str">
        <f t="shared" si="12"/>
        <v>30502</v>
      </c>
      <c r="B99" s="6" t="s">
        <v>10</v>
      </c>
      <c r="C99" s="6" t="str">
        <f>"王艺"</f>
        <v>王艺</v>
      </c>
      <c r="D99" s="6" t="str">
        <f t="shared" si="13"/>
        <v>男</v>
      </c>
      <c r="E99" s="7"/>
    </row>
    <row r="100" s="1" customFormat="1" customHeight="1" spans="1:5">
      <c r="A100" s="6" t="str">
        <f t="shared" si="12"/>
        <v>30502</v>
      </c>
      <c r="B100" s="6" t="s">
        <v>10</v>
      </c>
      <c r="C100" s="6" t="str">
        <f>"江建荣"</f>
        <v>江建荣</v>
      </c>
      <c r="D100" s="6" t="str">
        <f t="shared" si="13"/>
        <v>男</v>
      </c>
      <c r="E100" s="7"/>
    </row>
    <row r="101" s="1" customFormat="1" customHeight="1" spans="1:5">
      <c r="A101" s="6" t="str">
        <f t="shared" si="12"/>
        <v>30502</v>
      </c>
      <c r="B101" s="6" t="s">
        <v>10</v>
      </c>
      <c r="C101" s="6" t="str">
        <f>"张章"</f>
        <v>张章</v>
      </c>
      <c r="D101" s="6" t="str">
        <f t="shared" si="13"/>
        <v>男</v>
      </c>
      <c r="E101" s="7"/>
    </row>
    <row r="102" s="1" customFormat="1" customHeight="1" spans="1:5">
      <c r="A102" s="6" t="str">
        <f t="shared" ref="A102:A108" si="14">"30601"</f>
        <v>30601</v>
      </c>
      <c r="B102" s="6" t="s">
        <v>11</v>
      </c>
      <c r="C102" s="6" t="str">
        <f>"叶展铸"</f>
        <v>叶展铸</v>
      </c>
      <c r="D102" s="6" t="str">
        <f t="shared" si="13"/>
        <v>男</v>
      </c>
      <c r="E102" s="7"/>
    </row>
    <row r="103" s="1" customFormat="1" customHeight="1" spans="1:5">
      <c r="A103" s="6" t="str">
        <f t="shared" si="14"/>
        <v>30601</v>
      </c>
      <c r="B103" s="6" t="s">
        <v>11</v>
      </c>
      <c r="C103" s="6" t="str">
        <f>"戴霞飞"</f>
        <v>戴霞飞</v>
      </c>
      <c r="D103" s="6" t="str">
        <f>"女"</f>
        <v>女</v>
      </c>
      <c r="E103" s="7"/>
    </row>
    <row r="104" s="1" customFormat="1" customHeight="1" spans="1:5">
      <c r="A104" s="6" t="str">
        <f t="shared" si="14"/>
        <v>30601</v>
      </c>
      <c r="B104" s="6" t="s">
        <v>11</v>
      </c>
      <c r="C104" s="6" t="str">
        <f>"鲁晨"</f>
        <v>鲁晨</v>
      </c>
      <c r="D104" s="6" t="str">
        <f>"女"</f>
        <v>女</v>
      </c>
      <c r="E104" s="7"/>
    </row>
    <row r="105" s="1" customFormat="1" customHeight="1" spans="1:5">
      <c r="A105" s="6" t="str">
        <f t="shared" si="14"/>
        <v>30601</v>
      </c>
      <c r="B105" s="6" t="s">
        <v>11</v>
      </c>
      <c r="C105" s="6" t="str">
        <f>"徐娇"</f>
        <v>徐娇</v>
      </c>
      <c r="D105" s="6" t="str">
        <f>"女"</f>
        <v>女</v>
      </c>
      <c r="E105" s="7"/>
    </row>
    <row r="106" s="1" customFormat="1" customHeight="1" spans="1:5">
      <c r="A106" s="6" t="str">
        <f t="shared" si="14"/>
        <v>30601</v>
      </c>
      <c r="B106" s="6" t="s">
        <v>11</v>
      </c>
      <c r="C106" s="6" t="str">
        <f>"刘沙沙"</f>
        <v>刘沙沙</v>
      </c>
      <c r="D106" s="6" t="str">
        <f>"女"</f>
        <v>女</v>
      </c>
      <c r="E106" s="7"/>
    </row>
    <row r="107" s="1" customFormat="1" customHeight="1" spans="1:5">
      <c r="A107" s="6" t="str">
        <f t="shared" si="14"/>
        <v>30601</v>
      </c>
      <c r="B107" s="6" t="s">
        <v>11</v>
      </c>
      <c r="C107" s="6" t="str">
        <f>"余品杨"</f>
        <v>余品杨</v>
      </c>
      <c r="D107" s="6" t="str">
        <f>"女"</f>
        <v>女</v>
      </c>
      <c r="E107" s="7"/>
    </row>
    <row r="108" s="1" customFormat="1" customHeight="1" spans="1:5">
      <c r="A108" s="6" t="str">
        <f t="shared" si="14"/>
        <v>30601</v>
      </c>
      <c r="B108" s="6" t="s">
        <v>11</v>
      </c>
      <c r="C108" s="6" t="str">
        <f>"赵建辉"</f>
        <v>赵建辉</v>
      </c>
      <c r="D108" s="6" t="str">
        <f>"男"</f>
        <v>男</v>
      </c>
      <c r="E108" s="7"/>
    </row>
    <row r="109" s="1" customFormat="1" customHeight="1" spans="1:5">
      <c r="A109" s="6" t="str">
        <f t="shared" ref="A109:A121" si="15">"30602"</f>
        <v>30602</v>
      </c>
      <c r="B109" s="6" t="s">
        <v>12</v>
      </c>
      <c r="C109" s="6" t="str">
        <f>"陈宇达"</f>
        <v>陈宇达</v>
      </c>
      <c r="D109" s="6" t="str">
        <f>"男"</f>
        <v>男</v>
      </c>
      <c r="E109" s="7"/>
    </row>
    <row r="110" s="1" customFormat="1" customHeight="1" spans="1:5">
      <c r="A110" s="6" t="str">
        <f t="shared" si="15"/>
        <v>30602</v>
      </c>
      <c r="B110" s="6" t="s">
        <v>12</v>
      </c>
      <c r="C110" s="6" t="str">
        <f>"黄鹏生"</f>
        <v>黄鹏生</v>
      </c>
      <c r="D110" s="6" t="str">
        <f>"男"</f>
        <v>男</v>
      </c>
      <c r="E110" s="7"/>
    </row>
    <row r="111" s="1" customFormat="1" customHeight="1" spans="1:5">
      <c r="A111" s="6" t="str">
        <f t="shared" si="15"/>
        <v>30602</v>
      </c>
      <c r="B111" s="6" t="s">
        <v>12</v>
      </c>
      <c r="C111" s="6" t="str">
        <f>"李翔"</f>
        <v>李翔</v>
      </c>
      <c r="D111" s="6" t="str">
        <f>"男"</f>
        <v>男</v>
      </c>
      <c r="E111" s="7"/>
    </row>
    <row r="112" s="1" customFormat="1" customHeight="1" spans="1:5">
      <c r="A112" s="6" t="str">
        <f t="shared" si="15"/>
        <v>30602</v>
      </c>
      <c r="B112" s="6" t="s">
        <v>12</v>
      </c>
      <c r="C112" s="6" t="str">
        <f>"谭晓"</f>
        <v>谭晓</v>
      </c>
      <c r="D112" s="6" t="str">
        <f>"女"</f>
        <v>女</v>
      </c>
      <c r="E112" s="7"/>
    </row>
    <row r="113" s="1" customFormat="1" customHeight="1" spans="1:5">
      <c r="A113" s="6" t="str">
        <f t="shared" si="15"/>
        <v>30602</v>
      </c>
      <c r="B113" s="6" t="s">
        <v>12</v>
      </c>
      <c r="C113" s="6" t="str">
        <f>"范文康"</f>
        <v>范文康</v>
      </c>
      <c r="D113" s="6" t="str">
        <f>"男"</f>
        <v>男</v>
      </c>
      <c r="E113" s="7"/>
    </row>
    <row r="114" s="1" customFormat="1" customHeight="1" spans="1:5">
      <c r="A114" s="6" t="str">
        <f t="shared" si="15"/>
        <v>30602</v>
      </c>
      <c r="B114" s="6" t="s">
        <v>12</v>
      </c>
      <c r="C114" s="6" t="str">
        <f>"余可欣"</f>
        <v>余可欣</v>
      </c>
      <c r="D114" s="6" t="str">
        <f>"女"</f>
        <v>女</v>
      </c>
      <c r="E114" s="7"/>
    </row>
    <row r="115" s="1" customFormat="1" customHeight="1" spans="1:5">
      <c r="A115" s="6" t="str">
        <f t="shared" si="15"/>
        <v>30602</v>
      </c>
      <c r="B115" s="6" t="s">
        <v>12</v>
      </c>
      <c r="C115" s="6" t="str">
        <f>"黄梅"</f>
        <v>黄梅</v>
      </c>
      <c r="D115" s="6" t="str">
        <f>"女"</f>
        <v>女</v>
      </c>
      <c r="E115" s="7"/>
    </row>
    <row r="116" s="1" customFormat="1" customHeight="1" spans="1:5">
      <c r="A116" s="6" t="str">
        <f t="shared" si="15"/>
        <v>30602</v>
      </c>
      <c r="B116" s="6" t="s">
        <v>12</v>
      </c>
      <c r="C116" s="6" t="str">
        <f>"吴武娟"</f>
        <v>吴武娟</v>
      </c>
      <c r="D116" s="6" t="str">
        <f>"女"</f>
        <v>女</v>
      </c>
      <c r="E116" s="7"/>
    </row>
    <row r="117" s="1" customFormat="1" customHeight="1" spans="1:5">
      <c r="A117" s="6" t="str">
        <f t="shared" si="15"/>
        <v>30602</v>
      </c>
      <c r="B117" s="6" t="s">
        <v>12</v>
      </c>
      <c r="C117" s="6" t="str">
        <f>"龙瑾"</f>
        <v>龙瑾</v>
      </c>
      <c r="D117" s="6" t="str">
        <f>"女"</f>
        <v>女</v>
      </c>
      <c r="E117" s="7"/>
    </row>
    <row r="118" s="1" customFormat="1" customHeight="1" spans="1:5">
      <c r="A118" s="6" t="str">
        <f t="shared" si="15"/>
        <v>30602</v>
      </c>
      <c r="B118" s="6" t="s">
        <v>12</v>
      </c>
      <c r="C118" s="6" t="str">
        <f>"彭永康"</f>
        <v>彭永康</v>
      </c>
      <c r="D118" s="6" t="str">
        <f>"男"</f>
        <v>男</v>
      </c>
      <c r="E118" s="7"/>
    </row>
    <row r="119" s="1" customFormat="1" customHeight="1" spans="1:5">
      <c r="A119" s="6" t="str">
        <f t="shared" si="15"/>
        <v>30602</v>
      </c>
      <c r="B119" s="6" t="s">
        <v>12</v>
      </c>
      <c r="C119" s="6" t="str">
        <f>"柳青"</f>
        <v>柳青</v>
      </c>
      <c r="D119" s="6" t="str">
        <f>"女"</f>
        <v>女</v>
      </c>
      <c r="E119" s="7"/>
    </row>
    <row r="120" s="1" customFormat="1" customHeight="1" spans="1:5">
      <c r="A120" s="6" t="str">
        <f t="shared" si="15"/>
        <v>30602</v>
      </c>
      <c r="B120" s="6" t="s">
        <v>12</v>
      </c>
      <c r="C120" s="6" t="str">
        <f>"徐莲"</f>
        <v>徐莲</v>
      </c>
      <c r="D120" s="6" t="str">
        <f>"女"</f>
        <v>女</v>
      </c>
      <c r="E120" s="7"/>
    </row>
    <row r="121" s="1" customFormat="1" customHeight="1" spans="1:5">
      <c r="A121" s="6" t="str">
        <f t="shared" si="15"/>
        <v>30602</v>
      </c>
      <c r="B121" s="6" t="s">
        <v>12</v>
      </c>
      <c r="C121" s="6" t="str">
        <f>"李依晗"</f>
        <v>李依晗</v>
      </c>
      <c r="D121" s="6" t="str">
        <f>"女"</f>
        <v>女</v>
      </c>
      <c r="E121" s="7"/>
    </row>
    <row r="122" s="1" customFormat="1" customHeight="1" spans="1:5">
      <c r="A122" s="6" t="str">
        <f t="shared" ref="A122:A127" si="16">"30701"</f>
        <v>30701</v>
      </c>
      <c r="B122" s="6" t="s">
        <v>13</v>
      </c>
      <c r="C122" s="6" t="str">
        <f>"潘美发"</f>
        <v>潘美发</v>
      </c>
      <c r="D122" s="6" t="str">
        <f>"女"</f>
        <v>女</v>
      </c>
      <c r="E122" s="7"/>
    </row>
    <row r="123" s="1" customFormat="1" customHeight="1" spans="1:5">
      <c r="A123" s="6" t="str">
        <f t="shared" si="16"/>
        <v>30701</v>
      </c>
      <c r="B123" s="6" t="s">
        <v>13</v>
      </c>
      <c r="C123" s="6" t="str">
        <f>"吴静"</f>
        <v>吴静</v>
      </c>
      <c r="D123" s="6" t="str">
        <f>"女"</f>
        <v>女</v>
      </c>
      <c r="E123" s="7"/>
    </row>
    <row r="124" s="1" customFormat="1" customHeight="1" spans="1:5">
      <c r="A124" s="6" t="str">
        <f t="shared" si="16"/>
        <v>30701</v>
      </c>
      <c r="B124" s="6" t="s">
        <v>13</v>
      </c>
      <c r="C124" s="6" t="str">
        <f>"薛哲进"</f>
        <v>薛哲进</v>
      </c>
      <c r="D124" s="6" t="str">
        <f>"男"</f>
        <v>男</v>
      </c>
      <c r="E124" s="7"/>
    </row>
    <row r="125" s="1" customFormat="1" customHeight="1" spans="1:5">
      <c r="A125" s="6" t="str">
        <f t="shared" si="16"/>
        <v>30701</v>
      </c>
      <c r="B125" s="6" t="s">
        <v>13</v>
      </c>
      <c r="C125" s="6" t="str">
        <f>"谢文倩"</f>
        <v>谢文倩</v>
      </c>
      <c r="D125" s="6" t="str">
        <f>"女"</f>
        <v>女</v>
      </c>
      <c r="E125" s="7"/>
    </row>
    <row r="126" s="1" customFormat="1" customHeight="1" spans="1:5">
      <c r="A126" s="6" t="str">
        <f t="shared" si="16"/>
        <v>30701</v>
      </c>
      <c r="B126" s="6" t="s">
        <v>13</v>
      </c>
      <c r="C126" s="6" t="str">
        <f>"周容娇"</f>
        <v>周容娇</v>
      </c>
      <c r="D126" s="6" t="str">
        <f>"女"</f>
        <v>女</v>
      </c>
      <c r="E126" s="7"/>
    </row>
    <row r="127" s="1" customFormat="1" customHeight="1" spans="1:5">
      <c r="A127" s="6" t="str">
        <f t="shared" si="16"/>
        <v>30701</v>
      </c>
      <c r="B127" s="6" t="s">
        <v>13</v>
      </c>
      <c r="C127" s="6" t="str">
        <f>"高翔"</f>
        <v>高翔</v>
      </c>
      <c r="D127" s="6" t="str">
        <f>"男"</f>
        <v>男</v>
      </c>
      <c r="E127" s="7"/>
    </row>
    <row r="128" s="1" customFormat="1" customHeight="1" spans="1:5">
      <c r="A128" s="6" t="str">
        <f t="shared" ref="A128:A133" si="17">"30702"</f>
        <v>30702</v>
      </c>
      <c r="B128" s="6" t="s">
        <v>13</v>
      </c>
      <c r="C128" s="6" t="str">
        <f>"窦欣欣"</f>
        <v>窦欣欣</v>
      </c>
      <c r="D128" s="6" t="str">
        <f>"女"</f>
        <v>女</v>
      </c>
      <c r="E128" s="7"/>
    </row>
    <row r="129" s="1" customFormat="1" customHeight="1" spans="1:5">
      <c r="A129" s="6" t="str">
        <f t="shared" si="17"/>
        <v>30702</v>
      </c>
      <c r="B129" s="6" t="s">
        <v>13</v>
      </c>
      <c r="C129" s="6" t="str">
        <f>"董琳"</f>
        <v>董琳</v>
      </c>
      <c r="D129" s="6" t="str">
        <f>"女"</f>
        <v>女</v>
      </c>
      <c r="E129" s="7"/>
    </row>
    <row r="130" s="1" customFormat="1" customHeight="1" spans="1:5">
      <c r="A130" s="6" t="str">
        <f t="shared" si="17"/>
        <v>30702</v>
      </c>
      <c r="B130" s="6" t="s">
        <v>13</v>
      </c>
      <c r="C130" s="6" t="str">
        <f>"邹乐旺"</f>
        <v>邹乐旺</v>
      </c>
      <c r="D130" s="6" t="str">
        <f>"男"</f>
        <v>男</v>
      </c>
      <c r="E130" s="7"/>
    </row>
    <row r="131" s="1" customFormat="1" customHeight="1" spans="1:5">
      <c r="A131" s="6" t="str">
        <f t="shared" si="17"/>
        <v>30702</v>
      </c>
      <c r="B131" s="6" t="s">
        <v>13</v>
      </c>
      <c r="C131" s="6" t="str">
        <f>"潘雪婷"</f>
        <v>潘雪婷</v>
      </c>
      <c r="D131" s="6" t="str">
        <f>"女"</f>
        <v>女</v>
      </c>
      <c r="E131" s="7"/>
    </row>
    <row r="132" s="1" customFormat="1" customHeight="1" spans="1:5">
      <c r="A132" s="6" t="str">
        <f t="shared" si="17"/>
        <v>30702</v>
      </c>
      <c r="B132" s="6" t="s">
        <v>13</v>
      </c>
      <c r="C132" s="6" t="str">
        <f>"张金桃"</f>
        <v>张金桃</v>
      </c>
      <c r="D132" s="6" t="str">
        <f>"女"</f>
        <v>女</v>
      </c>
      <c r="E132" s="7"/>
    </row>
    <row r="133" s="1" customFormat="1" customHeight="1" spans="1:5">
      <c r="A133" s="6" t="str">
        <f t="shared" si="17"/>
        <v>30702</v>
      </c>
      <c r="B133" s="6" t="s">
        <v>13</v>
      </c>
      <c r="C133" s="6" t="str">
        <f>"张子贤"</f>
        <v>张子贤</v>
      </c>
      <c r="D133" s="6" t="str">
        <f>"男"</f>
        <v>男</v>
      </c>
      <c r="E133" s="7"/>
    </row>
    <row r="134" s="1" customFormat="1" customHeight="1" spans="1:5">
      <c r="A134" s="6" t="str">
        <f t="shared" ref="A134:A142" si="18">"30703"</f>
        <v>30703</v>
      </c>
      <c r="B134" s="6" t="s">
        <v>13</v>
      </c>
      <c r="C134" s="6" t="str">
        <f>"綦顺英"</f>
        <v>綦顺英</v>
      </c>
      <c r="D134" s="6" t="str">
        <f>"女"</f>
        <v>女</v>
      </c>
      <c r="E134" s="7"/>
    </row>
    <row r="135" s="1" customFormat="1" customHeight="1" spans="1:5">
      <c r="A135" s="6" t="str">
        <f t="shared" si="18"/>
        <v>30703</v>
      </c>
      <c r="B135" s="6" t="s">
        <v>13</v>
      </c>
      <c r="C135" s="6" t="str">
        <f>"李娅娟"</f>
        <v>李娅娟</v>
      </c>
      <c r="D135" s="6" t="str">
        <f>"女"</f>
        <v>女</v>
      </c>
      <c r="E135" s="7"/>
    </row>
    <row r="136" s="1" customFormat="1" customHeight="1" spans="1:5">
      <c r="A136" s="6" t="str">
        <f t="shared" si="18"/>
        <v>30703</v>
      </c>
      <c r="B136" s="6" t="s">
        <v>13</v>
      </c>
      <c r="C136" s="6" t="str">
        <f>"石乐琪"</f>
        <v>石乐琪</v>
      </c>
      <c r="D136" s="6" t="str">
        <f>"女"</f>
        <v>女</v>
      </c>
      <c r="E136" s="7"/>
    </row>
    <row r="137" s="1" customFormat="1" customHeight="1" spans="1:5">
      <c r="A137" s="6" t="str">
        <f t="shared" si="18"/>
        <v>30703</v>
      </c>
      <c r="B137" s="6" t="s">
        <v>13</v>
      </c>
      <c r="C137" s="6" t="str">
        <f>"张天宇"</f>
        <v>张天宇</v>
      </c>
      <c r="D137" s="6" t="str">
        <f>"男"</f>
        <v>男</v>
      </c>
      <c r="E137" s="7"/>
    </row>
    <row r="138" s="1" customFormat="1" customHeight="1" spans="1:5">
      <c r="A138" s="6" t="str">
        <f t="shared" si="18"/>
        <v>30703</v>
      </c>
      <c r="B138" s="6" t="s">
        <v>13</v>
      </c>
      <c r="C138" s="6" t="str">
        <f>"杨成刚"</f>
        <v>杨成刚</v>
      </c>
      <c r="D138" s="6" t="str">
        <f>"男"</f>
        <v>男</v>
      </c>
      <c r="E138" s="7"/>
    </row>
    <row r="139" s="1" customFormat="1" customHeight="1" spans="1:5">
      <c r="A139" s="6" t="str">
        <f t="shared" si="18"/>
        <v>30703</v>
      </c>
      <c r="B139" s="6" t="s">
        <v>13</v>
      </c>
      <c r="C139" s="6" t="str">
        <f>"孙庆祥"</f>
        <v>孙庆祥</v>
      </c>
      <c r="D139" s="6" t="str">
        <f>"男"</f>
        <v>男</v>
      </c>
      <c r="E139" s="7"/>
    </row>
    <row r="140" s="1" customFormat="1" customHeight="1" spans="1:5">
      <c r="A140" s="6" t="str">
        <f t="shared" si="18"/>
        <v>30703</v>
      </c>
      <c r="B140" s="6" t="s">
        <v>13</v>
      </c>
      <c r="C140" s="6" t="str">
        <f>"徐奇峰"</f>
        <v>徐奇峰</v>
      </c>
      <c r="D140" s="6" t="str">
        <f>"男"</f>
        <v>男</v>
      </c>
      <c r="E140" s="7"/>
    </row>
    <row r="141" s="1" customFormat="1" customHeight="1" spans="1:5">
      <c r="A141" s="6" t="str">
        <f t="shared" si="18"/>
        <v>30703</v>
      </c>
      <c r="B141" s="6" t="s">
        <v>13</v>
      </c>
      <c r="C141" s="6" t="str">
        <f>"田扬庆"</f>
        <v>田扬庆</v>
      </c>
      <c r="D141" s="6" t="str">
        <f>"男"</f>
        <v>男</v>
      </c>
      <c r="E141" s="7"/>
    </row>
    <row r="142" s="1" customFormat="1" customHeight="1" spans="1:5">
      <c r="A142" s="6" t="str">
        <f t="shared" si="18"/>
        <v>30703</v>
      </c>
      <c r="B142" s="6" t="s">
        <v>13</v>
      </c>
      <c r="C142" s="6" t="str">
        <f>"彭长凤"</f>
        <v>彭长凤</v>
      </c>
      <c r="D142" s="6" t="str">
        <f>"女"</f>
        <v>女</v>
      </c>
      <c r="E142" s="7"/>
    </row>
    <row r="143" s="1" customFormat="1" customHeight="1" spans="1:5">
      <c r="A143" s="6" t="str">
        <f>"30801"</f>
        <v>30801</v>
      </c>
      <c r="B143" s="6" t="s">
        <v>14</v>
      </c>
      <c r="C143" s="6" t="str">
        <f>"王伟"</f>
        <v>王伟</v>
      </c>
      <c r="D143" s="6" t="str">
        <f>"男"</f>
        <v>男</v>
      </c>
      <c r="E143" s="7"/>
    </row>
    <row r="144" s="1" customFormat="1" customHeight="1" spans="1:5">
      <c r="A144" s="6" t="str">
        <f>"30801"</f>
        <v>30801</v>
      </c>
      <c r="B144" s="6" t="s">
        <v>14</v>
      </c>
      <c r="C144" s="6" t="str">
        <f>"蔡珊珊"</f>
        <v>蔡珊珊</v>
      </c>
      <c r="D144" s="6" t="str">
        <f>"女"</f>
        <v>女</v>
      </c>
      <c r="E144" s="7"/>
    </row>
    <row r="145" s="1" customFormat="1" customHeight="1" spans="1:5">
      <c r="A145" s="6" t="str">
        <f>"30801"</f>
        <v>30801</v>
      </c>
      <c r="B145" s="6" t="s">
        <v>14</v>
      </c>
      <c r="C145" s="6" t="str">
        <f>"林明锦"</f>
        <v>林明锦</v>
      </c>
      <c r="D145" s="6" t="str">
        <f>"男"</f>
        <v>男</v>
      </c>
      <c r="E145" s="7"/>
    </row>
    <row r="146" s="1" customFormat="1" customHeight="1" spans="1:5">
      <c r="A146" s="6" t="str">
        <f>"30801"</f>
        <v>30801</v>
      </c>
      <c r="B146" s="6" t="s">
        <v>14</v>
      </c>
      <c r="C146" s="6" t="str">
        <f>"李梦琴"</f>
        <v>李梦琴</v>
      </c>
      <c r="D146" s="6" t="str">
        <f t="shared" ref="D146:D151" si="19">"女"</f>
        <v>女</v>
      </c>
      <c r="E146" s="7"/>
    </row>
    <row r="147" s="1" customFormat="1" customHeight="1" spans="1:5">
      <c r="A147" s="6" t="str">
        <f>"30801"</f>
        <v>30801</v>
      </c>
      <c r="B147" s="6" t="s">
        <v>14</v>
      </c>
      <c r="C147" s="6" t="str">
        <f>"阳海艳"</f>
        <v>阳海艳</v>
      </c>
      <c r="D147" s="6" t="str">
        <f t="shared" si="19"/>
        <v>女</v>
      </c>
      <c r="E147" s="7"/>
    </row>
    <row r="148" s="1" customFormat="1" customHeight="1" spans="1:5">
      <c r="A148" s="6" t="str">
        <f t="shared" ref="A148:A157" si="20">"30801"</f>
        <v>30801</v>
      </c>
      <c r="B148" s="6" t="s">
        <v>14</v>
      </c>
      <c r="C148" s="6" t="str">
        <f>"向婷"</f>
        <v>向婷</v>
      </c>
      <c r="D148" s="6" t="str">
        <f t="shared" si="19"/>
        <v>女</v>
      </c>
      <c r="E148" s="7"/>
    </row>
    <row r="149" s="1" customFormat="1" customHeight="1" spans="1:5">
      <c r="A149" s="6" t="str">
        <f t="shared" si="20"/>
        <v>30801</v>
      </c>
      <c r="B149" s="6" t="s">
        <v>14</v>
      </c>
      <c r="C149" s="6" t="str">
        <f>"葛小敏"</f>
        <v>葛小敏</v>
      </c>
      <c r="D149" s="6" t="str">
        <f t="shared" si="19"/>
        <v>女</v>
      </c>
      <c r="E149" s="7"/>
    </row>
    <row r="150" s="1" customFormat="1" customHeight="1" spans="1:5">
      <c r="A150" s="6" t="str">
        <f t="shared" si="20"/>
        <v>30801</v>
      </c>
      <c r="B150" s="6" t="s">
        <v>14</v>
      </c>
      <c r="C150" s="6" t="str">
        <f>"曾颖"</f>
        <v>曾颖</v>
      </c>
      <c r="D150" s="6" t="str">
        <f t="shared" si="19"/>
        <v>女</v>
      </c>
      <c r="E150" s="7"/>
    </row>
    <row r="151" s="1" customFormat="1" customHeight="1" spans="1:5">
      <c r="A151" s="6" t="str">
        <f t="shared" si="20"/>
        <v>30801</v>
      </c>
      <c r="B151" s="6" t="s">
        <v>14</v>
      </c>
      <c r="C151" s="6" t="str">
        <f>"蒋秀华"</f>
        <v>蒋秀华</v>
      </c>
      <c r="D151" s="6" t="str">
        <f t="shared" si="19"/>
        <v>女</v>
      </c>
      <c r="E151" s="7"/>
    </row>
    <row r="152" s="1" customFormat="1" customHeight="1" spans="1:5">
      <c r="A152" s="6" t="str">
        <f t="shared" si="20"/>
        <v>30801</v>
      </c>
      <c r="B152" s="6" t="s">
        <v>14</v>
      </c>
      <c r="C152" s="6" t="str">
        <f>"李文举"</f>
        <v>李文举</v>
      </c>
      <c r="D152" s="6" t="str">
        <f>"男"</f>
        <v>男</v>
      </c>
      <c r="E152" s="7"/>
    </row>
    <row r="153" s="1" customFormat="1" customHeight="1" spans="1:5">
      <c r="A153" s="6" t="str">
        <f t="shared" si="20"/>
        <v>30801</v>
      </c>
      <c r="B153" s="6" t="s">
        <v>14</v>
      </c>
      <c r="C153" s="6" t="str">
        <f>"朱润华"</f>
        <v>朱润华</v>
      </c>
      <c r="D153" s="6" t="str">
        <f>"女"</f>
        <v>女</v>
      </c>
      <c r="E153" s="7"/>
    </row>
    <row r="154" s="1" customFormat="1" customHeight="1" spans="1:5">
      <c r="A154" s="6" t="str">
        <f t="shared" si="20"/>
        <v>30801</v>
      </c>
      <c r="B154" s="6" t="s">
        <v>14</v>
      </c>
      <c r="C154" s="6" t="str">
        <f>"陈凤莲"</f>
        <v>陈凤莲</v>
      </c>
      <c r="D154" s="6" t="str">
        <f>"女"</f>
        <v>女</v>
      </c>
      <c r="E154" s="7"/>
    </row>
    <row r="155" s="1" customFormat="1" customHeight="1" spans="1:5">
      <c r="A155" s="6" t="str">
        <f t="shared" si="20"/>
        <v>30801</v>
      </c>
      <c r="B155" s="6" t="s">
        <v>14</v>
      </c>
      <c r="C155" s="6" t="str">
        <f>"张馨丹"</f>
        <v>张馨丹</v>
      </c>
      <c r="D155" s="6" t="str">
        <f>"女"</f>
        <v>女</v>
      </c>
      <c r="E155" s="7"/>
    </row>
    <row r="156" s="1" customFormat="1" customHeight="1" spans="1:5">
      <c r="A156" s="6" t="str">
        <f t="shared" si="20"/>
        <v>30801</v>
      </c>
      <c r="B156" s="6" t="s">
        <v>14</v>
      </c>
      <c r="C156" s="6" t="str">
        <f>"方妍"</f>
        <v>方妍</v>
      </c>
      <c r="D156" s="6" t="str">
        <f>"女"</f>
        <v>女</v>
      </c>
      <c r="E156" s="7"/>
    </row>
    <row r="157" s="1" customFormat="1" customHeight="1" spans="1:5">
      <c r="A157" s="6" t="str">
        <f t="shared" si="20"/>
        <v>30801</v>
      </c>
      <c r="B157" s="6" t="s">
        <v>14</v>
      </c>
      <c r="C157" s="6" t="str">
        <f>"林金燕"</f>
        <v>林金燕</v>
      </c>
      <c r="D157" s="6" t="str">
        <f>"女"</f>
        <v>女</v>
      </c>
      <c r="E157" s="7"/>
    </row>
    <row r="158" s="1" customFormat="1" customHeight="1" spans="1:5">
      <c r="A158" s="6" t="str">
        <f>"30901"</f>
        <v>30901</v>
      </c>
      <c r="B158" s="6" t="s">
        <v>15</v>
      </c>
      <c r="C158" s="6" t="str">
        <f>"丁月"</f>
        <v>丁月</v>
      </c>
      <c r="D158" s="6" t="str">
        <f>"男"</f>
        <v>男</v>
      </c>
      <c r="E158" s="7"/>
    </row>
    <row r="159" s="1" customFormat="1" customHeight="1" spans="1:5">
      <c r="A159" s="6" t="str">
        <f t="shared" ref="A158:A173" si="21">"30901"</f>
        <v>30901</v>
      </c>
      <c r="B159" s="6" t="s">
        <v>15</v>
      </c>
      <c r="C159" s="6" t="str">
        <f>"李艳丽"</f>
        <v>李艳丽</v>
      </c>
      <c r="D159" s="6" t="str">
        <f>"女"</f>
        <v>女</v>
      </c>
      <c r="E159" s="7"/>
    </row>
    <row r="160" s="1" customFormat="1" customHeight="1" spans="1:5">
      <c r="A160" s="6" t="str">
        <f t="shared" si="21"/>
        <v>30901</v>
      </c>
      <c r="B160" s="6" t="s">
        <v>15</v>
      </c>
      <c r="C160" s="6" t="str">
        <f>"舒永前"</f>
        <v>舒永前</v>
      </c>
      <c r="D160" s="6" t="str">
        <f>"男"</f>
        <v>男</v>
      </c>
      <c r="E160" s="7"/>
    </row>
    <row r="161" s="1" customFormat="1" customHeight="1" spans="1:5">
      <c r="A161" s="6" t="str">
        <f t="shared" si="21"/>
        <v>30901</v>
      </c>
      <c r="B161" s="6" t="s">
        <v>15</v>
      </c>
      <c r="C161" s="6" t="str">
        <f>"杨海宽"</f>
        <v>杨海宽</v>
      </c>
      <c r="D161" s="6" t="str">
        <f>"男"</f>
        <v>男</v>
      </c>
      <c r="E161" s="7"/>
    </row>
    <row r="162" s="1" customFormat="1" customHeight="1" spans="1:5">
      <c r="A162" s="6" t="str">
        <f t="shared" si="21"/>
        <v>30901</v>
      </c>
      <c r="B162" s="6" t="s">
        <v>15</v>
      </c>
      <c r="C162" s="6" t="str">
        <f>"刘平平"</f>
        <v>刘平平</v>
      </c>
      <c r="D162" s="6" t="str">
        <f>"男"</f>
        <v>男</v>
      </c>
      <c r="E162" s="7"/>
    </row>
    <row r="163" s="1" customFormat="1" customHeight="1" spans="1:5">
      <c r="A163" s="6" t="str">
        <f t="shared" si="21"/>
        <v>30901</v>
      </c>
      <c r="B163" s="6" t="s">
        <v>15</v>
      </c>
      <c r="C163" s="6" t="str">
        <f>"李娜"</f>
        <v>李娜</v>
      </c>
      <c r="D163" s="6" t="str">
        <f>"女"</f>
        <v>女</v>
      </c>
      <c r="E163" s="7"/>
    </row>
    <row r="164" s="1" customFormat="1" customHeight="1" spans="1:5">
      <c r="A164" s="6" t="str">
        <f t="shared" si="21"/>
        <v>30901</v>
      </c>
      <c r="B164" s="6" t="s">
        <v>15</v>
      </c>
      <c r="C164" s="6" t="str">
        <f>"梁旻茜"</f>
        <v>梁旻茜</v>
      </c>
      <c r="D164" s="6" t="str">
        <f>"女"</f>
        <v>女</v>
      </c>
      <c r="E164" s="7"/>
    </row>
    <row r="165" s="1" customFormat="1" customHeight="1" spans="1:5">
      <c r="A165" s="6" t="str">
        <f t="shared" si="21"/>
        <v>30901</v>
      </c>
      <c r="B165" s="6" t="s">
        <v>15</v>
      </c>
      <c r="C165" s="6" t="str">
        <f>"李璐"</f>
        <v>李璐</v>
      </c>
      <c r="D165" s="6" t="str">
        <f>"女"</f>
        <v>女</v>
      </c>
      <c r="E165" s="7"/>
    </row>
    <row r="166" s="1" customFormat="1" customHeight="1" spans="1:5">
      <c r="A166" s="6" t="str">
        <f t="shared" si="21"/>
        <v>30901</v>
      </c>
      <c r="B166" s="6" t="s">
        <v>15</v>
      </c>
      <c r="C166" s="6" t="str">
        <f>"万伟"</f>
        <v>万伟</v>
      </c>
      <c r="D166" s="6" t="str">
        <f>"男"</f>
        <v>男</v>
      </c>
      <c r="E166" s="7"/>
    </row>
    <row r="167" s="1" customFormat="1" customHeight="1" spans="1:5">
      <c r="A167" s="6" t="str">
        <f t="shared" si="21"/>
        <v>30901</v>
      </c>
      <c r="B167" s="6" t="s">
        <v>15</v>
      </c>
      <c r="C167" s="6" t="str">
        <f>"芮稳行"</f>
        <v>芮稳行</v>
      </c>
      <c r="D167" s="6" t="str">
        <f>"男"</f>
        <v>男</v>
      </c>
      <c r="E167" s="7"/>
    </row>
    <row r="168" s="1" customFormat="1" customHeight="1" spans="1:5">
      <c r="A168" s="6" t="str">
        <f t="shared" si="21"/>
        <v>30901</v>
      </c>
      <c r="B168" s="6" t="s">
        <v>15</v>
      </c>
      <c r="C168" s="6" t="str">
        <f>"陈莞月"</f>
        <v>陈莞月</v>
      </c>
      <c r="D168" s="6" t="str">
        <f>"女"</f>
        <v>女</v>
      </c>
      <c r="E168" s="7"/>
    </row>
    <row r="169" s="1" customFormat="1" customHeight="1" spans="1:5">
      <c r="A169" s="6" t="str">
        <f t="shared" si="21"/>
        <v>30901</v>
      </c>
      <c r="B169" s="6" t="s">
        <v>15</v>
      </c>
      <c r="C169" s="6" t="str">
        <f>"贾淑焱"</f>
        <v>贾淑焱</v>
      </c>
      <c r="D169" s="6" t="str">
        <f>"女"</f>
        <v>女</v>
      </c>
      <c r="E169" s="7"/>
    </row>
    <row r="170" s="1" customFormat="1" customHeight="1" spans="1:5">
      <c r="A170" s="6" t="str">
        <f t="shared" si="21"/>
        <v>30901</v>
      </c>
      <c r="B170" s="6" t="s">
        <v>15</v>
      </c>
      <c r="C170" s="6" t="str">
        <f>"喻雯璠"</f>
        <v>喻雯璠</v>
      </c>
      <c r="D170" s="6" t="str">
        <f>"女"</f>
        <v>女</v>
      </c>
      <c r="E170" s="7"/>
    </row>
    <row r="171" s="1" customFormat="1" customHeight="1" spans="1:5">
      <c r="A171" s="6" t="str">
        <f t="shared" si="21"/>
        <v>30901</v>
      </c>
      <c r="B171" s="6" t="s">
        <v>15</v>
      </c>
      <c r="C171" s="6" t="str">
        <f>"张馨月"</f>
        <v>张馨月</v>
      </c>
      <c r="D171" s="6" t="str">
        <f>"女"</f>
        <v>女</v>
      </c>
      <c r="E171" s="7"/>
    </row>
    <row r="172" s="1" customFormat="1" customHeight="1" spans="1:5">
      <c r="A172" s="6" t="str">
        <f t="shared" si="21"/>
        <v>30901</v>
      </c>
      <c r="B172" s="6" t="s">
        <v>15</v>
      </c>
      <c r="C172" s="6" t="str">
        <f>"李亚朋"</f>
        <v>李亚朋</v>
      </c>
      <c r="D172" s="6" t="str">
        <f>"男"</f>
        <v>男</v>
      </c>
      <c r="E172" s="7"/>
    </row>
    <row r="173" s="1" customFormat="1" customHeight="1" spans="1:5">
      <c r="A173" s="6" t="str">
        <f t="shared" ref="A173:A200" si="22">"31101"</f>
        <v>31101</v>
      </c>
      <c r="B173" s="6" t="s">
        <v>16</v>
      </c>
      <c r="C173" s="6" t="str">
        <f>"王斐"</f>
        <v>王斐</v>
      </c>
      <c r="D173" s="6" t="str">
        <f>"女"</f>
        <v>女</v>
      </c>
      <c r="E173" s="7"/>
    </row>
    <row r="174" s="1" customFormat="1" customHeight="1" spans="1:5">
      <c r="A174" s="6" t="str">
        <f t="shared" si="22"/>
        <v>31101</v>
      </c>
      <c r="B174" s="6" t="s">
        <v>16</v>
      </c>
      <c r="C174" s="6" t="str">
        <f>"徐晓东"</f>
        <v>徐晓东</v>
      </c>
      <c r="D174" s="6" t="str">
        <f>"男"</f>
        <v>男</v>
      </c>
      <c r="E174" s="7"/>
    </row>
    <row r="175" s="1" customFormat="1" customHeight="1" spans="1:5">
      <c r="A175" s="6" t="str">
        <f t="shared" si="22"/>
        <v>31101</v>
      </c>
      <c r="B175" s="6" t="s">
        <v>16</v>
      </c>
      <c r="C175" s="6" t="str">
        <f>"徐浴力"</f>
        <v>徐浴力</v>
      </c>
      <c r="D175" s="6" t="str">
        <f>"男"</f>
        <v>男</v>
      </c>
      <c r="E175" s="7"/>
    </row>
    <row r="176" s="1" customFormat="1" customHeight="1" spans="1:5">
      <c r="A176" s="6" t="str">
        <f t="shared" si="22"/>
        <v>31101</v>
      </c>
      <c r="B176" s="6" t="s">
        <v>16</v>
      </c>
      <c r="C176" s="6" t="str">
        <f>"刘文静"</f>
        <v>刘文静</v>
      </c>
      <c r="D176" s="6" t="str">
        <f>"女"</f>
        <v>女</v>
      </c>
      <c r="E176" s="7"/>
    </row>
    <row r="177" s="1" customFormat="1" customHeight="1" spans="1:5">
      <c r="A177" s="6" t="str">
        <f t="shared" si="22"/>
        <v>31101</v>
      </c>
      <c r="B177" s="6" t="s">
        <v>16</v>
      </c>
      <c r="C177" s="6" t="str">
        <f>"毛祖元"</f>
        <v>毛祖元</v>
      </c>
      <c r="D177" s="6" t="str">
        <f>"男"</f>
        <v>男</v>
      </c>
      <c r="E177" s="7"/>
    </row>
    <row r="178" s="1" customFormat="1" customHeight="1" spans="1:5">
      <c r="A178" s="6" t="str">
        <f t="shared" si="22"/>
        <v>31101</v>
      </c>
      <c r="B178" s="6" t="s">
        <v>16</v>
      </c>
      <c r="C178" s="6" t="str">
        <f>"卢显"</f>
        <v>卢显</v>
      </c>
      <c r="D178" s="6" t="str">
        <f>"女"</f>
        <v>女</v>
      </c>
      <c r="E178" s="7"/>
    </row>
    <row r="179" s="1" customFormat="1" customHeight="1" spans="1:5">
      <c r="A179" s="6" t="str">
        <f t="shared" si="22"/>
        <v>31101</v>
      </c>
      <c r="B179" s="6" t="s">
        <v>16</v>
      </c>
      <c r="C179" s="6" t="str">
        <f>"周晓虎"</f>
        <v>周晓虎</v>
      </c>
      <c r="D179" s="6" t="str">
        <f>"男"</f>
        <v>男</v>
      </c>
      <c r="E179" s="7"/>
    </row>
    <row r="180" s="1" customFormat="1" customHeight="1" spans="1:5">
      <c r="A180" s="6" t="str">
        <f t="shared" si="22"/>
        <v>31101</v>
      </c>
      <c r="B180" s="6" t="s">
        <v>16</v>
      </c>
      <c r="C180" s="6" t="str">
        <f>"李绍秋"</f>
        <v>李绍秋</v>
      </c>
      <c r="D180" s="6" t="str">
        <f>"女"</f>
        <v>女</v>
      </c>
      <c r="E180" s="7"/>
    </row>
    <row r="181" s="1" customFormat="1" customHeight="1" spans="1:5">
      <c r="A181" s="6" t="str">
        <f t="shared" si="22"/>
        <v>31101</v>
      </c>
      <c r="B181" s="6" t="s">
        <v>16</v>
      </c>
      <c r="C181" s="6" t="str">
        <f>"柴爽"</f>
        <v>柴爽</v>
      </c>
      <c r="D181" s="6" t="str">
        <f>"男"</f>
        <v>男</v>
      </c>
      <c r="E181" s="7"/>
    </row>
    <row r="182" s="1" customFormat="1" customHeight="1" spans="1:5">
      <c r="A182" s="6" t="str">
        <f t="shared" si="22"/>
        <v>31101</v>
      </c>
      <c r="B182" s="6" t="s">
        <v>16</v>
      </c>
      <c r="C182" s="6" t="str">
        <f>"付沃兴"</f>
        <v>付沃兴</v>
      </c>
      <c r="D182" s="6" t="str">
        <f>"男"</f>
        <v>男</v>
      </c>
      <c r="E182" s="7"/>
    </row>
    <row r="183" s="1" customFormat="1" customHeight="1" spans="1:5">
      <c r="A183" s="6" t="str">
        <f t="shared" si="22"/>
        <v>31101</v>
      </c>
      <c r="B183" s="6" t="s">
        <v>16</v>
      </c>
      <c r="C183" s="6" t="str">
        <f>"吴雨晴"</f>
        <v>吴雨晴</v>
      </c>
      <c r="D183" s="6" t="str">
        <f>"女"</f>
        <v>女</v>
      </c>
      <c r="E183" s="7"/>
    </row>
    <row r="184" s="1" customFormat="1" customHeight="1" spans="1:5">
      <c r="A184" s="6" t="str">
        <f t="shared" si="22"/>
        <v>31101</v>
      </c>
      <c r="B184" s="6" t="s">
        <v>16</v>
      </c>
      <c r="C184" s="6" t="str">
        <f>"欧秋月"</f>
        <v>欧秋月</v>
      </c>
      <c r="D184" s="6" t="str">
        <f>"女"</f>
        <v>女</v>
      </c>
      <c r="E184" s="7"/>
    </row>
    <row r="185" s="1" customFormat="1" customHeight="1" spans="1:5">
      <c r="A185" s="6" t="str">
        <f t="shared" si="22"/>
        <v>31101</v>
      </c>
      <c r="B185" s="6" t="s">
        <v>16</v>
      </c>
      <c r="C185" s="6" t="str">
        <f>"秦明广"</f>
        <v>秦明广</v>
      </c>
      <c r="D185" s="6" t="str">
        <f>"男"</f>
        <v>男</v>
      </c>
      <c r="E185" s="7"/>
    </row>
    <row r="186" s="1" customFormat="1" customHeight="1" spans="1:5">
      <c r="A186" s="6" t="str">
        <f t="shared" si="22"/>
        <v>31101</v>
      </c>
      <c r="B186" s="6" t="s">
        <v>16</v>
      </c>
      <c r="C186" s="6" t="str">
        <f>"谢冬梅"</f>
        <v>谢冬梅</v>
      </c>
      <c r="D186" s="6" t="str">
        <f>"女"</f>
        <v>女</v>
      </c>
      <c r="E186" s="7"/>
    </row>
    <row r="187" s="1" customFormat="1" customHeight="1" spans="1:5">
      <c r="A187" s="6" t="str">
        <f t="shared" si="22"/>
        <v>31101</v>
      </c>
      <c r="B187" s="6" t="s">
        <v>16</v>
      </c>
      <c r="C187" s="6" t="str">
        <f>"周超"</f>
        <v>周超</v>
      </c>
      <c r="D187" s="6" t="str">
        <f>"男"</f>
        <v>男</v>
      </c>
      <c r="E187" s="7"/>
    </row>
    <row r="188" s="1" customFormat="1" customHeight="1" spans="1:5">
      <c r="A188" s="6" t="str">
        <f t="shared" si="22"/>
        <v>31101</v>
      </c>
      <c r="B188" s="6" t="s">
        <v>16</v>
      </c>
      <c r="C188" s="6" t="str">
        <f>"王庆"</f>
        <v>王庆</v>
      </c>
      <c r="D188" s="6" t="str">
        <f t="shared" ref="D188:D193" si="23">"女"</f>
        <v>女</v>
      </c>
      <c r="E188" s="7"/>
    </row>
    <row r="189" s="1" customFormat="1" customHeight="1" spans="1:5">
      <c r="A189" s="6" t="str">
        <f t="shared" si="22"/>
        <v>31101</v>
      </c>
      <c r="B189" s="6" t="s">
        <v>16</v>
      </c>
      <c r="C189" s="6" t="str">
        <f>"王文芝"</f>
        <v>王文芝</v>
      </c>
      <c r="D189" s="6" t="str">
        <f t="shared" si="23"/>
        <v>女</v>
      </c>
      <c r="E189" s="7"/>
    </row>
    <row r="190" s="1" customFormat="1" customHeight="1" spans="1:5">
      <c r="A190" s="6" t="str">
        <f t="shared" si="22"/>
        <v>31101</v>
      </c>
      <c r="B190" s="6" t="s">
        <v>16</v>
      </c>
      <c r="C190" s="6" t="str">
        <f>"姚晓芬"</f>
        <v>姚晓芬</v>
      </c>
      <c r="D190" s="6" t="str">
        <f t="shared" si="23"/>
        <v>女</v>
      </c>
      <c r="E190" s="7"/>
    </row>
    <row r="191" s="1" customFormat="1" customHeight="1" spans="1:5">
      <c r="A191" s="6" t="str">
        <f t="shared" si="22"/>
        <v>31101</v>
      </c>
      <c r="B191" s="6" t="s">
        <v>16</v>
      </c>
      <c r="C191" s="6" t="str">
        <f>"郝蓉蓉"</f>
        <v>郝蓉蓉</v>
      </c>
      <c r="D191" s="6" t="str">
        <f t="shared" si="23"/>
        <v>女</v>
      </c>
      <c r="E191" s="7"/>
    </row>
    <row r="192" s="1" customFormat="1" customHeight="1" spans="1:5">
      <c r="A192" s="6" t="str">
        <f t="shared" si="22"/>
        <v>31101</v>
      </c>
      <c r="B192" s="6" t="s">
        <v>16</v>
      </c>
      <c r="C192" s="6" t="str">
        <f>"石杨"</f>
        <v>石杨</v>
      </c>
      <c r="D192" s="6" t="str">
        <f t="shared" si="23"/>
        <v>女</v>
      </c>
      <c r="E192" s="7"/>
    </row>
    <row r="193" s="1" customFormat="1" customHeight="1" spans="1:5">
      <c r="A193" s="6" t="str">
        <f t="shared" si="22"/>
        <v>31101</v>
      </c>
      <c r="B193" s="6" t="s">
        <v>16</v>
      </c>
      <c r="C193" s="6" t="str">
        <f>"赵倩倩"</f>
        <v>赵倩倩</v>
      </c>
      <c r="D193" s="6" t="str">
        <f t="shared" si="23"/>
        <v>女</v>
      </c>
      <c r="E193" s="7"/>
    </row>
    <row r="194" s="1" customFormat="1" customHeight="1" spans="1:5">
      <c r="A194" s="6" t="str">
        <f t="shared" si="22"/>
        <v>31101</v>
      </c>
      <c r="B194" s="6" t="s">
        <v>16</v>
      </c>
      <c r="C194" s="6" t="str">
        <f>"李海鹏"</f>
        <v>李海鹏</v>
      </c>
      <c r="D194" s="6" t="str">
        <f>"男"</f>
        <v>男</v>
      </c>
      <c r="E194" s="7"/>
    </row>
    <row r="195" s="1" customFormat="1" customHeight="1" spans="1:5">
      <c r="A195" s="6" t="str">
        <f t="shared" si="22"/>
        <v>31101</v>
      </c>
      <c r="B195" s="6" t="s">
        <v>16</v>
      </c>
      <c r="C195" s="6" t="str">
        <f>"李港秋"</f>
        <v>李港秋</v>
      </c>
      <c r="D195" s="6" t="str">
        <f>"男"</f>
        <v>男</v>
      </c>
      <c r="E195" s="7"/>
    </row>
    <row r="196" s="1" customFormat="1" customHeight="1" spans="1:5">
      <c r="A196" s="6" t="str">
        <f t="shared" si="22"/>
        <v>31101</v>
      </c>
      <c r="B196" s="6" t="s">
        <v>16</v>
      </c>
      <c r="C196" s="6" t="str">
        <f>"陈小会"</f>
        <v>陈小会</v>
      </c>
      <c r="D196" s="6" t="str">
        <f>"女"</f>
        <v>女</v>
      </c>
      <c r="E196" s="7"/>
    </row>
    <row r="197" s="1" customFormat="1" customHeight="1" spans="1:5">
      <c r="A197" s="6" t="str">
        <f t="shared" si="22"/>
        <v>31101</v>
      </c>
      <c r="B197" s="6" t="s">
        <v>16</v>
      </c>
      <c r="C197" s="6" t="str">
        <f>"朱仁登"</f>
        <v>朱仁登</v>
      </c>
      <c r="D197" s="6" t="str">
        <f>"男"</f>
        <v>男</v>
      </c>
      <c r="E197" s="7"/>
    </row>
    <row r="198" s="1" customFormat="1" customHeight="1" spans="1:5">
      <c r="A198" s="6" t="str">
        <f t="shared" si="22"/>
        <v>31101</v>
      </c>
      <c r="B198" s="6" t="s">
        <v>16</v>
      </c>
      <c r="C198" s="6" t="str">
        <f>"王一帆"</f>
        <v>王一帆</v>
      </c>
      <c r="D198" s="6" t="str">
        <f>"男"</f>
        <v>男</v>
      </c>
      <c r="E198" s="7"/>
    </row>
    <row r="199" s="1" customFormat="1" customHeight="1" spans="1:5">
      <c r="A199" s="6" t="str">
        <f t="shared" si="22"/>
        <v>31101</v>
      </c>
      <c r="B199" s="6" t="s">
        <v>16</v>
      </c>
      <c r="C199" s="6" t="str">
        <f>"李吉文"</f>
        <v>李吉文</v>
      </c>
      <c r="D199" s="6" t="str">
        <f>"男"</f>
        <v>男</v>
      </c>
      <c r="E199" s="7"/>
    </row>
    <row r="200" s="1" customFormat="1" customHeight="1" spans="1:5">
      <c r="A200" s="6" t="str">
        <f t="shared" si="22"/>
        <v>31101</v>
      </c>
      <c r="B200" s="6" t="s">
        <v>16</v>
      </c>
      <c r="C200" s="6" t="str">
        <f>"王梦真"</f>
        <v>王梦真</v>
      </c>
      <c r="D200" s="6" t="str">
        <f>"女"</f>
        <v>女</v>
      </c>
      <c r="E200" s="7"/>
    </row>
    <row r="201" s="1" customFormat="1" customHeight="1" spans="1:5">
      <c r="A201" s="6" t="str">
        <f t="shared" ref="A201:A215" si="24">"31102"</f>
        <v>31102</v>
      </c>
      <c r="B201" s="6" t="s">
        <v>17</v>
      </c>
      <c r="C201" s="6" t="str">
        <f>"王萍"</f>
        <v>王萍</v>
      </c>
      <c r="D201" s="6" t="str">
        <f>"男"</f>
        <v>男</v>
      </c>
      <c r="E201" s="7"/>
    </row>
    <row r="202" s="1" customFormat="1" customHeight="1" spans="1:5">
      <c r="A202" s="6" t="str">
        <f t="shared" si="24"/>
        <v>31102</v>
      </c>
      <c r="B202" s="6" t="s">
        <v>17</v>
      </c>
      <c r="C202" s="6" t="str">
        <f>"李立杰"</f>
        <v>李立杰</v>
      </c>
      <c r="D202" s="6" t="str">
        <f>"男"</f>
        <v>男</v>
      </c>
      <c r="E202" s="7"/>
    </row>
    <row r="203" s="1" customFormat="1" customHeight="1" spans="1:5">
      <c r="A203" s="6" t="str">
        <f t="shared" si="24"/>
        <v>31102</v>
      </c>
      <c r="B203" s="6" t="s">
        <v>17</v>
      </c>
      <c r="C203" s="6" t="str">
        <f>"李松利"</f>
        <v>李松利</v>
      </c>
      <c r="D203" s="6" t="str">
        <f>"男"</f>
        <v>男</v>
      </c>
      <c r="E203" s="7"/>
    </row>
    <row r="204" s="1" customFormat="1" customHeight="1" spans="1:5">
      <c r="A204" s="6" t="str">
        <f t="shared" si="24"/>
        <v>31102</v>
      </c>
      <c r="B204" s="6" t="s">
        <v>17</v>
      </c>
      <c r="C204" s="6" t="str">
        <f>"郭赛"</f>
        <v>郭赛</v>
      </c>
      <c r="D204" s="6" t="str">
        <f>"男"</f>
        <v>男</v>
      </c>
      <c r="E204" s="7"/>
    </row>
    <row r="205" s="1" customFormat="1" customHeight="1" spans="1:5">
      <c r="A205" s="6" t="str">
        <f t="shared" si="24"/>
        <v>31102</v>
      </c>
      <c r="B205" s="6" t="s">
        <v>17</v>
      </c>
      <c r="C205" s="6" t="str">
        <f>"张培"</f>
        <v>张培</v>
      </c>
      <c r="D205" s="6" t="str">
        <f>"女"</f>
        <v>女</v>
      </c>
      <c r="E205" s="7"/>
    </row>
    <row r="206" s="1" customFormat="1" customHeight="1" spans="1:5">
      <c r="A206" s="6" t="str">
        <f t="shared" si="24"/>
        <v>31102</v>
      </c>
      <c r="B206" s="6" t="s">
        <v>17</v>
      </c>
      <c r="C206" s="6" t="str">
        <f>"彭梦"</f>
        <v>彭梦</v>
      </c>
      <c r="D206" s="6" t="str">
        <f>"女"</f>
        <v>女</v>
      </c>
      <c r="E206" s="7"/>
    </row>
    <row r="207" s="1" customFormat="1" customHeight="1" spans="1:5">
      <c r="A207" s="6" t="str">
        <f t="shared" si="24"/>
        <v>31102</v>
      </c>
      <c r="B207" s="6" t="s">
        <v>17</v>
      </c>
      <c r="C207" s="6" t="str">
        <f>"李生瑄"</f>
        <v>李生瑄</v>
      </c>
      <c r="D207" s="6" t="str">
        <f>"女"</f>
        <v>女</v>
      </c>
      <c r="E207" s="7"/>
    </row>
    <row r="208" s="1" customFormat="1" customHeight="1" spans="1:5">
      <c r="A208" s="6" t="str">
        <f t="shared" si="24"/>
        <v>31102</v>
      </c>
      <c r="B208" s="6" t="s">
        <v>17</v>
      </c>
      <c r="C208" s="6" t="str">
        <f>"曾荣博"</f>
        <v>曾荣博</v>
      </c>
      <c r="D208" s="6" t="str">
        <f>"男"</f>
        <v>男</v>
      </c>
      <c r="E208" s="7"/>
    </row>
    <row r="209" s="1" customFormat="1" customHeight="1" spans="1:5">
      <c r="A209" s="6" t="str">
        <f t="shared" si="24"/>
        <v>31102</v>
      </c>
      <c r="B209" s="6" t="s">
        <v>17</v>
      </c>
      <c r="C209" s="6" t="str">
        <f>"邓丹"</f>
        <v>邓丹</v>
      </c>
      <c r="D209" s="6" t="str">
        <f>"女"</f>
        <v>女</v>
      </c>
      <c r="E209" s="7"/>
    </row>
    <row r="210" s="1" customFormat="1" customHeight="1" spans="1:5">
      <c r="A210" s="6" t="str">
        <f t="shared" si="24"/>
        <v>31102</v>
      </c>
      <c r="B210" s="6" t="s">
        <v>17</v>
      </c>
      <c r="C210" s="6" t="str">
        <f>"白雪兰"</f>
        <v>白雪兰</v>
      </c>
      <c r="D210" s="6" t="str">
        <f>"女"</f>
        <v>女</v>
      </c>
      <c r="E210" s="7"/>
    </row>
    <row r="211" s="1" customFormat="1" customHeight="1" spans="1:5">
      <c r="A211" s="6" t="str">
        <f t="shared" si="24"/>
        <v>31102</v>
      </c>
      <c r="B211" s="6" t="s">
        <v>17</v>
      </c>
      <c r="C211" s="6" t="str">
        <f>"田群芝"</f>
        <v>田群芝</v>
      </c>
      <c r="D211" s="6" t="str">
        <f>"女"</f>
        <v>女</v>
      </c>
      <c r="E211" s="7"/>
    </row>
    <row r="212" s="1" customFormat="1" customHeight="1" spans="1:5">
      <c r="A212" s="6" t="str">
        <f t="shared" si="24"/>
        <v>31102</v>
      </c>
      <c r="B212" s="6" t="s">
        <v>17</v>
      </c>
      <c r="C212" s="6" t="str">
        <f>"刘慧玲"</f>
        <v>刘慧玲</v>
      </c>
      <c r="D212" s="6" t="str">
        <f>"女"</f>
        <v>女</v>
      </c>
      <c r="E212" s="7"/>
    </row>
    <row r="213" s="1" customFormat="1" customHeight="1" spans="1:5">
      <c r="A213" s="6" t="str">
        <f t="shared" si="24"/>
        <v>31102</v>
      </c>
      <c r="B213" s="6" t="s">
        <v>17</v>
      </c>
      <c r="C213" s="6" t="str">
        <f>"苏玉红"</f>
        <v>苏玉红</v>
      </c>
      <c r="D213" s="6" t="str">
        <f>"男"</f>
        <v>男</v>
      </c>
      <c r="E213" s="7"/>
    </row>
    <row r="214" s="1" customFormat="1" customHeight="1" spans="1:5">
      <c r="A214" s="6" t="str">
        <f t="shared" si="24"/>
        <v>31102</v>
      </c>
      <c r="B214" s="6" t="s">
        <v>17</v>
      </c>
      <c r="C214" s="6" t="str">
        <f>"谢玉"</f>
        <v>谢玉</v>
      </c>
      <c r="D214" s="6" t="str">
        <f>"女"</f>
        <v>女</v>
      </c>
      <c r="E214" s="7"/>
    </row>
    <row r="215" s="1" customFormat="1" customHeight="1" spans="1:5">
      <c r="A215" s="6" t="str">
        <f t="shared" si="24"/>
        <v>31102</v>
      </c>
      <c r="B215" s="6" t="s">
        <v>17</v>
      </c>
      <c r="C215" s="6" t="str">
        <f>"王静宇"</f>
        <v>王静宇</v>
      </c>
      <c r="D215" s="6" t="str">
        <f>"女"</f>
        <v>女</v>
      </c>
      <c r="E215" s="7"/>
    </row>
    <row r="216" s="1" customFormat="1" customHeight="1" spans="1:5">
      <c r="A216" s="6" t="str">
        <f t="shared" ref="A216:A223" si="25">"31201"</f>
        <v>31201</v>
      </c>
      <c r="B216" s="6" t="s">
        <v>18</v>
      </c>
      <c r="C216" s="6" t="str">
        <f>"刘孝伟"</f>
        <v>刘孝伟</v>
      </c>
      <c r="D216" s="6" t="str">
        <f>"男"</f>
        <v>男</v>
      </c>
      <c r="E216" s="7"/>
    </row>
    <row r="217" s="1" customFormat="1" customHeight="1" spans="1:5">
      <c r="A217" s="6" t="str">
        <f t="shared" si="25"/>
        <v>31201</v>
      </c>
      <c r="B217" s="6" t="s">
        <v>18</v>
      </c>
      <c r="C217" s="6" t="str">
        <f>"谢楚"</f>
        <v>谢楚</v>
      </c>
      <c r="D217" s="6" t="str">
        <f>"男"</f>
        <v>男</v>
      </c>
      <c r="E217" s="7"/>
    </row>
    <row r="218" s="1" customFormat="1" customHeight="1" spans="1:5">
      <c r="A218" s="6" t="str">
        <f t="shared" si="25"/>
        <v>31201</v>
      </c>
      <c r="B218" s="6" t="s">
        <v>18</v>
      </c>
      <c r="C218" s="6" t="str">
        <f>"黄波"</f>
        <v>黄波</v>
      </c>
      <c r="D218" s="6" t="str">
        <f>"女"</f>
        <v>女</v>
      </c>
      <c r="E218" s="7"/>
    </row>
    <row r="219" s="1" customFormat="1" customHeight="1" spans="1:5">
      <c r="A219" s="6" t="str">
        <f t="shared" si="25"/>
        <v>31201</v>
      </c>
      <c r="B219" s="6" t="s">
        <v>18</v>
      </c>
      <c r="C219" s="6" t="str">
        <f>"王梁飞"</f>
        <v>王梁飞</v>
      </c>
      <c r="D219" s="6" t="str">
        <f>"男"</f>
        <v>男</v>
      </c>
      <c r="E219" s="7"/>
    </row>
    <row r="220" s="1" customFormat="1" customHeight="1" spans="1:5">
      <c r="A220" s="6" t="str">
        <f t="shared" si="25"/>
        <v>31201</v>
      </c>
      <c r="B220" s="6" t="s">
        <v>18</v>
      </c>
      <c r="C220" s="6" t="str">
        <f>"江冲"</f>
        <v>江冲</v>
      </c>
      <c r="D220" s="6" t="str">
        <f>"男"</f>
        <v>男</v>
      </c>
      <c r="E220" s="7"/>
    </row>
    <row r="221" s="1" customFormat="1" customHeight="1" spans="1:5">
      <c r="A221" s="6" t="str">
        <f t="shared" si="25"/>
        <v>31201</v>
      </c>
      <c r="B221" s="6" t="s">
        <v>18</v>
      </c>
      <c r="C221" s="6" t="str">
        <f>"梅春仿"</f>
        <v>梅春仿</v>
      </c>
      <c r="D221" s="6" t="str">
        <f>"女"</f>
        <v>女</v>
      </c>
      <c r="E221" s="7"/>
    </row>
    <row r="222" s="1" customFormat="1" customHeight="1" spans="1:5">
      <c r="A222" s="6" t="str">
        <f t="shared" si="25"/>
        <v>31201</v>
      </c>
      <c r="B222" s="6" t="s">
        <v>18</v>
      </c>
      <c r="C222" s="6" t="str">
        <f>"李英杰"</f>
        <v>李英杰</v>
      </c>
      <c r="D222" s="6" t="str">
        <f>"男"</f>
        <v>男</v>
      </c>
      <c r="E222" s="7"/>
    </row>
    <row r="223" s="1" customFormat="1" customHeight="1" spans="1:5">
      <c r="A223" s="6" t="str">
        <f t="shared" si="25"/>
        <v>31201</v>
      </c>
      <c r="B223" s="6" t="s">
        <v>18</v>
      </c>
      <c r="C223" s="6" t="str">
        <f>"卢勇珍"</f>
        <v>卢勇珍</v>
      </c>
      <c r="D223" s="6" t="str">
        <f>"女"</f>
        <v>女</v>
      </c>
      <c r="E223" s="7"/>
    </row>
    <row r="224" s="1" customFormat="1" customHeight="1" spans="1:5">
      <c r="A224" s="6" t="str">
        <f>"31202"</f>
        <v>31202</v>
      </c>
      <c r="B224" s="6" t="s">
        <v>19</v>
      </c>
      <c r="C224" s="6" t="str">
        <f>"康振"</f>
        <v>康振</v>
      </c>
      <c r="D224" s="6" t="str">
        <f>"男"</f>
        <v>男</v>
      </c>
      <c r="E224" s="7"/>
    </row>
    <row r="225" s="1" customFormat="1" customHeight="1" spans="1:5">
      <c r="A225" s="6" t="str">
        <f>"31202"</f>
        <v>31202</v>
      </c>
      <c r="B225" s="6" t="s">
        <v>19</v>
      </c>
      <c r="C225" s="6" t="str">
        <f>"喻佳"</f>
        <v>喻佳</v>
      </c>
      <c r="D225" s="6" t="str">
        <f>"女"</f>
        <v>女</v>
      </c>
      <c r="E225" s="7"/>
    </row>
    <row r="226" s="1" customFormat="1" customHeight="1" spans="1:5">
      <c r="A226" s="6" t="str">
        <f>"31202"</f>
        <v>31202</v>
      </c>
      <c r="B226" s="6" t="s">
        <v>19</v>
      </c>
      <c r="C226" s="6" t="str">
        <f>"田常炜"</f>
        <v>田常炜</v>
      </c>
      <c r="D226" s="6" t="str">
        <f>"女"</f>
        <v>女</v>
      </c>
      <c r="E226" s="7"/>
    </row>
    <row r="227" s="1" customFormat="1" customHeight="1" spans="1:5">
      <c r="A227" s="6" t="str">
        <f>"31202"</f>
        <v>31202</v>
      </c>
      <c r="B227" s="6" t="s">
        <v>19</v>
      </c>
      <c r="C227" s="6" t="str">
        <f>"何平"</f>
        <v>何平</v>
      </c>
      <c r="D227" s="6" t="str">
        <f>"男"</f>
        <v>男</v>
      </c>
      <c r="E227" s="7"/>
    </row>
    <row r="228" s="1" customFormat="1" customHeight="1" spans="1:5">
      <c r="A228" s="6" t="str">
        <f>"31202"</f>
        <v>31202</v>
      </c>
      <c r="B228" s="6" t="s">
        <v>19</v>
      </c>
      <c r="C228" s="6" t="str">
        <f>"刘瑞琪"</f>
        <v>刘瑞琪</v>
      </c>
      <c r="D228" s="6" t="str">
        <f>"女"</f>
        <v>女</v>
      </c>
      <c r="E228" s="7"/>
    </row>
    <row r="229" s="1" customFormat="1" customHeight="1" spans="1:5">
      <c r="A229" s="6" t="str">
        <f t="shared" ref="A229:A236" si="26">"31203"</f>
        <v>31203</v>
      </c>
      <c r="B229" s="6" t="s">
        <v>20</v>
      </c>
      <c r="C229" s="6" t="str">
        <f>"刘文婷"</f>
        <v>刘文婷</v>
      </c>
      <c r="D229" s="6" t="str">
        <f>"女"</f>
        <v>女</v>
      </c>
      <c r="E229" s="7"/>
    </row>
    <row r="230" s="1" customFormat="1" customHeight="1" spans="1:5">
      <c r="A230" s="6" t="str">
        <f t="shared" si="26"/>
        <v>31203</v>
      </c>
      <c r="B230" s="6" t="s">
        <v>20</v>
      </c>
      <c r="C230" s="6" t="str">
        <f>"夏杭"</f>
        <v>夏杭</v>
      </c>
      <c r="D230" s="6" t="str">
        <f>"男"</f>
        <v>男</v>
      </c>
      <c r="E230" s="7"/>
    </row>
    <row r="231" s="1" customFormat="1" customHeight="1" spans="1:5">
      <c r="A231" s="6" t="str">
        <f t="shared" si="26"/>
        <v>31203</v>
      </c>
      <c r="B231" s="6" t="s">
        <v>20</v>
      </c>
      <c r="C231" s="6" t="str">
        <f>"赵威威"</f>
        <v>赵威威</v>
      </c>
      <c r="D231" s="6" t="str">
        <f>"男"</f>
        <v>男</v>
      </c>
      <c r="E231" s="7"/>
    </row>
    <row r="232" s="1" customFormat="1" customHeight="1" spans="1:5">
      <c r="A232" s="6" t="str">
        <f t="shared" si="26"/>
        <v>31203</v>
      </c>
      <c r="B232" s="6" t="s">
        <v>20</v>
      </c>
      <c r="C232" s="6" t="str">
        <f>"王司琦"</f>
        <v>王司琦</v>
      </c>
      <c r="D232" s="6" t="str">
        <f>"女"</f>
        <v>女</v>
      </c>
      <c r="E232" s="7"/>
    </row>
    <row r="233" s="1" customFormat="1" customHeight="1" spans="1:5">
      <c r="A233" s="6" t="str">
        <f t="shared" si="26"/>
        <v>31203</v>
      </c>
      <c r="B233" s="6" t="s">
        <v>20</v>
      </c>
      <c r="C233" s="6" t="str">
        <f>"靳维"</f>
        <v>靳维</v>
      </c>
      <c r="D233" s="6" t="str">
        <f>"女"</f>
        <v>女</v>
      </c>
      <c r="E233" s="7"/>
    </row>
    <row r="234" s="1" customFormat="1" customHeight="1" spans="1:5">
      <c r="A234" s="6" t="str">
        <f t="shared" si="26"/>
        <v>31203</v>
      </c>
      <c r="B234" s="6" t="s">
        <v>20</v>
      </c>
      <c r="C234" s="6" t="str">
        <f>"曾强发"</f>
        <v>曾强发</v>
      </c>
      <c r="D234" s="6" t="str">
        <f>"男"</f>
        <v>男</v>
      </c>
      <c r="E234" s="7"/>
    </row>
    <row r="235" s="1" customFormat="1" customHeight="1" spans="1:5">
      <c r="A235" s="6" t="str">
        <f t="shared" si="26"/>
        <v>31203</v>
      </c>
      <c r="B235" s="6" t="s">
        <v>20</v>
      </c>
      <c r="C235" s="6" t="str">
        <f>"景文轩"</f>
        <v>景文轩</v>
      </c>
      <c r="D235" s="6" t="str">
        <f>"男"</f>
        <v>男</v>
      </c>
      <c r="E235" s="7"/>
    </row>
    <row r="236" s="1" customFormat="1" customHeight="1" spans="1:5">
      <c r="A236" s="6" t="str">
        <f t="shared" si="26"/>
        <v>31203</v>
      </c>
      <c r="B236" s="6" t="s">
        <v>20</v>
      </c>
      <c r="C236" s="6" t="str">
        <f>"席丽"</f>
        <v>席丽</v>
      </c>
      <c r="D236" s="6" t="str">
        <f>"女"</f>
        <v>女</v>
      </c>
      <c r="E236" s="7"/>
    </row>
    <row r="237" s="1" customFormat="1" customHeight="1" spans="1:5">
      <c r="A237" s="6" t="str">
        <f t="shared" ref="A237:A242" si="27">"31203"</f>
        <v>31203</v>
      </c>
      <c r="B237" s="6" t="s">
        <v>20</v>
      </c>
      <c r="C237" s="6" t="str">
        <f>"罗曼"</f>
        <v>罗曼</v>
      </c>
      <c r="D237" s="6" t="str">
        <f>"女"</f>
        <v>女</v>
      </c>
      <c r="E237" s="7"/>
    </row>
    <row r="238" s="1" customFormat="1" customHeight="1" spans="1:5">
      <c r="A238" s="6" t="str">
        <f t="shared" si="27"/>
        <v>31203</v>
      </c>
      <c r="B238" s="6" t="s">
        <v>20</v>
      </c>
      <c r="C238" s="6" t="str">
        <f>"彭丽鸿"</f>
        <v>彭丽鸿</v>
      </c>
      <c r="D238" s="6" t="str">
        <f>"女"</f>
        <v>女</v>
      </c>
      <c r="E238" s="7"/>
    </row>
    <row r="239" s="1" customFormat="1" customHeight="1" spans="1:5">
      <c r="A239" s="6" t="str">
        <f t="shared" si="27"/>
        <v>31203</v>
      </c>
      <c r="B239" s="6" t="s">
        <v>20</v>
      </c>
      <c r="C239" s="6" t="str">
        <f>"罗雅蕴"</f>
        <v>罗雅蕴</v>
      </c>
      <c r="D239" s="6" t="str">
        <f>"女"</f>
        <v>女</v>
      </c>
      <c r="E239" s="7"/>
    </row>
    <row r="240" s="1" customFormat="1" customHeight="1" spans="1:5">
      <c r="A240" s="6" t="str">
        <f t="shared" si="27"/>
        <v>31203</v>
      </c>
      <c r="B240" s="6" t="s">
        <v>20</v>
      </c>
      <c r="C240" s="6" t="str">
        <f>"芦贤博"</f>
        <v>芦贤博</v>
      </c>
      <c r="D240" s="6" t="str">
        <f>"男"</f>
        <v>男</v>
      </c>
      <c r="E240" s="7"/>
    </row>
    <row r="241" s="1" customFormat="1" customHeight="1" spans="1:5">
      <c r="A241" s="6" t="str">
        <f t="shared" si="27"/>
        <v>31203</v>
      </c>
      <c r="B241" s="6" t="s">
        <v>20</v>
      </c>
      <c r="C241" s="6" t="str">
        <f>"陈思琪"</f>
        <v>陈思琪</v>
      </c>
      <c r="D241" s="6" t="str">
        <f>"女"</f>
        <v>女</v>
      </c>
      <c r="E241" s="7"/>
    </row>
    <row r="242" s="1" customFormat="1" customHeight="1" spans="1:5">
      <c r="A242" s="6" t="str">
        <f t="shared" si="27"/>
        <v>31203</v>
      </c>
      <c r="B242" s="6" t="s">
        <v>20</v>
      </c>
      <c r="C242" s="6" t="str">
        <f>"杨琼"</f>
        <v>杨琼</v>
      </c>
      <c r="D242" s="6" t="str">
        <f>"女"</f>
        <v>女</v>
      </c>
      <c r="E242" s="7"/>
    </row>
    <row r="243" s="1" customFormat="1" customHeight="1" spans="1:5">
      <c r="A243" s="6" t="str">
        <f>"31301"</f>
        <v>31301</v>
      </c>
      <c r="B243" s="6" t="s">
        <v>21</v>
      </c>
      <c r="C243" s="6" t="str">
        <f>"曾四伟"</f>
        <v>曾四伟</v>
      </c>
      <c r="D243" s="6" t="str">
        <f>"男"</f>
        <v>男</v>
      </c>
      <c r="E243" s="7"/>
    </row>
    <row r="244" s="1" customFormat="1" customHeight="1" spans="1:5">
      <c r="A244" s="6" t="str">
        <f t="shared" ref="A243:A248" si="28">"31301"</f>
        <v>31301</v>
      </c>
      <c r="B244" s="6" t="s">
        <v>21</v>
      </c>
      <c r="C244" s="6" t="str">
        <f>"李亮"</f>
        <v>李亮</v>
      </c>
      <c r="D244" s="6" t="str">
        <f>"男"</f>
        <v>男</v>
      </c>
      <c r="E244" s="7"/>
    </row>
    <row r="245" s="1" customFormat="1" customHeight="1" spans="1:5">
      <c r="A245" s="6" t="str">
        <f t="shared" si="28"/>
        <v>31301</v>
      </c>
      <c r="B245" s="6" t="s">
        <v>21</v>
      </c>
      <c r="C245" s="6" t="str">
        <f>"韩东"</f>
        <v>韩东</v>
      </c>
      <c r="D245" s="6" t="str">
        <f>"男"</f>
        <v>男</v>
      </c>
      <c r="E245" s="7"/>
    </row>
    <row r="246" s="1" customFormat="1" customHeight="1" spans="1:5">
      <c r="A246" s="6" t="str">
        <f t="shared" si="28"/>
        <v>31301</v>
      </c>
      <c r="B246" s="6" t="s">
        <v>21</v>
      </c>
      <c r="C246" s="6" t="str">
        <f>"刘宇"</f>
        <v>刘宇</v>
      </c>
      <c r="D246" s="6" t="str">
        <f>"男"</f>
        <v>男</v>
      </c>
      <c r="E246" s="7"/>
    </row>
    <row r="247" s="1" customFormat="1" customHeight="1" spans="1:5">
      <c r="A247" s="6" t="str">
        <f t="shared" si="28"/>
        <v>31301</v>
      </c>
      <c r="B247" s="6" t="s">
        <v>21</v>
      </c>
      <c r="C247" s="6" t="str">
        <f>"苏顺"</f>
        <v>苏顺</v>
      </c>
      <c r="D247" s="6" t="str">
        <f>"男"</f>
        <v>男</v>
      </c>
      <c r="E247" s="7"/>
    </row>
    <row r="248" s="1" customFormat="1" customHeight="1" spans="1:5">
      <c r="A248" s="6" t="str">
        <f t="shared" si="28"/>
        <v>31301</v>
      </c>
      <c r="B248" s="6" t="s">
        <v>21</v>
      </c>
      <c r="C248" s="6" t="str">
        <f>"匡启华"</f>
        <v>匡启华</v>
      </c>
      <c r="D248" s="6" t="str">
        <f>"女"</f>
        <v>女</v>
      </c>
      <c r="E248" s="7"/>
    </row>
    <row r="249" s="1" customFormat="1" customHeight="1" spans="1:5">
      <c r="A249" s="6" t="str">
        <f t="shared" ref="A249:A258" si="29">"31301"</f>
        <v>31301</v>
      </c>
      <c r="B249" s="6" t="s">
        <v>21</v>
      </c>
      <c r="C249" s="6" t="str">
        <f>"文武"</f>
        <v>文武</v>
      </c>
      <c r="D249" s="6" t="str">
        <f>"男"</f>
        <v>男</v>
      </c>
      <c r="E249" s="7"/>
    </row>
    <row r="250" s="1" customFormat="1" customHeight="1" spans="1:5">
      <c r="A250" s="6" t="str">
        <f t="shared" si="29"/>
        <v>31301</v>
      </c>
      <c r="B250" s="6" t="s">
        <v>21</v>
      </c>
      <c r="C250" s="6" t="str">
        <f>"席平"</f>
        <v>席平</v>
      </c>
      <c r="D250" s="6" t="str">
        <f>"男"</f>
        <v>男</v>
      </c>
      <c r="E250" s="7"/>
    </row>
    <row r="251" s="1" customFormat="1" customHeight="1" spans="1:5">
      <c r="A251" s="6" t="str">
        <f t="shared" si="29"/>
        <v>31301</v>
      </c>
      <c r="B251" s="6" t="s">
        <v>21</v>
      </c>
      <c r="C251" s="6" t="str">
        <f>"王君煜"</f>
        <v>王君煜</v>
      </c>
      <c r="D251" s="6" t="str">
        <f>"男"</f>
        <v>男</v>
      </c>
      <c r="E251" s="7"/>
    </row>
    <row r="252" s="1" customFormat="1" customHeight="1" spans="1:5">
      <c r="A252" s="6" t="str">
        <f t="shared" si="29"/>
        <v>31301</v>
      </c>
      <c r="B252" s="6" t="s">
        <v>21</v>
      </c>
      <c r="C252" s="6" t="str">
        <f>"罗子仪"</f>
        <v>罗子仪</v>
      </c>
      <c r="D252" s="6" t="str">
        <f>"女"</f>
        <v>女</v>
      </c>
      <c r="E252" s="7"/>
    </row>
    <row r="253" s="1" customFormat="1" customHeight="1" spans="1:5">
      <c r="A253" s="6" t="str">
        <f t="shared" si="29"/>
        <v>31301</v>
      </c>
      <c r="B253" s="6" t="s">
        <v>21</v>
      </c>
      <c r="C253" s="6" t="str">
        <f>"高艺榕"</f>
        <v>高艺榕</v>
      </c>
      <c r="D253" s="6" t="str">
        <f>"女"</f>
        <v>女</v>
      </c>
      <c r="E253" s="7"/>
    </row>
    <row r="254" s="1" customFormat="1" customHeight="1" spans="1:5">
      <c r="A254" s="6" t="str">
        <f t="shared" si="29"/>
        <v>31301</v>
      </c>
      <c r="B254" s="6" t="s">
        <v>21</v>
      </c>
      <c r="C254" s="6" t="str">
        <f>"吴振瑜"</f>
        <v>吴振瑜</v>
      </c>
      <c r="D254" s="6" t="str">
        <f>"男"</f>
        <v>男</v>
      </c>
      <c r="E254" s="7"/>
    </row>
    <row r="255" s="1" customFormat="1" customHeight="1" spans="1:5">
      <c r="A255" s="6" t="str">
        <f t="shared" si="29"/>
        <v>31301</v>
      </c>
      <c r="B255" s="6" t="s">
        <v>21</v>
      </c>
      <c r="C255" s="6" t="str">
        <f>"王聪"</f>
        <v>王聪</v>
      </c>
      <c r="D255" s="6" t="str">
        <f>"男"</f>
        <v>男</v>
      </c>
      <c r="E255" s="7"/>
    </row>
    <row r="256" s="1" customFormat="1" customHeight="1" spans="1:5">
      <c r="A256" s="6" t="str">
        <f t="shared" si="29"/>
        <v>31301</v>
      </c>
      <c r="B256" s="6" t="s">
        <v>21</v>
      </c>
      <c r="C256" s="6" t="str">
        <f>"刘艺"</f>
        <v>刘艺</v>
      </c>
      <c r="D256" s="6" t="str">
        <f>"男"</f>
        <v>男</v>
      </c>
      <c r="E256" s="7"/>
    </row>
    <row r="257" s="1" customFormat="1" customHeight="1" spans="1:5">
      <c r="A257" s="6" t="str">
        <f t="shared" si="29"/>
        <v>31301</v>
      </c>
      <c r="B257" s="6" t="s">
        <v>21</v>
      </c>
      <c r="C257" s="6" t="str">
        <f>"赵宣"</f>
        <v>赵宣</v>
      </c>
      <c r="D257" s="6" t="str">
        <f>"男"</f>
        <v>男</v>
      </c>
      <c r="E257" s="7"/>
    </row>
    <row r="258" s="1" customFormat="1" customHeight="1" spans="1:5">
      <c r="A258" s="6" t="str">
        <f t="shared" si="29"/>
        <v>31301</v>
      </c>
      <c r="B258" s="6" t="s">
        <v>21</v>
      </c>
      <c r="C258" s="6" t="str">
        <f>"周凯"</f>
        <v>周凯</v>
      </c>
      <c r="D258" s="6" t="str">
        <f>"男"</f>
        <v>男</v>
      </c>
      <c r="E258" s="7"/>
    </row>
    <row r="259" s="1" customFormat="1" customHeight="1" spans="1:5">
      <c r="A259" s="6" t="str">
        <f t="shared" ref="A259:A265" si="30">"31302"</f>
        <v>31302</v>
      </c>
      <c r="B259" s="6" t="s">
        <v>22</v>
      </c>
      <c r="C259" s="6" t="str">
        <f>"王慧"</f>
        <v>王慧</v>
      </c>
      <c r="D259" s="6" t="str">
        <f>"女"</f>
        <v>女</v>
      </c>
      <c r="E259" s="7"/>
    </row>
    <row r="260" s="1" customFormat="1" customHeight="1" spans="1:5">
      <c r="A260" s="6" t="str">
        <f t="shared" si="30"/>
        <v>31302</v>
      </c>
      <c r="B260" s="6" t="s">
        <v>22</v>
      </c>
      <c r="C260" s="6" t="str">
        <f>"郭星星"</f>
        <v>郭星星</v>
      </c>
      <c r="D260" s="6" t="str">
        <f>"女"</f>
        <v>女</v>
      </c>
      <c r="E260" s="7"/>
    </row>
    <row r="261" s="1" customFormat="1" customHeight="1" spans="1:5">
      <c r="A261" s="6" t="str">
        <f t="shared" si="30"/>
        <v>31302</v>
      </c>
      <c r="B261" s="6" t="s">
        <v>22</v>
      </c>
      <c r="C261" s="6" t="str">
        <f>"别思汗"</f>
        <v>别思汗</v>
      </c>
      <c r="D261" s="6" t="str">
        <f t="shared" ref="D261:D267" si="31">"男"</f>
        <v>男</v>
      </c>
      <c r="E261" s="7"/>
    </row>
    <row r="262" s="1" customFormat="1" customHeight="1" spans="1:5">
      <c r="A262" s="6" t="str">
        <f t="shared" si="30"/>
        <v>31302</v>
      </c>
      <c r="B262" s="6" t="s">
        <v>22</v>
      </c>
      <c r="C262" s="6" t="str">
        <f>"胡红"</f>
        <v>胡红</v>
      </c>
      <c r="D262" s="6" t="str">
        <f t="shared" si="31"/>
        <v>男</v>
      </c>
      <c r="E262" s="7"/>
    </row>
    <row r="263" s="1" customFormat="1" customHeight="1" spans="1:5">
      <c r="A263" s="6" t="str">
        <f t="shared" si="30"/>
        <v>31302</v>
      </c>
      <c r="B263" s="6" t="s">
        <v>22</v>
      </c>
      <c r="C263" s="6" t="str">
        <f>"李勇"</f>
        <v>李勇</v>
      </c>
      <c r="D263" s="6" t="str">
        <f t="shared" si="31"/>
        <v>男</v>
      </c>
      <c r="E263" s="7"/>
    </row>
    <row r="264" s="1" customFormat="1" customHeight="1" spans="1:5">
      <c r="A264" s="6" t="str">
        <f t="shared" si="30"/>
        <v>31302</v>
      </c>
      <c r="B264" s="6" t="s">
        <v>22</v>
      </c>
      <c r="C264" s="6" t="str">
        <f>"蔡金轩"</f>
        <v>蔡金轩</v>
      </c>
      <c r="D264" s="6" t="str">
        <f t="shared" si="31"/>
        <v>男</v>
      </c>
      <c r="E264" s="7"/>
    </row>
    <row r="265" s="1" customFormat="1" customHeight="1" spans="1:5">
      <c r="A265" s="6" t="str">
        <f t="shared" si="30"/>
        <v>31302</v>
      </c>
      <c r="B265" s="6" t="s">
        <v>22</v>
      </c>
      <c r="C265" s="6" t="str">
        <f>"赵新胜"</f>
        <v>赵新胜</v>
      </c>
      <c r="D265" s="6" t="str">
        <f t="shared" si="31"/>
        <v>男</v>
      </c>
      <c r="E265" s="7"/>
    </row>
    <row r="266" s="1" customFormat="1" customHeight="1" spans="1:5">
      <c r="A266" s="6" t="str">
        <f t="shared" ref="A266:A284" si="32">"31401"</f>
        <v>31401</v>
      </c>
      <c r="B266" s="6" t="s">
        <v>23</v>
      </c>
      <c r="C266" s="6" t="str">
        <f>"彭勃"</f>
        <v>彭勃</v>
      </c>
      <c r="D266" s="6" t="str">
        <f t="shared" si="31"/>
        <v>男</v>
      </c>
      <c r="E266" s="7"/>
    </row>
    <row r="267" s="1" customFormat="1" customHeight="1" spans="1:5">
      <c r="A267" s="6" t="str">
        <f t="shared" si="32"/>
        <v>31401</v>
      </c>
      <c r="B267" s="6" t="s">
        <v>23</v>
      </c>
      <c r="C267" s="6" t="str">
        <f>"张光义"</f>
        <v>张光义</v>
      </c>
      <c r="D267" s="6" t="str">
        <f t="shared" si="31"/>
        <v>男</v>
      </c>
      <c r="E267" s="7"/>
    </row>
    <row r="268" s="1" customFormat="1" customHeight="1" spans="1:5">
      <c r="A268" s="6" t="str">
        <f t="shared" si="32"/>
        <v>31401</v>
      </c>
      <c r="B268" s="6" t="s">
        <v>23</v>
      </c>
      <c r="C268" s="6" t="str">
        <f>"易书霞"</f>
        <v>易书霞</v>
      </c>
      <c r="D268" s="6" t="str">
        <f>"女"</f>
        <v>女</v>
      </c>
      <c r="E268" s="7"/>
    </row>
    <row r="269" s="1" customFormat="1" customHeight="1" spans="1:5">
      <c r="A269" s="6" t="str">
        <f t="shared" si="32"/>
        <v>31401</v>
      </c>
      <c r="B269" s="6" t="s">
        <v>23</v>
      </c>
      <c r="C269" s="6" t="str">
        <f>"王兴宇"</f>
        <v>王兴宇</v>
      </c>
      <c r="D269" s="6" t="str">
        <f>"男"</f>
        <v>男</v>
      </c>
      <c r="E269" s="7"/>
    </row>
    <row r="270" s="1" customFormat="1" customHeight="1" spans="1:5">
      <c r="A270" s="6" t="str">
        <f t="shared" si="32"/>
        <v>31401</v>
      </c>
      <c r="B270" s="6" t="s">
        <v>23</v>
      </c>
      <c r="C270" s="6" t="str">
        <f>"李明"</f>
        <v>李明</v>
      </c>
      <c r="D270" s="6" t="str">
        <f>"男"</f>
        <v>男</v>
      </c>
      <c r="E270" s="7"/>
    </row>
    <row r="271" s="1" customFormat="1" customHeight="1" spans="1:5">
      <c r="A271" s="6" t="str">
        <f t="shared" si="32"/>
        <v>31401</v>
      </c>
      <c r="B271" s="6" t="s">
        <v>23</v>
      </c>
      <c r="C271" s="6" t="str">
        <f>"朱广程"</f>
        <v>朱广程</v>
      </c>
      <c r="D271" s="6" t="str">
        <f>"男"</f>
        <v>男</v>
      </c>
      <c r="E271" s="7"/>
    </row>
    <row r="272" s="1" customFormat="1" customHeight="1" spans="1:5">
      <c r="A272" s="6" t="str">
        <f t="shared" si="32"/>
        <v>31401</v>
      </c>
      <c r="B272" s="6" t="s">
        <v>23</v>
      </c>
      <c r="C272" s="6" t="str">
        <f>"王云龙"</f>
        <v>王云龙</v>
      </c>
      <c r="D272" s="6" t="str">
        <f>"男"</f>
        <v>男</v>
      </c>
      <c r="E272" s="7"/>
    </row>
    <row r="273" s="1" customFormat="1" customHeight="1" spans="1:5">
      <c r="A273" s="6" t="str">
        <f t="shared" si="32"/>
        <v>31401</v>
      </c>
      <c r="B273" s="6" t="s">
        <v>23</v>
      </c>
      <c r="C273" s="6" t="str">
        <f>"陈奎玲"</f>
        <v>陈奎玲</v>
      </c>
      <c r="D273" s="6" t="str">
        <f>"女"</f>
        <v>女</v>
      </c>
      <c r="E273" s="7"/>
    </row>
    <row r="274" s="1" customFormat="1" customHeight="1" spans="1:5">
      <c r="A274" s="6" t="str">
        <f t="shared" si="32"/>
        <v>31401</v>
      </c>
      <c r="B274" s="6" t="s">
        <v>23</v>
      </c>
      <c r="C274" s="6" t="str">
        <f>"徐西帅"</f>
        <v>徐西帅</v>
      </c>
      <c r="D274" s="6" t="str">
        <f>"男"</f>
        <v>男</v>
      </c>
      <c r="E274" s="7"/>
    </row>
    <row r="275" s="1" customFormat="1" customHeight="1" spans="1:5">
      <c r="A275" s="6" t="str">
        <f t="shared" si="32"/>
        <v>31401</v>
      </c>
      <c r="B275" s="6" t="s">
        <v>23</v>
      </c>
      <c r="C275" s="6" t="str">
        <f>"王慕宁"</f>
        <v>王慕宁</v>
      </c>
      <c r="D275" s="6" t="str">
        <f>"女"</f>
        <v>女</v>
      </c>
      <c r="E275" s="7"/>
    </row>
    <row r="276" s="1" customFormat="1" customHeight="1" spans="1:5">
      <c r="A276" s="6" t="str">
        <f t="shared" si="32"/>
        <v>31401</v>
      </c>
      <c r="B276" s="6" t="s">
        <v>23</v>
      </c>
      <c r="C276" s="6" t="str">
        <f>"李丹阳"</f>
        <v>李丹阳</v>
      </c>
      <c r="D276" s="6" t="str">
        <f>"女"</f>
        <v>女</v>
      </c>
      <c r="E276" s="7"/>
    </row>
    <row r="277" s="1" customFormat="1" customHeight="1" spans="1:5">
      <c r="A277" s="6" t="str">
        <f t="shared" si="32"/>
        <v>31401</v>
      </c>
      <c r="B277" s="6" t="s">
        <v>23</v>
      </c>
      <c r="C277" s="6" t="str">
        <f>"张亚璞"</f>
        <v>张亚璞</v>
      </c>
      <c r="D277" s="6" t="str">
        <f>"男"</f>
        <v>男</v>
      </c>
      <c r="E277" s="7"/>
    </row>
    <row r="278" s="1" customFormat="1" customHeight="1" spans="1:5">
      <c r="A278" s="6" t="str">
        <f t="shared" si="32"/>
        <v>31401</v>
      </c>
      <c r="B278" s="6" t="s">
        <v>23</v>
      </c>
      <c r="C278" s="6" t="str">
        <f>"张越"</f>
        <v>张越</v>
      </c>
      <c r="D278" s="6" t="str">
        <f>"女"</f>
        <v>女</v>
      </c>
      <c r="E278" s="7"/>
    </row>
    <row r="279" s="1" customFormat="1" customHeight="1" spans="1:5">
      <c r="A279" s="6" t="str">
        <f t="shared" si="32"/>
        <v>31401</v>
      </c>
      <c r="B279" s="6" t="s">
        <v>23</v>
      </c>
      <c r="C279" s="6" t="str">
        <f>"白璐"</f>
        <v>白璐</v>
      </c>
      <c r="D279" s="6" t="str">
        <f>"女"</f>
        <v>女</v>
      </c>
      <c r="E279" s="7"/>
    </row>
    <row r="280" s="1" customFormat="1" customHeight="1" spans="1:5">
      <c r="A280" s="6" t="str">
        <f t="shared" si="32"/>
        <v>31401</v>
      </c>
      <c r="B280" s="6" t="s">
        <v>23</v>
      </c>
      <c r="C280" s="6" t="str">
        <f>"余晨辉"</f>
        <v>余晨辉</v>
      </c>
      <c r="D280" s="6" t="str">
        <f>"男"</f>
        <v>男</v>
      </c>
      <c r="E280" s="7"/>
    </row>
    <row r="281" s="1" customFormat="1" customHeight="1" spans="1:5">
      <c r="A281" s="6" t="str">
        <f t="shared" si="32"/>
        <v>31401</v>
      </c>
      <c r="B281" s="6" t="s">
        <v>23</v>
      </c>
      <c r="C281" s="6" t="str">
        <f>"李剑"</f>
        <v>李剑</v>
      </c>
      <c r="D281" s="6" t="str">
        <f>"男"</f>
        <v>男</v>
      </c>
      <c r="E281" s="7"/>
    </row>
    <row r="282" s="1" customFormat="1" customHeight="1" spans="1:5">
      <c r="A282" s="6" t="str">
        <f t="shared" si="32"/>
        <v>31401</v>
      </c>
      <c r="B282" s="6" t="s">
        <v>23</v>
      </c>
      <c r="C282" s="6" t="str">
        <f>"曾琴"</f>
        <v>曾琴</v>
      </c>
      <c r="D282" s="6" t="str">
        <f>"女"</f>
        <v>女</v>
      </c>
      <c r="E282" s="7"/>
    </row>
    <row r="283" s="1" customFormat="1" customHeight="1" spans="1:5">
      <c r="A283" s="6" t="str">
        <f t="shared" si="32"/>
        <v>31401</v>
      </c>
      <c r="B283" s="6" t="s">
        <v>23</v>
      </c>
      <c r="C283" s="6" t="str">
        <f>"陈颖"</f>
        <v>陈颖</v>
      </c>
      <c r="D283" s="6" t="str">
        <f>"女"</f>
        <v>女</v>
      </c>
      <c r="E283" s="7"/>
    </row>
    <row r="284" s="1" customFormat="1" spans="1:5">
      <c r="A284" s="6" t="str">
        <f t="shared" si="32"/>
        <v>31401</v>
      </c>
      <c r="B284" s="6" t="s">
        <v>23</v>
      </c>
      <c r="C284" s="6" t="str">
        <f>"邵振华"</f>
        <v>邵振华</v>
      </c>
      <c r="D284" s="6" t="str">
        <f>"男"</f>
        <v>男</v>
      </c>
      <c r="E284" s="8"/>
    </row>
    <row r="285" s="1" customFormat="1" customHeight="1" spans="1:5">
      <c r="A285" s="6" t="str">
        <f>"31501"</f>
        <v>31501</v>
      </c>
      <c r="B285" s="6" t="s">
        <v>24</v>
      </c>
      <c r="C285" s="6" t="str">
        <f>"李卓"</f>
        <v>李卓</v>
      </c>
      <c r="D285" s="6" t="str">
        <f>"女"</f>
        <v>女</v>
      </c>
      <c r="E285" s="7"/>
    </row>
    <row r="286" s="1" customFormat="1" customHeight="1" spans="1:5">
      <c r="A286" s="6" t="str">
        <f>"31501"</f>
        <v>31501</v>
      </c>
      <c r="B286" s="6" t="s">
        <v>24</v>
      </c>
      <c r="C286" s="6" t="str">
        <f>"陈雷"</f>
        <v>陈雷</v>
      </c>
      <c r="D286" s="6" t="str">
        <f>"男"</f>
        <v>男</v>
      </c>
      <c r="E286" s="7"/>
    </row>
    <row r="287" s="1" customFormat="1" customHeight="1" spans="1:5">
      <c r="A287" s="6" t="str">
        <f>"31501"</f>
        <v>31501</v>
      </c>
      <c r="B287" s="6" t="s">
        <v>24</v>
      </c>
      <c r="C287" s="6" t="str">
        <f>"张帆"</f>
        <v>张帆</v>
      </c>
      <c r="D287" s="6" t="str">
        <f>"男"</f>
        <v>男</v>
      </c>
      <c r="E287" s="7"/>
    </row>
    <row r="288" s="1" customFormat="1" customHeight="1" spans="1:5">
      <c r="A288" s="6" t="str">
        <f>"31501"</f>
        <v>31501</v>
      </c>
      <c r="B288" s="6" t="s">
        <v>24</v>
      </c>
      <c r="C288" s="6" t="str">
        <f>"杨楚楠"</f>
        <v>杨楚楠</v>
      </c>
      <c r="D288" s="6" t="str">
        <f>"女"</f>
        <v>女</v>
      </c>
      <c r="E288" s="7"/>
    </row>
    <row r="289" s="1" customFormat="1" customHeight="1" spans="1:5">
      <c r="A289" s="6" t="str">
        <f t="shared" ref="A289:A302" si="33">"31502"</f>
        <v>31502</v>
      </c>
      <c r="B289" s="6" t="s">
        <v>25</v>
      </c>
      <c r="C289" s="6" t="str">
        <f>"夏政"</f>
        <v>夏政</v>
      </c>
      <c r="D289" s="6" t="str">
        <f>"男"</f>
        <v>男</v>
      </c>
      <c r="E289" s="7"/>
    </row>
    <row r="290" s="1" customFormat="1" customHeight="1" spans="1:5">
      <c r="A290" s="6" t="str">
        <f t="shared" si="33"/>
        <v>31502</v>
      </c>
      <c r="B290" s="6" t="s">
        <v>25</v>
      </c>
      <c r="C290" s="6" t="str">
        <f>"汤肖"</f>
        <v>汤肖</v>
      </c>
      <c r="D290" s="6" t="str">
        <f>"女"</f>
        <v>女</v>
      </c>
      <c r="E290" s="7"/>
    </row>
    <row r="291" s="1" customFormat="1" customHeight="1" spans="1:5">
      <c r="A291" s="6" t="str">
        <f t="shared" si="33"/>
        <v>31502</v>
      </c>
      <c r="B291" s="6" t="s">
        <v>25</v>
      </c>
      <c r="C291" s="6" t="str">
        <f>"蔡益胜"</f>
        <v>蔡益胜</v>
      </c>
      <c r="D291" s="6" t="str">
        <f t="shared" ref="D291:D296" si="34">"男"</f>
        <v>男</v>
      </c>
      <c r="E291" s="7"/>
    </row>
    <row r="292" s="1" customFormat="1" customHeight="1" spans="1:5">
      <c r="A292" s="6" t="str">
        <f t="shared" si="33"/>
        <v>31502</v>
      </c>
      <c r="B292" s="6" t="s">
        <v>25</v>
      </c>
      <c r="C292" s="6" t="str">
        <f>"韩清岭"</f>
        <v>韩清岭</v>
      </c>
      <c r="D292" s="6" t="str">
        <f t="shared" si="34"/>
        <v>男</v>
      </c>
      <c r="E292" s="7"/>
    </row>
    <row r="293" s="1" customFormat="1" customHeight="1" spans="1:5">
      <c r="A293" s="6" t="str">
        <f t="shared" si="33"/>
        <v>31502</v>
      </c>
      <c r="B293" s="6" t="s">
        <v>25</v>
      </c>
      <c r="C293" s="6" t="str">
        <f>"夏杨"</f>
        <v>夏杨</v>
      </c>
      <c r="D293" s="6" t="str">
        <f t="shared" si="34"/>
        <v>男</v>
      </c>
      <c r="E293" s="7"/>
    </row>
    <row r="294" s="1" customFormat="1" customHeight="1" spans="1:5">
      <c r="A294" s="6" t="str">
        <f t="shared" si="33"/>
        <v>31502</v>
      </c>
      <c r="B294" s="6" t="s">
        <v>25</v>
      </c>
      <c r="C294" s="6" t="str">
        <f>"刘万超"</f>
        <v>刘万超</v>
      </c>
      <c r="D294" s="6" t="str">
        <f t="shared" si="34"/>
        <v>男</v>
      </c>
      <c r="E294" s="7"/>
    </row>
    <row r="295" s="1" customFormat="1" customHeight="1" spans="1:5">
      <c r="A295" s="6" t="str">
        <f t="shared" si="33"/>
        <v>31502</v>
      </c>
      <c r="B295" s="6" t="s">
        <v>25</v>
      </c>
      <c r="C295" s="6" t="str">
        <f>"李园"</f>
        <v>李园</v>
      </c>
      <c r="D295" s="6" t="str">
        <f t="shared" si="34"/>
        <v>男</v>
      </c>
      <c r="E295" s="7"/>
    </row>
    <row r="296" s="1" customFormat="1" customHeight="1" spans="1:5">
      <c r="A296" s="6" t="str">
        <f t="shared" si="33"/>
        <v>31502</v>
      </c>
      <c r="B296" s="6" t="s">
        <v>25</v>
      </c>
      <c r="C296" s="6" t="str">
        <f>"蔡佳愿"</f>
        <v>蔡佳愿</v>
      </c>
      <c r="D296" s="6" t="str">
        <f t="shared" si="34"/>
        <v>男</v>
      </c>
      <c r="E296" s="7"/>
    </row>
    <row r="297" s="1" customFormat="1" customHeight="1" spans="1:5">
      <c r="A297" s="6" t="str">
        <f t="shared" si="33"/>
        <v>31502</v>
      </c>
      <c r="B297" s="6" t="s">
        <v>25</v>
      </c>
      <c r="C297" s="6" t="str">
        <f>"周洁"</f>
        <v>周洁</v>
      </c>
      <c r="D297" s="6" t="str">
        <f>"女"</f>
        <v>女</v>
      </c>
      <c r="E297" s="7"/>
    </row>
    <row r="298" s="1" customFormat="1" customHeight="1" spans="1:5">
      <c r="A298" s="6" t="str">
        <f t="shared" si="33"/>
        <v>31502</v>
      </c>
      <c r="B298" s="6" t="s">
        <v>25</v>
      </c>
      <c r="C298" s="6" t="str">
        <f>"吴永康"</f>
        <v>吴永康</v>
      </c>
      <c r="D298" s="6" t="str">
        <f>"男"</f>
        <v>男</v>
      </c>
      <c r="E298" s="7"/>
    </row>
    <row r="299" s="1" customFormat="1" customHeight="1" spans="1:5">
      <c r="A299" s="6" t="str">
        <f t="shared" si="33"/>
        <v>31502</v>
      </c>
      <c r="B299" s="6" t="s">
        <v>25</v>
      </c>
      <c r="C299" s="6" t="str">
        <f>"李薪"</f>
        <v>李薪</v>
      </c>
      <c r="D299" s="6" t="str">
        <f>"女"</f>
        <v>女</v>
      </c>
      <c r="E299" s="7"/>
    </row>
    <row r="300" s="1" customFormat="1" customHeight="1" spans="1:5">
      <c r="A300" s="6" t="str">
        <f t="shared" si="33"/>
        <v>31502</v>
      </c>
      <c r="B300" s="6" t="s">
        <v>25</v>
      </c>
      <c r="C300" s="6" t="str">
        <f>"熊婷婷"</f>
        <v>熊婷婷</v>
      </c>
      <c r="D300" s="6" t="str">
        <f>"女"</f>
        <v>女</v>
      </c>
      <c r="E300" s="7"/>
    </row>
    <row r="301" s="1" customFormat="1" customHeight="1" spans="1:5">
      <c r="A301" s="6" t="str">
        <f t="shared" si="33"/>
        <v>31502</v>
      </c>
      <c r="B301" s="6" t="s">
        <v>25</v>
      </c>
      <c r="C301" s="6" t="str">
        <f>"闫华丽"</f>
        <v>闫华丽</v>
      </c>
      <c r="D301" s="6" t="str">
        <f>"女"</f>
        <v>女</v>
      </c>
      <c r="E301" s="7"/>
    </row>
    <row r="302" s="1" customFormat="1" customHeight="1" spans="1:5">
      <c r="A302" s="6" t="str">
        <f t="shared" si="33"/>
        <v>31502</v>
      </c>
      <c r="B302" s="6" t="s">
        <v>25</v>
      </c>
      <c r="C302" s="6" t="str">
        <f>"余欣宇"</f>
        <v>余欣宇</v>
      </c>
      <c r="D302" s="6" t="str">
        <f>"女"</f>
        <v>女</v>
      </c>
      <c r="E302" s="7"/>
    </row>
    <row r="303" s="1" customFormat="1" customHeight="1" spans="1:5">
      <c r="A303" s="6" t="str">
        <f t="shared" ref="A303:A311" si="35">"31503"</f>
        <v>31503</v>
      </c>
      <c r="B303" s="6" t="s">
        <v>26</v>
      </c>
      <c r="C303" s="6" t="str">
        <f>"王琪琪"</f>
        <v>王琪琪</v>
      </c>
      <c r="D303" s="6" t="str">
        <f>"男"</f>
        <v>男</v>
      </c>
      <c r="E303" s="7"/>
    </row>
    <row r="304" s="1" customFormat="1" customHeight="1" spans="1:5">
      <c r="A304" s="6" t="str">
        <f t="shared" si="35"/>
        <v>31503</v>
      </c>
      <c r="B304" s="6" t="s">
        <v>26</v>
      </c>
      <c r="C304" s="6" t="str">
        <f>"周银芳"</f>
        <v>周银芳</v>
      </c>
      <c r="D304" s="6" t="str">
        <f>"女"</f>
        <v>女</v>
      </c>
      <c r="E304" s="7"/>
    </row>
    <row r="305" s="1" customFormat="1" customHeight="1" spans="1:5">
      <c r="A305" s="6" t="str">
        <f t="shared" si="35"/>
        <v>31503</v>
      </c>
      <c r="B305" s="6" t="s">
        <v>26</v>
      </c>
      <c r="C305" s="6" t="str">
        <f>"黄亚威"</f>
        <v>黄亚威</v>
      </c>
      <c r="D305" s="6" t="str">
        <f>"男"</f>
        <v>男</v>
      </c>
      <c r="E305" s="7"/>
    </row>
    <row r="306" s="1" customFormat="1" customHeight="1" spans="1:5">
      <c r="A306" s="6" t="str">
        <f t="shared" si="35"/>
        <v>31503</v>
      </c>
      <c r="B306" s="6" t="s">
        <v>26</v>
      </c>
      <c r="C306" s="6" t="str">
        <f>"樊雪琪"</f>
        <v>樊雪琪</v>
      </c>
      <c r="D306" s="6" t="str">
        <f>"男"</f>
        <v>男</v>
      </c>
      <c r="E306" s="7"/>
    </row>
    <row r="307" s="1" customFormat="1" customHeight="1" spans="1:5">
      <c r="A307" s="6" t="str">
        <f t="shared" si="35"/>
        <v>31503</v>
      </c>
      <c r="B307" s="6" t="s">
        <v>26</v>
      </c>
      <c r="C307" s="6" t="str">
        <f>"储安健"</f>
        <v>储安健</v>
      </c>
      <c r="D307" s="6" t="str">
        <f>"男"</f>
        <v>男</v>
      </c>
      <c r="E307" s="7"/>
    </row>
    <row r="308" s="1" customFormat="1" customHeight="1" spans="1:5">
      <c r="A308" s="6" t="str">
        <f t="shared" si="35"/>
        <v>31503</v>
      </c>
      <c r="B308" s="6" t="s">
        <v>26</v>
      </c>
      <c r="C308" s="6" t="str">
        <f>"赵志豪"</f>
        <v>赵志豪</v>
      </c>
      <c r="D308" s="6" t="str">
        <f>"男"</f>
        <v>男</v>
      </c>
      <c r="E308" s="7"/>
    </row>
    <row r="309" s="1" customFormat="1" customHeight="1" spans="1:5">
      <c r="A309" s="6" t="str">
        <f t="shared" si="35"/>
        <v>31503</v>
      </c>
      <c r="B309" s="6" t="s">
        <v>26</v>
      </c>
      <c r="C309" s="6" t="str">
        <f>"袁佳男"</f>
        <v>袁佳男</v>
      </c>
      <c r="D309" s="6" t="str">
        <f>"男"</f>
        <v>男</v>
      </c>
      <c r="E309" s="7"/>
    </row>
    <row r="310" s="1" customFormat="1" customHeight="1" spans="1:5">
      <c r="A310" s="6" t="str">
        <f t="shared" si="35"/>
        <v>31503</v>
      </c>
      <c r="B310" s="6" t="s">
        <v>26</v>
      </c>
      <c r="C310" s="6" t="str">
        <f>"何秀敏"</f>
        <v>何秀敏</v>
      </c>
      <c r="D310" s="6" t="str">
        <f>"女"</f>
        <v>女</v>
      </c>
      <c r="E310" s="7"/>
    </row>
    <row r="311" s="1" customFormat="1" customHeight="1" spans="1:5">
      <c r="A311" s="6" t="str">
        <f t="shared" si="35"/>
        <v>31503</v>
      </c>
      <c r="B311" s="6" t="s">
        <v>26</v>
      </c>
      <c r="C311" s="6" t="str">
        <f>"孙明星"</f>
        <v>孙明星</v>
      </c>
      <c r="D311" s="6" t="str">
        <f>"男"</f>
        <v>男</v>
      </c>
      <c r="E311" s="7"/>
    </row>
    <row r="312" s="1" customFormat="1" customHeight="1" spans="1:5">
      <c r="A312" s="6" t="str">
        <f>"31601"</f>
        <v>31601</v>
      </c>
      <c r="B312" s="6" t="s">
        <v>27</v>
      </c>
      <c r="C312" s="6" t="str">
        <f>"郭坦"</f>
        <v>郭坦</v>
      </c>
      <c r="D312" s="6" t="str">
        <f>"男"</f>
        <v>男</v>
      </c>
      <c r="E312" s="7"/>
    </row>
    <row r="313" s="1" customFormat="1" ht="27" spans="1:5">
      <c r="A313" s="6" t="str">
        <f>"31601"</f>
        <v>31601</v>
      </c>
      <c r="B313" s="6" t="s">
        <v>27</v>
      </c>
      <c r="C313" s="6" t="str">
        <f>"高标"</f>
        <v>高标</v>
      </c>
      <c r="D313" s="6" t="str">
        <f>"男"</f>
        <v>男</v>
      </c>
      <c r="E313" s="8"/>
    </row>
    <row r="314" s="1" customFormat="1" customHeight="1" spans="1:5">
      <c r="A314" s="6" t="str">
        <f>"31602"</f>
        <v>31602</v>
      </c>
      <c r="B314" s="6" t="s">
        <v>28</v>
      </c>
      <c r="C314" s="6" t="str">
        <f>"姚文丹"</f>
        <v>姚文丹</v>
      </c>
      <c r="D314" s="6" t="str">
        <f>"女"</f>
        <v>女</v>
      </c>
      <c r="E314" s="7"/>
    </row>
    <row r="315" s="1" customFormat="1" customHeight="1" spans="1:5">
      <c r="A315" s="6" t="str">
        <f>"31602"</f>
        <v>31602</v>
      </c>
      <c r="B315" s="6" t="s">
        <v>28</v>
      </c>
      <c r="C315" s="6" t="str">
        <f>"陈林"</f>
        <v>陈林</v>
      </c>
      <c r="D315" s="6" t="str">
        <f>"女"</f>
        <v>女</v>
      </c>
      <c r="E315" s="7"/>
    </row>
    <row r="316" s="1" customFormat="1" customHeight="1" spans="1:5">
      <c r="A316" s="6" t="str">
        <f>"31602"</f>
        <v>31602</v>
      </c>
      <c r="B316" s="6" t="s">
        <v>28</v>
      </c>
      <c r="C316" s="6" t="str">
        <f>"杨宇"</f>
        <v>杨宇</v>
      </c>
      <c r="D316" s="6" t="str">
        <f>"女"</f>
        <v>女</v>
      </c>
      <c r="E316" s="7"/>
    </row>
    <row r="317" s="1" customFormat="1" customHeight="1" spans="1:5">
      <c r="A317" s="6" t="str">
        <f>"31602"</f>
        <v>31602</v>
      </c>
      <c r="B317" s="6" t="s">
        <v>28</v>
      </c>
      <c r="C317" s="6" t="str">
        <f>"黄玉萍"</f>
        <v>黄玉萍</v>
      </c>
      <c r="D317" s="6" t="str">
        <f>"女"</f>
        <v>女</v>
      </c>
      <c r="E317" s="7"/>
    </row>
    <row r="318" s="1" customFormat="1" customHeight="1" spans="1:5">
      <c r="A318" s="6" t="str">
        <f t="shared" ref="A318:A323" si="36">"31603"</f>
        <v>31603</v>
      </c>
      <c r="B318" s="6" t="s">
        <v>29</v>
      </c>
      <c r="C318" s="6" t="str">
        <f>"曾雨佳"</f>
        <v>曾雨佳</v>
      </c>
      <c r="D318" s="6" t="str">
        <f>"女"</f>
        <v>女</v>
      </c>
      <c r="E318" s="7"/>
    </row>
    <row r="319" s="1" customFormat="1" customHeight="1" spans="1:5">
      <c r="A319" s="6" t="str">
        <f t="shared" si="36"/>
        <v>31603</v>
      </c>
      <c r="B319" s="6" t="s">
        <v>29</v>
      </c>
      <c r="C319" s="6" t="str">
        <f>"何俊"</f>
        <v>何俊</v>
      </c>
      <c r="D319" s="6" t="str">
        <f>"男"</f>
        <v>男</v>
      </c>
      <c r="E319" s="7"/>
    </row>
    <row r="320" s="1" customFormat="1" customHeight="1" spans="1:5">
      <c r="A320" s="6" t="str">
        <f t="shared" si="36"/>
        <v>31603</v>
      </c>
      <c r="B320" s="6" t="s">
        <v>29</v>
      </c>
      <c r="C320" s="6" t="str">
        <f>"代育菡"</f>
        <v>代育菡</v>
      </c>
      <c r="D320" s="6" t="str">
        <f>"女"</f>
        <v>女</v>
      </c>
      <c r="E320" s="7"/>
    </row>
    <row r="321" s="1" customFormat="1" customHeight="1" spans="1:5">
      <c r="A321" s="6" t="str">
        <f t="shared" si="36"/>
        <v>31603</v>
      </c>
      <c r="B321" s="6" t="s">
        <v>29</v>
      </c>
      <c r="C321" s="6" t="str">
        <f>"龙怡"</f>
        <v>龙怡</v>
      </c>
      <c r="D321" s="6" t="str">
        <f>"女"</f>
        <v>女</v>
      </c>
      <c r="E321" s="7"/>
    </row>
    <row r="322" s="1" customFormat="1" spans="1:5">
      <c r="A322" s="6" t="str">
        <f t="shared" si="36"/>
        <v>31603</v>
      </c>
      <c r="B322" s="6" t="s">
        <v>29</v>
      </c>
      <c r="C322" s="6" t="str">
        <f>"向明媚"</f>
        <v>向明媚</v>
      </c>
      <c r="D322" s="6" t="str">
        <f>"女"</f>
        <v>女</v>
      </c>
      <c r="E322" s="8"/>
    </row>
    <row r="323" s="1" customFormat="1" spans="1:5">
      <c r="A323" s="6" t="str">
        <f t="shared" si="36"/>
        <v>31603</v>
      </c>
      <c r="B323" s="6" t="s">
        <v>29</v>
      </c>
      <c r="C323" s="6" t="str">
        <f>"马铱娜"</f>
        <v>马铱娜</v>
      </c>
      <c r="D323" s="6" t="str">
        <f>"女"</f>
        <v>女</v>
      </c>
      <c r="E323" s="8"/>
    </row>
    <row r="324" s="1" customFormat="1" customHeight="1" spans="1:5">
      <c r="A324" s="6" t="str">
        <f>"31701"</f>
        <v>31701</v>
      </c>
      <c r="B324" s="6" t="s">
        <v>30</v>
      </c>
      <c r="C324" s="6" t="str">
        <f>"王广艺"</f>
        <v>王广艺</v>
      </c>
      <c r="D324" s="6" t="str">
        <f>"男"</f>
        <v>男</v>
      </c>
      <c r="E324" s="7"/>
    </row>
    <row r="325" s="1" customFormat="1" customHeight="1" spans="1:5">
      <c r="A325" s="6" t="str">
        <f>"31701"</f>
        <v>31701</v>
      </c>
      <c r="B325" s="6" t="s">
        <v>30</v>
      </c>
      <c r="C325" s="6" t="str">
        <f>"严恒"</f>
        <v>严恒</v>
      </c>
      <c r="D325" s="6" t="str">
        <f>"男"</f>
        <v>男</v>
      </c>
      <c r="E325" s="7"/>
    </row>
    <row r="326" s="1" customFormat="1" customHeight="1" spans="1:5">
      <c r="A326" s="6" t="str">
        <f>"31701"</f>
        <v>31701</v>
      </c>
      <c r="B326" s="6" t="s">
        <v>30</v>
      </c>
      <c r="C326" s="6" t="str">
        <f>"江磊"</f>
        <v>江磊</v>
      </c>
      <c r="D326" s="6" t="str">
        <f>"男"</f>
        <v>男</v>
      </c>
      <c r="E326" s="7"/>
    </row>
    <row r="327" s="1" customFormat="1" customHeight="1" spans="1:5">
      <c r="A327" s="6" t="str">
        <f>"31701"</f>
        <v>31701</v>
      </c>
      <c r="B327" s="6" t="s">
        <v>30</v>
      </c>
      <c r="C327" s="6" t="str">
        <f>"杨雪莲"</f>
        <v>杨雪莲</v>
      </c>
      <c r="D327" s="6" t="str">
        <f>"女"</f>
        <v>女</v>
      </c>
      <c r="E327" s="7"/>
    </row>
    <row r="328" s="1" customFormat="1" customHeight="1" spans="1:5">
      <c r="A328" s="6" t="str">
        <f>"31701"</f>
        <v>31701</v>
      </c>
      <c r="B328" s="6" t="s">
        <v>30</v>
      </c>
      <c r="C328" s="6" t="str">
        <f>"彭博"</f>
        <v>彭博</v>
      </c>
      <c r="D328" s="6" t="str">
        <f>"男"</f>
        <v>男</v>
      </c>
      <c r="E328" s="7"/>
    </row>
    <row r="329" s="1" customFormat="1" customHeight="1" spans="1:5">
      <c r="A329" s="6" t="str">
        <f t="shared" ref="A329:A334" si="37">"31702"</f>
        <v>31702</v>
      </c>
      <c r="B329" s="6" t="s">
        <v>31</v>
      </c>
      <c r="C329" s="6" t="str">
        <f>"龙杉"</f>
        <v>龙杉</v>
      </c>
      <c r="D329" s="6" t="str">
        <f>"女"</f>
        <v>女</v>
      </c>
      <c r="E329" s="7"/>
    </row>
    <row r="330" s="1" customFormat="1" customHeight="1" spans="1:5">
      <c r="A330" s="6" t="str">
        <f t="shared" si="37"/>
        <v>31702</v>
      </c>
      <c r="B330" s="6" t="s">
        <v>31</v>
      </c>
      <c r="C330" s="6" t="str">
        <f>"黄琦"</f>
        <v>黄琦</v>
      </c>
      <c r="D330" s="6" t="str">
        <f>"男"</f>
        <v>男</v>
      </c>
      <c r="E330" s="7"/>
    </row>
    <row r="331" s="1" customFormat="1" customHeight="1" spans="1:5">
      <c r="A331" s="6" t="str">
        <f t="shared" si="37"/>
        <v>31702</v>
      </c>
      <c r="B331" s="6" t="s">
        <v>31</v>
      </c>
      <c r="C331" s="6" t="str">
        <f>"蒋欢欢"</f>
        <v>蒋欢欢</v>
      </c>
      <c r="D331" s="6" t="str">
        <f>"女"</f>
        <v>女</v>
      </c>
      <c r="E331" s="7"/>
    </row>
    <row r="332" s="1" customFormat="1" customHeight="1" spans="1:5">
      <c r="A332" s="6" t="str">
        <f t="shared" si="37"/>
        <v>31702</v>
      </c>
      <c r="B332" s="6" t="s">
        <v>31</v>
      </c>
      <c r="C332" s="6" t="str">
        <f>"丰琴"</f>
        <v>丰琴</v>
      </c>
      <c r="D332" s="6" t="str">
        <f>"女"</f>
        <v>女</v>
      </c>
      <c r="E332" s="7"/>
    </row>
    <row r="333" s="1" customFormat="1" customHeight="1" spans="1:5">
      <c r="A333" s="6" t="str">
        <f t="shared" si="37"/>
        <v>31702</v>
      </c>
      <c r="B333" s="6" t="s">
        <v>31</v>
      </c>
      <c r="C333" s="6" t="str">
        <f>"司尚乐"</f>
        <v>司尚乐</v>
      </c>
      <c r="D333" s="6" t="str">
        <f>"男"</f>
        <v>男</v>
      </c>
      <c r="E333" s="7"/>
    </row>
    <row r="334" s="1" customFormat="1" customHeight="1" spans="1:5">
      <c r="A334" s="6" t="str">
        <f t="shared" si="37"/>
        <v>31702</v>
      </c>
      <c r="B334" s="6" t="s">
        <v>31</v>
      </c>
      <c r="C334" s="6" t="str">
        <f>"徐旺"</f>
        <v>徐旺</v>
      </c>
      <c r="D334" s="6" t="str">
        <f>"男"</f>
        <v>男</v>
      </c>
      <c r="E334" s="7"/>
    </row>
    <row r="335" s="1" customFormat="1" customHeight="1" spans="1:5">
      <c r="A335" s="6" t="str">
        <f>"31801"</f>
        <v>31801</v>
      </c>
      <c r="B335" s="6" t="s">
        <v>32</v>
      </c>
      <c r="C335" s="6" t="str">
        <f>"何承铭"</f>
        <v>何承铭</v>
      </c>
      <c r="D335" s="6" t="str">
        <f>"男"</f>
        <v>男</v>
      </c>
      <c r="E335" s="7"/>
    </row>
    <row r="336" s="1" customFormat="1" customHeight="1" spans="1:5">
      <c r="A336" s="6" t="str">
        <f>"31801"</f>
        <v>31801</v>
      </c>
      <c r="B336" s="6" t="s">
        <v>32</v>
      </c>
      <c r="C336" s="6" t="str">
        <f>"游正君"</f>
        <v>游正君</v>
      </c>
      <c r="D336" s="6" t="str">
        <f>"女"</f>
        <v>女</v>
      </c>
      <c r="E336" s="7"/>
    </row>
    <row r="337" s="1" customFormat="1" customHeight="1" spans="1:5">
      <c r="A337" s="6" t="str">
        <f>"31801"</f>
        <v>31801</v>
      </c>
      <c r="B337" s="6" t="s">
        <v>32</v>
      </c>
      <c r="C337" s="6" t="str">
        <f>"刘宇"</f>
        <v>刘宇</v>
      </c>
      <c r="D337" s="6" t="str">
        <f t="shared" ref="D337:D346" si="38">"男"</f>
        <v>男</v>
      </c>
      <c r="E337" s="7"/>
    </row>
    <row r="338" s="1" customFormat="1" customHeight="1" spans="1:5">
      <c r="A338" s="6" t="str">
        <f>"31801"</f>
        <v>31801</v>
      </c>
      <c r="B338" s="6" t="s">
        <v>32</v>
      </c>
      <c r="C338" s="6" t="str">
        <f>"江博为"</f>
        <v>江博为</v>
      </c>
      <c r="D338" s="6" t="str">
        <f t="shared" si="38"/>
        <v>男</v>
      </c>
      <c r="E338" s="7"/>
    </row>
    <row r="339" s="1" customFormat="1" customHeight="1" spans="1:5">
      <c r="A339" s="6" t="str">
        <f>"31801"</f>
        <v>31801</v>
      </c>
      <c r="B339" s="6" t="s">
        <v>32</v>
      </c>
      <c r="C339" s="6" t="str">
        <f>"吴锡"</f>
        <v>吴锡</v>
      </c>
      <c r="D339" s="6" t="str">
        <f t="shared" si="38"/>
        <v>男</v>
      </c>
      <c r="E339" s="7"/>
    </row>
    <row r="340" s="1" customFormat="1" customHeight="1" spans="1:5">
      <c r="A340" s="6" t="str">
        <f>"31802"</f>
        <v>31802</v>
      </c>
      <c r="B340" s="6" t="s">
        <v>32</v>
      </c>
      <c r="C340" s="6" t="str">
        <f>"彭泽泽"</f>
        <v>彭泽泽</v>
      </c>
      <c r="D340" s="6" t="str">
        <f t="shared" si="38"/>
        <v>男</v>
      </c>
      <c r="E340" s="7"/>
    </row>
    <row r="341" s="1" customFormat="1" customHeight="1" spans="1:5">
      <c r="A341" s="6" t="str">
        <f>"31802"</f>
        <v>31802</v>
      </c>
      <c r="B341" s="6" t="s">
        <v>32</v>
      </c>
      <c r="C341" s="6" t="str">
        <f>"万仁"</f>
        <v>万仁</v>
      </c>
      <c r="D341" s="6" t="str">
        <f t="shared" si="38"/>
        <v>男</v>
      </c>
      <c r="E341" s="7"/>
    </row>
    <row r="342" s="1" customFormat="1" customHeight="1" spans="1:5">
      <c r="A342" s="6" t="str">
        <f>"31803"</f>
        <v>31803</v>
      </c>
      <c r="B342" s="6" t="s">
        <v>32</v>
      </c>
      <c r="C342" s="6" t="str">
        <f>"王狄"</f>
        <v>王狄</v>
      </c>
      <c r="D342" s="6" t="str">
        <f t="shared" si="38"/>
        <v>男</v>
      </c>
      <c r="E342" s="7"/>
    </row>
    <row r="343" s="1" customFormat="1" customHeight="1" spans="1:5">
      <c r="A343" s="6" t="str">
        <f>"31803"</f>
        <v>31803</v>
      </c>
      <c r="B343" s="6" t="s">
        <v>32</v>
      </c>
      <c r="C343" s="6" t="str">
        <f>"张万宝"</f>
        <v>张万宝</v>
      </c>
      <c r="D343" s="6" t="str">
        <f t="shared" si="38"/>
        <v>男</v>
      </c>
      <c r="E343" s="7"/>
    </row>
    <row r="344" s="1" customFormat="1" customHeight="1" spans="1:5">
      <c r="A344" s="6" t="str">
        <f>"31804"</f>
        <v>31804</v>
      </c>
      <c r="B344" s="6" t="s">
        <v>32</v>
      </c>
      <c r="C344" s="6" t="str">
        <f>"朱和勋"</f>
        <v>朱和勋</v>
      </c>
      <c r="D344" s="6" t="str">
        <f t="shared" si="38"/>
        <v>男</v>
      </c>
      <c r="E344" s="7"/>
    </row>
    <row r="345" s="1" customFormat="1" customHeight="1" spans="1:5">
      <c r="A345" s="6" t="str">
        <f>"31804"</f>
        <v>31804</v>
      </c>
      <c r="B345" s="6" t="s">
        <v>32</v>
      </c>
      <c r="C345" s="6" t="str">
        <f>"黄志林"</f>
        <v>黄志林</v>
      </c>
      <c r="D345" s="6" t="str">
        <f t="shared" si="38"/>
        <v>男</v>
      </c>
      <c r="E345" s="7"/>
    </row>
    <row r="346" s="1" customFormat="1" customHeight="1" spans="1:5">
      <c r="A346" s="6" t="str">
        <f>"31901"</f>
        <v>31901</v>
      </c>
      <c r="B346" s="6" t="s">
        <v>33</v>
      </c>
      <c r="C346" s="6" t="str">
        <f>"李欣然"</f>
        <v>李欣然</v>
      </c>
      <c r="D346" s="6" t="str">
        <f t="shared" si="38"/>
        <v>男</v>
      </c>
      <c r="E346" s="7"/>
    </row>
    <row r="347" s="1" customFormat="1" customHeight="1" spans="1:5">
      <c r="A347" s="6" t="str">
        <f t="shared" ref="A347:A355" si="39">"31901"</f>
        <v>31901</v>
      </c>
      <c r="B347" s="6" t="s">
        <v>33</v>
      </c>
      <c r="C347" s="6" t="str">
        <f>"贺春妮"</f>
        <v>贺春妮</v>
      </c>
      <c r="D347" s="6" t="str">
        <f>"女"</f>
        <v>女</v>
      </c>
      <c r="E347" s="7"/>
    </row>
    <row r="348" s="1" customFormat="1" customHeight="1" spans="1:5">
      <c r="A348" s="6" t="str">
        <f t="shared" si="39"/>
        <v>31901</v>
      </c>
      <c r="B348" s="6" t="s">
        <v>33</v>
      </c>
      <c r="C348" s="6" t="str">
        <f>"王逸然"</f>
        <v>王逸然</v>
      </c>
      <c r="D348" s="6" t="str">
        <f>"女"</f>
        <v>女</v>
      </c>
      <c r="E348" s="7"/>
    </row>
    <row r="349" s="1" customFormat="1" customHeight="1" spans="1:5">
      <c r="A349" s="6" t="str">
        <f t="shared" si="39"/>
        <v>31901</v>
      </c>
      <c r="B349" s="6" t="s">
        <v>33</v>
      </c>
      <c r="C349" s="6" t="str">
        <f>"苏飘"</f>
        <v>苏飘</v>
      </c>
      <c r="D349" s="6" t="str">
        <f>"男"</f>
        <v>男</v>
      </c>
      <c r="E349" s="7"/>
    </row>
    <row r="350" s="1" customFormat="1" customHeight="1" spans="1:5">
      <c r="A350" s="6" t="str">
        <f t="shared" si="39"/>
        <v>31901</v>
      </c>
      <c r="B350" s="6" t="s">
        <v>33</v>
      </c>
      <c r="C350" s="6" t="str">
        <f>"王昭华"</f>
        <v>王昭华</v>
      </c>
      <c r="D350" s="6" t="str">
        <f>"男"</f>
        <v>男</v>
      </c>
      <c r="E350" s="7"/>
    </row>
    <row r="351" s="1" customFormat="1" customHeight="1" spans="1:5">
      <c r="A351" s="6" t="str">
        <f t="shared" si="39"/>
        <v>31901</v>
      </c>
      <c r="B351" s="6" t="s">
        <v>33</v>
      </c>
      <c r="C351" s="6" t="str">
        <f>"徐冲"</f>
        <v>徐冲</v>
      </c>
      <c r="D351" s="6" t="str">
        <f>"男"</f>
        <v>男</v>
      </c>
      <c r="E351" s="7"/>
    </row>
    <row r="352" s="1" customFormat="1" customHeight="1" spans="1:5">
      <c r="A352" s="6" t="str">
        <f t="shared" si="39"/>
        <v>31901</v>
      </c>
      <c r="B352" s="6" t="s">
        <v>33</v>
      </c>
      <c r="C352" s="6" t="str">
        <f>"朱吕茂"</f>
        <v>朱吕茂</v>
      </c>
      <c r="D352" s="6" t="str">
        <f>"男"</f>
        <v>男</v>
      </c>
      <c r="E352" s="7"/>
    </row>
    <row r="353" s="1" customFormat="1" customHeight="1" spans="1:5">
      <c r="A353" s="6" t="str">
        <f t="shared" si="39"/>
        <v>31901</v>
      </c>
      <c r="B353" s="6" t="s">
        <v>33</v>
      </c>
      <c r="C353" s="6" t="str">
        <f>"张雪雪"</f>
        <v>张雪雪</v>
      </c>
      <c r="D353" s="6" t="str">
        <f>"女"</f>
        <v>女</v>
      </c>
      <c r="E353" s="7"/>
    </row>
    <row r="354" s="1" customFormat="1" customHeight="1" spans="1:5">
      <c r="A354" s="6" t="str">
        <f t="shared" si="39"/>
        <v>31901</v>
      </c>
      <c r="B354" s="6" t="s">
        <v>33</v>
      </c>
      <c r="C354" s="6" t="str">
        <f>"常鹏"</f>
        <v>常鹏</v>
      </c>
      <c r="D354" s="6" t="str">
        <f>"男"</f>
        <v>男</v>
      </c>
      <c r="E354" s="7"/>
    </row>
    <row r="355" s="1" customFormat="1" customHeight="1" spans="1:5">
      <c r="A355" s="6" t="str">
        <f t="shared" si="39"/>
        <v>31901</v>
      </c>
      <c r="B355" s="6" t="s">
        <v>33</v>
      </c>
      <c r="C355" s="6" t="str">
        <f>"罗唯"</f>
        <v>罗唯</v>
      </c>
      <c r="D355" s="6" t="str">
        <f>"女"</f>
        <v>女</v>
      </c>
      <c r="E355" s="7"/>
    </row>
    <row r="356" s="1" customFormat="1" customHeight="1" spans="1:5">
      <c r="A356" s="6" t="str">
        <f t="shared" ref="A356:A361" si="40">"32101"</f>
        <v>32101</v>
      </c>
      <c r="B356" s="6" t="s">
        <v>34</v>
      </c>
      <c r="C356" s="6" t="str">
        <f>"杨佳雨"</f>
        <v>杨佳雨</v>
      </c>
      <c r="D356" s="6" t="str">
        <f>"女"</f>
        <v>女</v>
      </c>
      <c r="E356" s="7"/>
    </row>
    <row r="357" s="1" customFormat="1" customHeight="1" spans="1:5">
      <c r="A357" s="6" t="str">
        <f t="shared" si="40"/>
        <v>32101</v>
      </c>
      <c r="B357" s="6" t="s">
        <v>34</v>
      </c>
      <c r="C357" s="6" t="str">
        <f>"庞一飞"</f>
        <v>庞一飞</v>
      </c>
      <c r="D357" s="6" t="str">
        <f>"男"</f>
        <v>男</v>
      </c>
      <c r="E357" s="7"/>
    </row>
    <row r="358" s="1" customFormat="1" customHeight="1" spans="1:5">
      <c r="A358" s="6" t="str">
        <f t="shared" si="40"/>
        <v>32101</v>
      </c>
      <c r="B358" s="6" t="s">
        <v>34</v>
      </c>
      <c r="C358" s="6" t="str">
        <f>"刘桐"</f>
        <v>刘桐</v>
      </c>
      <c r="D358" s="6" t="str">
        <f>"女"</f>
        <v>女</v>
      </c>
      <c r="E358" s="7"/>
    </row>
    <row r="359" s="1" customFormat="1" customHeight="1" spans="1:5">
      <c r="A359" s="6" t="str">
        <f t="shared" si="40"/>
        <v>32101</v>
      </c>
      <c r="B359" s="6" t="s">
        <v>34</v>
      </c>
      <c r="C359" s="6" t="str">
        <f>"付章倩"</f>
        <v>付章倩</v>
      </c>
      <c r="D359" s="6" t="str">
        <f>"女"</f>
        <v>女</v>
      </c>
      <c r="E359" s="7"/>
    </row>
    <row r="360" s="1" customFormat="1" customHeight="1" spans="1:5">
      <c r="A360" s="6" t="str">
        <f t="shared" si="40"/>
        <v>32101</v>
      </c>
      <c r="B360" s="6" t="s">
        <v>34</v>
      </c>
      <c r="C360" s="6" t="str">
        <f>"苏航"</f>
        <v>苏航</v>
      </c>
      <c r="D360" s="6" t="str">
        <f>"男"</f>
        <v>男</v>
      </c>
      <c r="E360" s="7"/>
    </row>
    <row r="361" s="1" customFormat="1" customHeight="1" spans="1:5">
      <c r="A361" s="6" t="str">
        <f t="shared" si="40"/>
        <v>32101</v>
      </c>
      <c r="B361" s="6" t="s">
        <v>34</v>
      </c>
      <c r="C361" s="6" t="str">
        <f>"王钰婵"</f>
        <v>王钰婵</v>
      </c>
      <c r="D361" s="6" t="str">
        <f>"女"</f>
        <v>女</v>
      </c>
      <c r="E361" s="7"/>
    </row>
    <row r="362" s="1" customFormat="1" customHeight="1" spans="1:5">
      <c r="A362" s="6" t="str">
        <f t="shared" ref="A362:A368" si="41">"32101"</f>
        <v>32101</v>
      </c>
      <c r="B362" s="6" t="s">
        <v>34</v>
      </c>
      <c r="C362" s="6" t="str">
        <f>"杨俊"</f>
        <v>杨俊</v>
      </c>
      <c r="D362" s="6" t="str">
        <f>"男"</f>
        <v>男</v>
      </c>
      <c r="E362" s="7"/>
    </row>
    <row r="363" s="1" customFormat="1" customHeight="1" spans="1:5">
      <c r="A363" s="6" t="str">
        <f t="shared" si="41"/>
        <v>32101</v>
      </c>
      <c r="B363" s="6" t="s">
        <v>34</v>
      </c>
      <c r="C363" s="6" t="str">
        <f>"周保荣"</f>
        <v>周保荣</v>
      </c>
      <c r="D363" s="6" t="str">
        <f>"男"</f>
        <v>男</v>
      </c>
      <c r="E363" s="7"/>
    </row>
    <row r="364" s="1" customFormat="1" customHeight="1" spans="1:5">
      <c r="A364" s="6" t="str">
        <f t="shared" si="41"/>
        <v>32101</v>
      </c>
      <c r="B364" s="6" t="s">
        <v>34</v>
      </c>
      <c r="C364" s="6" t="str">
        <f>"阴鹏"</f>
        <v>阴鹏</v>
      </c>
      <c r="D364" s="6" t="str">
        <f>"男"</f>
        <v>男</v>
      </c>
      <c r="E364" s="7"/>
    </row>
    <row r="365" s="1" customFormat="1" customHeight="1" spans="1:5">
      <c r="A365" s="6" t="str">
        <f t="shared" si="41"/>
        <v>32101</v>
      </c>
      <c r="B365" s="6" t="s">
        <v>34</v>
      </c>
      <c r="C365" s="6" t="str">
        <f>"刘艳蕾"</f>
        <v>刘艳蕾</v>
      </c>
      <c r="D365" s="6" t="str">
        <f>"男"</f>
        <v>男</v>
      </c>
      <c r="E365" s="7"/>
    </row>
    <row r="366" s="1" customFormat="1" customHeight="1" spans="1:5">
      <c r="A366" s="6" t="str">
        <f t="shared" si="41"/>
        <v>32101</v>
      </c>
      <c r="B366" s="6" t="s">
        <v>34</v>
      </c>
      <c r="C366" s="6" t="str">
        <f>"黄天明"</f>
        <v>黄天明</v>
      </c>
      <c r="D366" s="6" t="str">
        <f>"男"</f>
        <v>男</v>
      </c>
      <c r="E366" s="7"/>
    </row>
    <row r="367" s="1" customFormat="1" customHeight="1" spans="1:5">
      <c r="A367" s="6" t="str">
        <f t="shared" si="41"/>
        <v>32101</v>
      </c>
      <c r="B367" s="6" t="s">
        <v>34</v>
      </c>
      <c r="C367" s="6" t="str">
        <f>"刘馨"</f>
        <v>刘馨</v>
      </c>
      <c r="D367" s="6" t="str">
        <f>"女"</f>
        <v>女</v>
      </c>
      <c r="E367" s="7"/>
    </row>
    <row r="368" s="1" customFormat="1" customHeight="1" spans="1:5">
      <c r="A368" s="6" t="str">
        <f t="shared" si="41"/>
        <v>32101</v>
      </c>
      <c r="B368" s="6" t="s">
        <v>34</v>
      </c>
      <c r="C368" s="6" t="str">
        <f>"朱玉嫱"</f>
        <v>朱玉嫱</v>
      </c>
      <c r="D368" s="6" t="str">
        <f>"女"</f>
        <v>女</v>
      </c>
      <c r="E368" s="7"/>
    </row>
    <row r="369" s="1" customFormat="1" customHeight="1" spans="1:5">
      <c r="A369" s="6" t="str">
        <f>"32102"</f>
        <v>32102</v>
      </c>
      <c r="B369" s="6" t="s">
        <v>35</v>
      </c>
      <c r="C369" s="6" t="str">
        <f>"汪莉"</f>
        <v>汪莉</v>
      </c>
      <c r="D369" s="6" t="str">
        <f>"女"</f>
        <v>女</v>
      </c>
      <c r="E369" s="6"/>
    </row>
    <row r="370" s="1" customFormat="1" customHeight="1" spans="1:5">
      <c r="A370" s="6" t="str">
        <f>"32102"</f>
        <v>32102</v>
      </c>
      <c r="B370" s="6" t="s">
        <v>35</v>
      </c>
      <c r="C370" s="6" t="str">
        <f>"庞钦"</f>
        <v>庞钦</v>
      </c>
      <c r="D370" s="6" t="str">
        <f>"女"</f>
        <v>女</v>
      </c>
      <c r="E370" s="6"/>
    </row>
    <row r="371" s="1" customFormat="1" customHeight="1" spans="1:5">
      <c r="A371" s="6" t="str">
        <f>"32102"</f>
        <v>32102</v>
      </c>
      <c r="B371" s="6" t="s">
        <v>35</v>
      </c>
      <c r="C371" s="6" t="str">
        <f>"刘鲜"</f>
        <v>刘鲜</v>
      </c>
      <c r="D371" s="6" t="str">
        <f>"男"</f>
        <v>男</v>
      </c>
      <c r="E371" s="6"/>
    </row>
    <row r="372" s="1" customFormat="1" customHeight="1" spans="1:5">
      <c r="A372" s="6" t="str">
        <f t="shared" ref="A372:A390" si="42">"32102"</f>
        <v>32102</v>
      </c>
      <c r="B372" s="6" t="s">
        <v>35</v>
      </c>
      <c r="C372" s="6" t="str">
        <f>"张宝戈"</f>
        <v>张宝戈</v>
      </c>
      <c r="D372" s="6" t="str">
        <f>"女"</f>
        <v>女</v>
      </c>
      <c r="E372" s="6"/>
    </row>
    <row r="373" s="1" customFormat="1" customHeight="1" spans="1:5">
      <c r="A373" s="6" t="str">
        <f t="shared" si="42"/>
        <v>32102</v>
      </c>
      <c r="B373" s="6" t="s">
        <v>35</v>
      </c>
      <c r="C373" s="6" t="str">
        <f>"郭锐"</f>
        <v>郭锐</v>
      </c>
      <c r="D373" s="6" t="str">
        <f>"男"</f>
        <v>男</v>
      </c>
      <c r="E373" s="6"/>
    </row>
    <row r="374" s="1" customFormat="1" customHeight="1" spans="1:5">
      <c r="A374" s="6" t="str">
        <f t="shared" si="42"/>
        <v>32102</v>
      </c>
      <c r="B374" s="6" t="s">
        <v>35</v>
      </c>
      <c r="C374" s="6" t="str">
        <f>"李倩"</f>
        <v>李倩</v>
      </c>
      <c r="D374" s="6" t="str">
        <f>"女"</f>
        <v>女</v>
      </c>
      <c r="E374" s="6"/>
    </row>
    <row r="375" s="1" customFormat="1" customHeight="1" spans="1:5">
      <c r="A375" s="6" t="str">
        <f t="shared" si="42"/>
        <v>32102</v>
      </c>
      <c r="B375" s="6" t="s">
        <v>35</v>
      </c>
      <c r="C375" s="6" t="str">
        <f>"周长慧"</f>
        <v>周长慧</v>
      </c>
      <c r="D375" s="6" t="str">
        <f>"女"</f>
        <v>女</v>
      </c>
      <c r="E375" s="6"/>
    </row>
    <row r="376" s="1" customFormat="1" customHeight="1" spans="1:5">
      <c r="A376" s="6" t="str">
        <f t="shared" si="42"/>
        <v>32102</v>
      </c>
      <c r="B376" s="6" t="s">
        <v>35</v>
      </c>
      <c r="C376" s="6" t="str">
        <f>"曾知燕"</f>
        <v>曾知燕</v>
      </c>
      <c r="D376" s="6" t="str">
        <f>"女"</f>
        <v>女</v>
      </c>
      <c r="E376" s="6"/>
    </row>
    <row r="377" s="1" customFormat="1" customHeight="1" spans="1:5">
      <c r="A377" s="6" t="str">
        <f t="shared" si="42"/>
        <v>32102</v>
      </c>
      <c r="B377" s="6" t="s">
        <v>35</v>
      </c>
      <c r="C377" s="6" t="str">
        <f>"梅苗苗"</f>
        <v>梅苗苗</v>
      </c>
      <c r="D377" s="6" t="str">
        <f>"女"</f>
        <v>女</v>
      </c>
      <c r="E377" s="6"/>
    </row>
    <row r="378" s="1" customFormat="1" customHeight="1" spans="1:5">
      <c r="A378" s="6" t="str">
        <f t="shared" si="42"/>
        <v>32102</v>
      </c>
      <c r="B378" s="6" t="s">
        <v>35</v>
      </c>
      <c r="C378" s="6" t="str">
        <f>"刘倩倩"</f>
        <v>刘倩倩</v>
      </c>
      <c r="D378" s="6" t="str">
        <f>"女"</f>
        <v>女</v>
      </c>
      <c r="E378" s="6"/>
    </row>
    <row r="379" s="1" customFormat="1" customHeight="1" spans="1:5">
      <c r="A379" s="6" t="str">
        <f t="shared" si="42"/>
        <v>32102</v>
      </c>
      <c r="B379" s="6" t="s">
        <v>35</v>
      </c>
      <c r="C379" s="6" t="str">
        <f>"朱赛赛"</f>
        <v>朱赛赛</v>
      </c>
      <c r="D379" s="6" t="str">
        <f>"男"</f>
        <v>男</v>
      </c>
      <c r="E379" s="6"/>
    </row>
    <row r="380" s="1" customFormat="1" customHeight="1" spans="1:5">
      <c r="A380" s="6" t="str">
        <f t="shared" si="42"/>
        <v>32102</v>
      </c>
      <c r="B380" s="6" t="s">
        <v>35</v>
      </c>
      <c r="C380" s="6" t="str">
        <f>"赵刚"</f>
        <v>赵刚</v>
      </c>
      <c r="D380" s="6" t="str">
        <f>"男"</f>
        <v>男</v>
      </c>
      <c r="E380" s="6"/>
    </row>
    <row r="381" s="1" customFormat="1" customHeight="1" spans="1:5">
      <c r="A381" s="6" t="str">
        <f t="shared" si="42"/>
        <v>32102</v>
      </c>
      <c r="B381" s="6" t="s">
        <v>35</v>
      </c>
      <c r="C381" s="6" t="str">
        <f>"刘亚南"</f>
        <v>刘亚南</v>
      </c>
      <c r="D381" s="6" t="str">
        <f>"女"</f>
        <v>女</v>
      </c>
      <c r="E381" s="6"/>
    </row>
    <row r="382" s="1" customFormat="1" customHeight="1" spans="1:5">
      <c r="A382" s="6" t="str">
        <f t="shared" si="42"/>
        <v>32102</v>
      </c>
      <c r="B382" s="6" t="s">
        <v>35</v>
      </c>
      <c r="C382" s="6" t="str">
        <f>"叶文亮"</f>
        <v>叶文亮</v>
      </c>
      <c r="D382" s="6" t="str">
        <f>"男"</f>
        <v>男</v>
      </c>
      <c r="E382" s="6"/>
    </row>
    <row r="383" s="1" customFormat="1" customHeight="1" spans="1:5">
      <c r="A383" s="6" t="str">
        <f t="shared" si="42"/>
        <v>32102</v>
      </c>
      <c r="B383" s="6" t="s">
        <v>35</v>
      </c>
      <c r="C383" s="6" t="str">
        <f>"杨明月"</f>
        <v>杨明月</v>
      </c>
      <c r="D383" s="6" t="str">
        <f>"女"</f>
        <v>女</v>
      </c>
      <c r="E383" s="6"/>
    </row>
    <row r="384" s="1" customFormat="1" customHeight="1" spans="1:5">
      <c r="A384" s="6" t="str">
        <f t="shared" si="42"/>
        <v>32102</v>
      </c>
      <c r="B384" s="6" t="s">
        <v>35</v>
      </c>
      <c r="C384" s="6" t="str">
        <f>"杜志鹏"</f>
        <v>杜志鹏</v>
      </c>
      <c r="D384" s="6" t="str">
        <f>"男"</f>
        <v>男</v>
      </c>
      <c r="E384" s="6"/>
    </row>
    <row r="385" s="1" customFormat="1" customHeight="1" spans="1:5">
      <c r="A385" s="6" t="str">
        <f t="shared" si="42"/>
        <v>32102</v>
      </c>
      <c r="B385" s="6" t="s">
        <v>35</v>
      </c>
      <c r="C385" s="6" t="str">
        <f>"钱丽霞"</f>
        <v>钱丽霞</v>
      </c>
      <c r="D385" s="6" t="str">
        <f t="shared" ref="D385:D391" si="43">"女"</f>
        <v>女</v>
      </c>
      <c r="E385" s="6"/>
    </row>
    <row r="386" s="1" customFormat="1" customHeight="1" spans="1:5">
      <c r="A386" s="6" t="str">
        <f t="shared" si="42"/>
        <v>32102</v>
      </c>
      <c r="B386" s="6" t="s">
        <v>35</v>
      </c>
      <c r="C386" s="6" t="str">
        <f>"尹金莲"</f>
        <v>尹金莲</v>
      </c>
      <c r="D386" s="6" t="str">
        <f t="shared" si="43"/>
        <v>女</v>
      </c>
      <c r="E386" s="6"/>
    </row>
    <row r="387" s="1" customFormat="1" customHeight="1" spans="1:5">
      <c r="A387" s="6" t="str">
        <f t="shared" si="42"/>
        <v>32102</v>
      </c>
      <c r="B387" s="6" t="s">
        <v>35</v>
      </c>
      <c r="C387" s="6" t="str">
        <f>"姚自敏"</f>
        <v>姚自敏</v>
      </c>
      <c r="D387" s="6" t="str">
        <f t="shared" si="43"/>
        <v>女</v>
      </c>
      <c r="E387" s="6"/>
    </row>
    <row r="388" s="1" customFormat="1" customHeight="1" spans="1:5">
      <c r="A388" s="6" t="str">
        <f t="shared" si="42"/>
        <v>32102</v>
      </c>
      <c r="B388" s="6" t="s">
        <v>35</v>
      </c>
      <c r="C388" s="6" t="str">
        <f>"余锦何"</f>
        <v>余锦何</v>
      </c>
      <c r="D388" s="6" t="str">
        <f t="shared" si="43"/>
        <v>女</v>
      </c>
      <c r="E388" s="6"/>
    </row>
    <row r="389" s="1" customFormat="1" customHeight="1" spans="1:5">
      <c r="A389" s="6" t="str">
        <f t="shared" ref="A389:A398" si="44">"32102"</f>
        <v>32102</v>
      </c>
      <c r="B389" s="6" t="s">
        <v>35</v>
      </c>
      <c r="C389" s="6" t="str">
        <f>"刘佳"</f>
        <v>刘佳</v>
      </c>
      <c r="D389" s="6" t="str">
        <f t="shared" si="43"/>
        <v>女</v>
      </c>
      <c r="E389" s="6"/>
    </row>
    <row r="390" s="1" customFormat="1" customHeight="1" spans="1:5">
      <c r="A390" s="6" t="str">
        <f t="shared" si="44"/>
        <v>32102</v>
      </c>
      <c r="B390" s="6" t="s">
        <v>35</v>
      </c>
      <c r="C390" s="6" t="str">
        <f>"马睿琪"</f>
        <v>马睿琪</v>
      </c>
      <c r="D390" s="6" t="str">
        <f t="shared" si="43"/>
        <v>女</v>
      </c>
      <c r="E390" s="6"/>
    </row>
    <row r="391" s="1" customFormat="1" customHeight="1" spans="1:5">
      <c r="A391" s="6" t="str">
        <f t="shared" si="44"/>
        <v>32102</v>
      </c>
      <c r="B391" s="6" t="s">
        <v>35</v>
      </c>
      <c r="C391" s="6" t="str">
        <f>"王雅文"</f>
        <v>王雅文</v>
      </c>
      <c r="D391" s="6" t="str">
        <f t="shared" si="43"/>
        <v>女</v>
      </c>
      <c r="E391" s="6"/>
    </row>
    <row r="392" s="1" customFormat="1" customHeight="1" spans="1:5">
      <c r="A392" s="6" t="str">
        <f t="shared" si="44"/>
        <v>32102</v>
      </c>
      <c r="B392" s="6" t="s">
        <v>35</v>
      </c>
      <c r="C392" s="6" t="str">
        <f>"金浩然"</f>
        <v>金浩然</v>
      </c>
      <c r="D392" s="6" t="str">
        <f>"男"</f>
        <v>男</v>
      </c>
      <c r="E392" s="6"/>
    </row>
    <row r="393" s="1" customFormat="1" customHeight="1" spans="1:5">
      <c r="A393" s="6" t="str">
        <f t="shared" si="44"/>
        <v>32102</v>
      </c>
      <c r="B393" s="6" t="s">
        <v>35</v>
      </c>
      <c r="C393" s="6" t="str">
        <f>"王静"</f>
        <v>王静</v>
      </c>
      <c r="D393" s="6" t="str">
        <f>"女"</f>
        <v>女</v>
      </c>
      <c r="E393" s="6"/>
    </row>
    <row r="394" s="1" customFormat="1" customHeight="1" spans="1:5">
      <c r="A394" s="6" t="str">
        <f t="shared" si="44"/>
        <v>32102</v>
      </c>
      <c r="B394" s="6" t="s">
        <v>35</v>
      </c>
      <c r="C394" s="6" t="str">
        <f>"连琛"</f>
        <v>连琛</v>
      </c>
      <c r="D394" s="6" t="str">
        <f>"女"</f>
        <v>女</v>
      </c>
      <c r="E394" s="6"/>
    </row>
    <row r="395" s="1" customFormat="1" customHeight="1" spans="1:5">
      <c r="A395" s="6" t="str">
        <f t="shared" si="44"/>
        <v>32102</v>
      </c>
      <c r="B395" s="6" t="s">
        <v>35</v>
      </c>
      <c r="C395" s="6" t="str">
        <f>"陈婉如"</f>
        <v>陈婉如</v>
      </c>
      <c r="D395" s="6" t="str">
        <f>"女"</f>
        <v>女</v>
      </c>
      <c r="E395" s="6"/>
    </row>
    <row r="396" s="1" customFormat="1" customHeight="1" spans="1:5">
      <c r="A396" s="6" t="str">
        <f t="shared" si="44"/>
        <v>32102</v>
      </c>
      <c r="B396" s="6" t="s">
        <v>35</v>
      </c>
      <c r="C396" s="6" t="str">
        <f>"宋思琪"</f>
        <v>宋思琪</v>
      </c>
      <c r="D396" s="6" t="str">
        <f>"女"</f>
        <v>女</v>
      </c>
      <c r="E396" s="6"/>
    </row>
    <row r="397" s="1" customFormat="1" customHeight="1" spans="1:5">
      <c r="A397" s="6" t="str">
        <f t="shared" si="44"/>
        <v>32102</v>
      </c>
      <c r="B397" s="6" t="s">
        <v>35</v>
      </c>
      <c r="C397" s="6" t="str">
        <f>"高李然"</f>
        <v>高李然</v>
      </c>
      <c r="D397" s="6" t="str">
        <f>"男"</f>
        <v>男</v>
      </c>
      <c r="E397" s="6"/>
    </row>
    <row r="398" s="1" customFormat="1" customHeight="1" spans="1:5">
      <c r="A398" s="6" t="str">
        <f t="shared" si="44"/>
        <v>32102</v>
      </c>
      <c r="B398" s="6" t="s">
        <v>35</v>
      </c>
      <c r="C398" s="6" t="str">
        <f>"漆冰融"</f>
        <v>漆冰融</v>
      </c>
      <c r="D398" s="6" t="str">
        <f t="shared" ref="D398:D406" si="45">"女"</f>
        <v>女</v>
      </c>
      <c r="E398" s="6"/>
    </row>
    <row r="399" s="1" customFormat="1" customHeight="1" spans="1:5">
      <c r="A399" s="6" t="str">
        <f t="shared" ref="A399:A412" si="46">"32103"</f>
        <v>32103</v>
      </c>
      <c r="B399" s="6" t="s">
        <v>36</v>
      </c>
      <c r="C399" s="6" t="str">
        <f>"王璐瑶"</f>
        <v>王璐瑶</v>
      </c>
      <c r="D399" s="6" t="str">
        <f t="shared" si="45"/>
        <v>女</v>
      </c>
      <c r="E399" s="7"/>
    </row>
    <row r="400" s="1" customFormat="1" customHeight="1" spans="1:5">
      <c r="A400" s="6" t="str">
        <f t="shared" si="46"/>
        <v>32103</v>
      </c>
      <c r="B400" s="6" t="s">
        <v>36</v>
      </c>
      <c r="C400" s="6" t="str">
        <f>"陈紫杰"</f>
        <v>陈紫杰</v>
      </c>
      <c r="D400" s="6" t="str">
        <f t="shared" si="45"/>
        <v>女</v>
      </c>
      <c r="E400" s="7"/>
    </row>
    <row r="401" s="1" customFormat="1" customHeight="1" spans="1:5">
      <c r="A401" s="6" t="str">
        <f t="shared" si="46"/>
        <v>32103</v>
      </c>
      <c r="B401" s="6" t="s">
        <v>36</v>
      </c>
      <c r="C401" s="6" t="str">
        <f>"施瑀"</f>
        <v>施瑀</v>
      </c>
      <c r="D401" s="6" t="str">
        <f t="shared" si="45"/>
        <v>女</v>
      </c>
      <c r="E401" s="7"/>
    </row>
    <row r="402" s="1" customFormat="1" customHeight="1" spans="1:5">
      <c r="A402" s="6" t="str">
        <f t="shared" si="46"/>
        <v>32103</v>
      </c>
      <c r="B402" s="6" t="s">
        <v>36</v>
      </c>
      <c r="C402" s="6" t="str">
        <f>"徐莹"</f>
        <v>徐莹</v>
      </c>
      <c r="D402" s="6" t="str">
        <f t="shared" si="45"/>
        <v>女</v>
      </c>
      <c r="E402" s="7"/>
    </row>
    <row r="403" s="1" customFormat="1" customHeight="1" spans="1:5">
      <c r="A403" s="6" t="str">
        <f t="shared" si="46"/>
        <v>32103</v>
      </c>
      <c r="B403" s="6" t="s">
        <v>36</v>
      </c>
      <c r="C403" s="6" t="str">
        <f>"李思蓓"</f>
        <v>李思蓓</v>
      </c>
      <c r="D403" s="6" t="str">
        <f t="shared" si="45"/>
        <v>女</v>
      </c>
      <c r="E403" s="7"/>
    </row>
    <row r="404" s="1" customFormat="1" customHeight="1" spans="1:5">
      <c r="A404" s="6" t="str">
        <f t="shared" si="46"/>
        <v>32103</v>
      </c>
      <c r="B404" s="6" t="s">
        <v>36</v>
      </c>
      <c r="C404" s="6" t="str">
        <f>"谭漩"</f>
        <v>谭漩</v>
      </c>
      <c r="D404" s="6" t="str">
        <f t="shared" si="45"/>
        <v>女</v>
      </c>
      <c r="E404" s="7"/>
    </row>
    <row r="405" s="1" customFormat="1" customHeight="1" spans="1:5">
      <c r="A405" s="6" t="str">
        <f t="shared" si="46"/>
        <v>32103</v>
      </c>
      <c r="B405" s="6" t="s">
        <v>36</v>
      </c>
      <c r="C405" s="6" t="str">
        <f>"艾欣"</f>
        <v>艾欣</v>
      </c>
      <c r="D405" s="6" t="str">
        <f t="shared" si="45"/>
        <v>女</v>
      </c>
      <c r="E405" s="7"/>
    </row>
    <row r="406" s="1" customFormat="1" customHeight="1" spans="1:5">
      <c r="A406" s="6" t="str">
        <f t="shared" si="46"/>
        <v>32103</v>
      </c>
      <c r="B406" s="6" t="s">
        <v>36</v>
      </c>
      <c r="C406" s="6" t="str">
        <f>"杨瑞琴"</f>
        <v>杨瑞琴</v>
      </c>
      <c r="D406" s="6" t="str">
        <f t="shared" si="45"/>
        <v>女</v>
      </c>
      <c r="E406" s="7"/>
    </row>
    <row r="407" s="1" customFormat="1" customHeight="1" spans="1:5">
      <c r="A407" s="6" t="str">
        <f t="shared" si="46"/>
        <v>32103</v>
      </c>
      <c r="B407" s="6" t="s">
        <v>36</v>
      </c>
      <c r="C407" s="6" t="str">
        <f>"徐红岩"</f>
        <v>徐红岩</v>
      </c>
      <c r="D407" s="6" t="str">
        <f>"男"</f>
        <v>男</v>
      </c>
      <c r="E407" s="7"/>
    </row>
    <row r="408" s="1" customFormat="1" customHeight="1" spans="1:5">
      <c r="A408" s="6" t="str">
        <f t="shared" si="46"/>
        <v>32103</v>
      </c>
      <c r="B408" s="6" t="s">
        <v>36</v>
      </c>
      <c r="C408" s="6" t="str">
        <f>"陈卓"</f>
        <v>陈卓</v>
      </c>
      <c r="D408" s="6" t="str">
        <f>"男"</f>
        <v>男</v>
      </c>
      <c r="E408" s="7"/>
    </row>
    <row r="409" s="1" customFormat="1" customHeight="1" spans="1:5">
      <c r="A409" s="6" t="str">
        <f t="shared" si="46"/>
        <v>32103</v>
      </c>
      <c r="B409" s="6" t="s">
        <v>36</v>
      </c>
      <c r="C409" s="6" t="str">
        <f>"黄小涵"</f>
        <v>黄小涵</v>
      </c>
      <c r="D409" s="6" t="str">
        <f>"女"</f>
        <v>女</v>
      </c>
      <c r="E409" s="7"/>
    </row>
    <row r="410" s="1" customFormat="1" customHeight="1" spans="1:5">
      <c r="A410" s="6" t="str">
        <f t="shared" si="46"/>
        <v>32103</v>
      </c>
      <c r="B410" s="6" t="s">
        <v>36</v>
      </c>
      <c r="C410" s="6" t="str">
        <f>"周小乐"</f>
        <v>周小乐</v>
      </c>
      <c r="D410" s="6" t="str">
        <f>"女"</f>
        <v>女</v>
      </c>
      <c r="E410" s="7"/>
    </row>
    <row r="411" s="1" customFormat="1" customHeight="1" spans="1:5">
      <c r="A411" s="6" t="str">
        <f t="shared" si="46"/>
        <v>32103</v>
      </c>
      <c r="B411" s="6" t="s">
        <v>36</v>
      </c>
      <c r="C411" s="6" t="str">
        <f>"颜雨卿"</f>
        <v>颜雨卿</v>
      </c>
      <c r="D411" s="6" t="str">
        <f>"女"</f>
        <v>女</v>
      </c>
      <c r="E411" s="7"/>
    </row>
    <row r="412" s="1" customFormat="1" customHeight="1" spans="1:5">
      <c r="A412" s="6" t="str">
        <f t="shared" si="46"/>
        <v>32103</v>
      </c>
      <c r="B412" s="6" t="s">
        <v>36</v>
      </c>
      <c r="C412" s="6" t="str">
        <f>"王慧"</f>
        <v>王慧</v>
      </c>
      <c r="D412" s="6" t="str">
        <f>"女"</f>
        <v>女</v>
      </c>
      <c r="E412" s="7"/>
    </row>
    <row r="413" s="1" customFormat="1" customHeight="1" spans="1:5">
      <c r="A413" s="6" t="str">
        <f>"32201"</f>
        <v>32201</v>
      </c>
      <c r="B413" s="6" t="s">
        <v>37</v>
      </c>
      <c r="C413" s="6" t="str">
        <f>"黄士翔"</f>
        <v>黄士翔</v>
      </c>
      <c r="D413" s="6" t="str">
        <f>"男"</f>
        <v>男</v>
      </c>
      <c r="E413" s="7"/>
    </row>
    <row r="414" s="1" customFormat="1" customHeight="1" spans="1:5">
      <c r="A414" s="6" t="str">
        <f>"32201"</f>
        <v>32201</v>
      </c>
      <c r="B414" s="6" t="s">
        <v>37</v>
      </c>
      <c r="C414" s="6" t="str">
        <f>"李思萌"</f>
        <v>李思萌</v>
      </c>
      <c r="D414" s="6" t="str">
        <f>"女"</f>
        <v>女</v>
      </c>
      <c r="E414" s="7"/>
    </row>
    <row r="415" s="1" customFormat="1" customHeight="1" spans="1:5">
      <c r="A415" s="6" t="str">
        <f>"32201"</f>
        <v>32201</v>
      </c>
      <c r="B415" s="6" t="s">
        <v>37</v>
      </c>
      <c r="C415" s="6" t="str">
        <f>"金珂如"</f>
        <v>金珂如</v>
      </c>
      <c r="D415" s="6" t="str">
        <f>"女"</f>
        <v>女</v>
      </c>
      <c r="E415" s="7"/>
    </row>
    <row r="416" s="1" customFormat="1" customHeight="1" spans="1:5">
      <c r="A416" s="6" t="str">
        <f>"32201"</f>
        <v>32201</v>
      </c>
      <c r="B416" s="6" t="s">
        <v>37</v>
      </c>
      <c r="C416" s="6" t="str">
        <f>"田曼阳"</f>
        <v>田曼阳</v>
      </c>
      <c r="D416" s="6" t="str">
        <f>"女"</f>
        <v>女</v>
      </c>
      <c r="E416" s="7"/>
    </row>
    <row r="417" s="1" customFormat="1" customHeight="1" spans="1:5">
      <c r="A417" s="6" t="str">
        <f>"32202"</f>
        <v>32202</v>
      </c>
      <c r="B417" s="6" t="s">
        <v>37</v>
      </c>
      <c r="C417" s="6" t="str">
        <f>"王乔伟"</f>
        <v>王乔伟</v>
      </c>
      <c r="D417" s="6" t="str">
        <f>"女"</f>
        <v>女</v>
      </c>
      <c r="E417" s="7"/>
    </row>
    <row r="418" s="1" customFormat="1" customHeight="1" spans="1:5">
      <c r="A418" s="6" t="str">
        <f>"32202"</f>
        <v>32202</v>
      </c>
      <c r="B418" s="6" t="s">
        <v>37</v>
      </c>
      <c r="C418" s="6" t="str">
        <f>"黄思霞"</f>
        <v>黄思霞</v>
      </c>
      <c r="D418" s="6" t="str">
        <f>"女"</f>
        <v>女</v>
      </c>
      <c r="E418" s="7"/>
    </row>
    <row r="419" s="1" customFormat="1" customHeight="1" spans="1:5">
      <c r="A419" s="6" t="str">
        <f>"32301"</f>
        <v>32301</v>
      </c>
      <c r="B419" s="6" t="s">
        <v>38</v>
      </c>
      <c r="C419" s="6" t="str">
        <f>"汪健"</f>
        <v>汪健</v>
      </c>
      <c r="D419" s="6" t="str">
        <f>"男"</f>
        <v>男</v>
      </c>
      <c r="E419" s="7"/>
    </row>
    <row r="420" s="1" customFormat="1" customHeight="1" spans="1:5">
      <c r="A420" s="6" t="str">
        <f>"32301"</f>
        <v>32301</v>
      </c>
      <c r="B420" s="6" t="s">
        <v>38</v>
      </c>
      <c r="C420" s="6" t="str">
        <f>"肖智东"</f>
        <v>肖智东</v>
      </c>
      <c r="D420" s="6" t="str">
        <f>"男"</f>
        <v>男</v>
      </c>
      <c r="E420" s="7"/>
    </row>
    <row r="421" s="1" customFormat="1" customHeight="1" spans="1:5">
      <c r="A421" s="6" t="str">
        <f>"32301"</f>
        <v>32301</v>
      </c>
      <c r="B421" s="6" t="s">
        <v>38</v>
      </c>
      <c r="C421" s="6" t="str">
        <f>"唐佳伟"</f>
        <v>唐佳伟</v>
      </c>
      <c r="D421" s="6" t="str">
        <f>"男"</f>
        <v>男</v>
      </c>
      <c r="E421" s="7"/>
    </row>
    <row r="422" s="1" customFormat="1" customHeight="1" spans="1:5">
      <c r="A422" s="6" t="str">
        <f>"32301"</f>
        <v>32301</v>
      </c>
      <c r="B422" s="6" t="s">
        <v>38</v>
      </c>
      <c r="C422" s="6" t="str">
        <f>"田雅郡"</f>
        <v>田雅郡</v>
      </c>
      <c r="D422" s="6" t="str">
        <f t="shared" ref="D422:D427" si="47">"女"</f>
        <v>女</v>
      </c>
      <c r="E422" s="7"/>
    </row>
    <row r="423" s="1" customFormat="1" customHeight="1" spans="1:5">
      <c r="A423" s="6" t="str">
        <f t="shared" ref="A423:A452" si="48">"32401"</f>
        <v>32401</v>
      </c>
      <c r="B423" s="6" t="s">
        <v>39</v>
      </c>
      <c r="C423" s="6" t="str">
        <f>"何蕤"</f>
        <v>何蕤</v>
      </c>
      <c r="D423" s="6" t="str">
        <f t="shared" si="47"/>
        <v>女</v>
      </c>
      <c r="E423" s="7"/>
    </row>
    <row r="424" s="1" customFormat="1" customHeight="1" spans="1:5">
      <c r="A424" s="6" t="str">
        <f t="shared" si="48"/>
        <v>32401</v>
      </c>
      <c r="B424" s="6" t="s">
        <v>39</v>
      </c>
      <c r="C424" s="6" t="str">
        <f>"张盼"</f>
        <v>张盼</v>
      </c>
      <c r="D424" s="6" t="str">
        <f t="shared" si="47"/>
        <v>女</v>
      </c>
      <c r="E424" s="7"/>
    </row>
    <row r="425" s="1" customFormat="1" customHeight="1" spans="1:5">
      <c r="A425" s="6" t="str">
        <f t="shared" si="48"/>
        <v>32401</v>
      </c>
      <c r="B425" s="6" t="s">
        <v>39</v>
      </c>
      <c r="C425" s="6" t="str">
        <f>"王奇"</f>
        <v>王奇</v>
      </c>
      <c r="D425" s="6" t="str">
        <f t="shared" si="47"/>
        <v>女</v>
      </c>
      <c r="E425" s="7"/>
    </row>
    <row r="426" s="1" customFormat="1" customHeight="1" spans="1:5">
      <c r="A426" s="6" t="str">
        <f t="shared" si="48"/>
        <v>32401</v>
      </c>
      <c r="B426" s="6" t="s">
        <v>39</v>
      </c>
      <c r="C426" s="6" t="str">
        <f>"杨思默"</f>
        <v>杨思默</v>
      </c>
      <c r="D426" s="6" t="str">
        <f t="shared" si="47"/>
        <v>女</v>
      </c>
      <c r="E426" s="7"/>
    </row>
    <row r="427" s="1" customFormat="1" customHeight="1" spans="1:5">
      <c r="A427" s="6" t="str">
        <f t="shared" si="48"/>
        <v>32401</v>
      </c>
      <c r="B427" s="6" t="s">
        <v>39</v>
      </c>
      <c r="C427" s="6" t="str">
        <f>"向唯鸣"</f>
        <v>向唯鸣</v>
      </c>
      <c r="D427" s="6" t="str">
        <f t="shared" si="47"/>
        <v>女</v>
      </c>
      <c r="E427" s="7"/>
    </row>
    <row r="428" s="1" customFormat="1" customHeight="1" spans="1:5">
      <c r="A428" s="6" t="str">
        <f t="shared" si="48"/>
        <v>32401</v>
      </c>
      <c r="B428" s="6" t="s">
        <v>39</v>
      </c>
      <c r="C428" s="6" t="str">
        <f>"刘畅"</f>
        <v>刘畅</v>
      </c>
      <c r="D428" s="6" t="str">
        <f>"男"</f>
        <v>男</v>
      </c>
      <c r="E428" s="7"/>
    </row>
    <row r="429" s="1" customFormat="1" customHeight="1" spans="1:5">
      <c r="A429" s="6" t="str">
        <f t="shared" si="48"/>
        <v>32401</v>
      </c>
      <c r="B429" s="6" t="s">
        <v>39</v>
      </c>
      <c r="C429" s="6" t="str">
        <f>"黄虹"</f>
        <v>黄虹</v>
      </c>
      <c r="D429" s="6" t="str">
        <f>"女"</f>
        <v>女</v>
      </c>
      <c r="E429" s="7"/>
    </row>
    <row r="430" s="1" customFormat="1" customHeight="1" spans="1:5">
      <c r="A430" s="6" t="str">
        <f t="shared" si="48"/>
        <v>32401</v>
      </c>
      <c r="B430" s="6" t="s">
        <v>39</v>
      </c>
      <c r="C430" s="6" t="str">
        <f>"杨细芳"</f>
        <v>杨细芳</v>
      </c>
      <c r="D430" s="6" t="str">
        <f>"女"</f>
        <v>女</v>
      </c>
      <c r="E430" s="7"/>
    </row>
    <row r="431" s="1" customFormat="1" customHeight="1" spans="1:5">
      <c r="A431" s="6" t="str">
        <f t="shared" si="48"/>
        <v>32401</v>
      </c>
      <c r="B431" s="6" t="s">
        <v>39</v>
      </c>
      <c r="C431" s="6" t="str">
        <f>"梁海燕"</f>
        <v>梁海燕</v>
      </c>
      <c r="D431" s="6" t="str">
        <f t="shared" ref="D431:D451" si="49">"女"</f>
        <v>女</v>
      </c>
      <c r="E431" s="7"/>
    </row>
    <row r="432" s="1" customFormat="1" customHeight="1" spans="1:5">
      <c r="A432" s="6" t="str">
        <f t="shared" si="48"/>
        <v>32401</v>
      </c>
      <c r="B432" s="6" t="s">
        <v>39</v>
      </c>
      <c r="C432" s="6" t="str">
        <f>"曾玉洁"</f>
        <v>曾玉洁</v>
      </c>
      <c r="D432" s="6" t="str">
        <f t="shared" si="49"/>
        <v>女</v>
      </c>
      <c r="E432" s="7"/>
    </row>
    <row r="433" s="1" customFormat="1" customHeight="1" spans="1:5">
      <c r="A433" s="6" t="str">
        <f t="shared" si="48"/>
        <v>32401</v>
      </c>
      <c r="B433" s="6" t="s">
        <v>39</v>
      </c>
      <c r="C433" s="6" t="str">
        <f>"魏毓"</f>
        <v>魏毓</v>
      </c>
      <c r="D433" s="6" t="str">
        <f t="shared" si="49"/>
        <v>女</v>
      </c>
      <c r="E433" s="7"/>
    </row>
    <row r="434" s="1" customFormat="1" customHeight="1" spans="1:5">
      <c r="A434" s="6" t="str">
        <f t="shared" si="48"/>
        <v>32401</v>
      </c>
      <c r="B434" s="6" t="s">
        <v>39</v>
      </c>
      <c r="C434" s="6" t="str">
        <f>"张芸"</f>
        <v>张芸</v>
      </c>
      <c r="D434" s="6" t="str">
        <f t="shared" si="49"/>
        <v>女</v>
      </c>
      <c r="E434" s="7"/>
    </row>
    <row r="435" s="1" customFormat="1" customHeight="1" spans="1:5">
      <c r="A435" s="6" t="str">
        <f t="shared" si="48"/>
        <v>32401</v>
      </c>
      <c r="B435" s="6" t="s">
        <v>39</v>
      </c>
      <c r="C435" s="6" t="str">
        <f>"叶子凡"</f>
        <v>叶子凡</v>
      </c>
      <c r="D435" s="6" t="str">
        <f t="shared" si="49"/>
        <v>女</v>
      </c>
      <c r="E435" s="7"/>
    </row>
    <row r="436" s="1" customFormat="1" customHeight="1" spans="1:5">
      <c r="A436" s="6" t="str">
        <f t="shared" si="48"/>
        <v>32401</v>
      </c>
      <c r="B436" s="6" t="s">
        <v>39</v>
      </c>
      <c r="C436" s="6" t="str">
        <f>"刘晓玲"</f>
        <v>刘晓玲</v>
      </c>
      <c r="D436" s="6" t="str">
        <f t="shared" si="49"/>
        <v>女</v>
      </c>
      <c r="E436" s="7"/>
    </row>
    <row r="437" s="1" customFormat="1" customHeight="1" spans="1:5">
      <c r="A437" s="6" t="str">
        <f t="shared" si="48"/>
        <v>32401</v>
      </c>
      <c r="B437" s="6" t="s">
        <v>39</v>
      </c>
      <c r="C437" s="6" t="str">
        <f>"曹田恬"</f>
        <v>曹田恬</v>
      </c>
      <c r="D437" s="6" t="str">
        <f t="shared" si="49"/>
        <v>女</v>
      </c>
      <c r="E437" s="7"/>
    </row>
    <row r="438" s="1" customFormat="1" customHeight="1" spans="1:5">
      <c r="A438" s="6" t="str">
        <f t="shared" si="48"/>
        <v>32401</v>
      </c>
      <c r="B438" s="6" t="s">
        <v>39</v>
      </c>
      <c r="C438" s="6" t="str">
        <f>"乔卓"</f>
        <v>乔卓</v>
      </c>
      <c r="D438" s="6" t="str">
        <f t="shared" si="49"/>
        <v>女</v>
      </c>
      <c r="E438" s="7"/>
    </row>
    <row r="439" s="1" customFormat="1" customHeight="1" spans="1:5">
      <c r="A439" s="6" t="str">
        <f t="shared" si="48"/>
        <v>32401</v>
      </c>
      <c r="B439" s="6" t="s">
        <v>39</v>
      </c>
      <c r="C439" s="6" t="str">
        <f>"王思敏"</f>
        <v>王思敏</v>
      </c>
      <c r="D439" s="6" t="str">
        <f t="shared" si="49"/>
        <v>女</v>
      </c>
      <c r="E439" s="7"/>
    </row>
    <row r="440" s="1" customFormat="1" customHeight="1" spans="1:5">
      <c r="A440" s="6" t="str">
        <f t="shared" si="48"/>
        <v>32401</v>
      </c>
      <c r="B440" s="6" t="s">
        <v>39</v>
      </c>
      <c r="C440" s="6" t="str">
        <f>"高美凤"</f>
        <v>高美凤</v>
      </c>
      <c r="D440" s="6" t="str">
        <f t="shared" si="49"/>
        <v>女</v>
      </c>
      <c r="E440" s="7"/>
    </row>
    <row r="441" s="1" customFormat="1" customHeight="1" spans="1:5">
      <c r="A441" s="6" t="str">
        <f t="shared" si="48"/>
        <v>32401</v>
      </c>
      <c r="B441" s="6" t="s">
        <v>39</v>
      </c>
      <c r="C441" s="6" t="str">
        <f>"潘雅婷"</f>
        <v>潘雅婷</v>
      </c>
      <c r="D441" s="6" t="str">
        <f t="shared" si="49"/>
        <v>女</v>
      </c>
      <c r="E441" s="7"/>
    </row>
    <row r="442" s="1" customFormat="1" customHeight="1" spans="1:5">
      <c r="A442" s="6" t="str">
        <f t="shared" si="48"/>
        <v>32401</v>
      </c>
      <c r="B442" s="6" t="s">
        <v>39</v>
      </c>
      <c r="C442" s="6" t="str">
        <f>"肖沛"</f>
        <v>肖沛</v>
      </c>
      <c r="D442" s="6" t="str">
        <f t="shared" si="49"/>
        <v>女</v>
      </c>
      <c r="E442" s="7"/>
    </row>
    <row r="443" s="1" customFormat="1" customHeight="1" spans="1:5">
      <c r="A443" s="6" t="str">
        <f t="shared" si="48"/>
        <v>32401</v>
      </c>
      <c r="B443" s="6" t="s">
        <v>39</v>
      </c>
      <c r="C443" s="6" t="str">
        <f>"郑沁心"</f>
        <v>郑沁心</v>
      </c>
      <c r="D443" s="6" t="str">
        <f t="shared" si="49"/>
        <v>女</v>
      </c>
      <c r="E443" s="7"/>
    </row>
    <row r="444" s="1" customFormat="1" customHeight="1" spans="1:5">
      <c r="A444" s="6" t="str">
        <f t="shared" si="48"/>
        <v>32401</v>
      </c>
      <c r="B444" s="6" t="s">
        <v>39</v>
      </c>
      <c r="C444" s="6" t="str">
        <f>"李翠"</f>
        <v>李翠</v>
      </c>
      <c r="D444" s="6" t="str">
        <f t="shared" si="49"/>
        <v>女</v>
      </c>
      <c r="E444" s="7"/>
    </row>
    <row r="445" s="1" customFormat="1" customHeight="1" spans="1:5">
      <c r="A445" s="6" t="str">
        <f t="shared" si="48"/>
        <v>32401</v>
      </c>
      <c r="B445" s="6" t="s">
        <v>39</v>
      </c>
      <c r="C445" s="6" t="str">
        <f>"陈叶"</f>
        <v>陈叶</v>
      </c>
      <c r="D445" s="6" t="str">
        <f t="shared" si="49"/>
        <v>女</v>
      </c>
      <c r="E445" s="7"/>
    </row>
    <row r="446" s="1" customFormat="1" customHeight="1" spans="1:5">
      <c r="A446" s="6" t="str">
        <f t="shared" si="48"/>
        <v>32401</v>
      </c>
      <c r="B446" s="6" t="s">
        <v>39</v>
      </c>
      <c r="C446" s="6" t="str">
        <f>"谢欣宇"</f>
        <v>谢欣宇</v>
      </c>
      <c r="D446" s="6" t="str">
        <f t="shared" si="49"/>
        <v>女</v>
      </c>
      <c r="E446" s="7"/>
    </row>
    <row r="447" s="1" customFormat="1" customHeight="1" spans="1:5">
      <c r="A447" s="6" t="str">
        <f t="shared" si="48"/>
        <v>32401</v>
      </c>
      <c r="B447" s="6" t="s">
        <v>39</v>
      </c>
      <c r="C447" s="6" t="str">
        <f>"周丽君"</f>
        <v>周丽君</v>
      </c>
      <c r="D447" s="6" t="str">
        <f t="shared" si="49"/>
        <v>女</v>
      </c>
      <c r="E447" s="7"/>
    </row>
    <row r="448" s="1" customFormat="1" customHeight="1" spans="1:5">
      <c r="A448" s="6" t="str">
        <f t="shared" si="48"/>
        <v>32401</v>
      </c>
      <c r="B448" s="6" t="s">
        <v>39</v>
      </c>
      <c r="C448" s="6" t="str">
        <f>"徐悦悦"</f>
        <v>徐悦悦</v>
      </c>
      <c r="D448" s="6" t="str">
        <f t="shared" si="49"/>
        <v>女</v>
      </c>
      <c r="E448" s="7"/>
    </row>
    <row r="449" s="1" customFormat="1" customHeight="1" spans="1:5">
      <c r="A449" s="6" t="str">
        <f t="shared" si="48"/>
        <v>32401</v>
      </c>
      <c r="B449" s="6" t="s">
        <v>39</v>
      </c>
      <c r="C449" s="6" t="str">
        <f>"洪颖"</f>
        <v>洪颖</v>
      </c>
      <c r="D449" s="6" t="str">
        <f t="shared" si="49"/>
        <v>女</v>
      </c>
      <c r="E449" s="7"/>
    </row>
    <row r="450" s="1" customFormat="1" customHeight="1" spans="1:5">
      <c r="A450" s="6" t="str">
        <f t="shared" si="48"/>
        <v>32401</v>
      </c>
      <c r="B450" s="6" t="s">
        <v>39</v>
      </c>
      <c r="C450" s="6" t="str">
        <f>"陈敏"</f>
        <v>陈敏</v>
      </c>
      <c r="D450" s="6" t="str">
        <f t="shared" si="49"/>
        <v>女</v>
      </c>
      <c r="E450" s="7"/>
    </row>
    <row r="451" s="1" customFormat="1" customHeight="1" spans="1:5">
      <c r="A451" s="6" t="str">
        <f t="shared" si="48"/>
        <v>32401</v>
      </c>
      <c r="B451" s="6" t="s">
        <v>39</v>
      </c>
      <c r="C451" s="6" t="str">
        <f>"黄怡"</f>
        <v>黄怡</v>
      </c>
      <c r="D451" s="6" t="str">
        <f t="shared" si="49"/>
        <v>女</v>
      </c>
      <c r="E451" s="7"/>
    </row>
    <row r="452" s="1" customFormat="1" customHeight="1" spans="1:5">
      <c r="A452" s="6" t="str">
        <f t="shared" si="48"/>
        <v>32401</v>
      </c>
      <c r="B452" s="6" t="s">
        <v>39</v>
      </c>
      <c r="C452" s="6" t="str">
        <f>"陈远志"</f>
        <v>陈远志</v>
      </c>
      <c r="D452" s="6" t="str">
        <f>"男"</f>
        <v>男</v>
      </c>
      <c r="E452" s="7"/>
    </row>
    <row r="453" s="1" customFormat="1" customHeight="1" spans="1:5">
      <c r="A453" s="6" t="str">
        <f t="shared" ref="A453:A458" si="50">"32501"</f>
        <v>32501</v>
      </c>
      <c r="B453" s="6" t="s">
        <v>40</v>
      </c>
      <c r="C453" s="6" t="str">
        <f>"罗巧芸"</f>
        <v>罗巧芸</v>
      </c>
      <c r="D453" s="6" t="str">
        <f>"女"</f>
        <v>女</v>
      </c>
      <c r="E453" s="7"/>
    </row>
    <row r="454" s="1" customFormat="1" customHeight="1" spans="1:5">
      <c r="A454" s="6" t="str">
        <f t="shared" si="50"/>
        <v>32501</v>
      </c>
      <c r="B454" s="6" t="s">
        <v>40</v>
      </c>
      <c r="C454" s="6" t="str">
        <f>"杨浩然"</f>
        <v>杨浩然</v>
      </c>
      <c r="D454" s="6" t="str">
        <f>"男"</f>
        <v>男</v>
      </c>
      <c r="E454" s="7"/>
    </row>
    <row r="455" s="1" customFormat="1" customHeight="1" spans="1:5">
      <c r="A455" s="6" t="str">
        <f t="shared" si="50"/>
        <v>32501</v>
      </c>
      <c r="B455" s="6" t="s">
        <v>40</v>
      </c>
      <c r="C455" s="6" t="str">
        <f>"童话"</f>
        <v>童话</v>
      </c>
      <c r="D455" s="6" t="str">
        <f>"男"</f>
        <v>男</v>
      </c>
      <c r="E455" s="7"/>
    </row>
    <row r="456" s="1" customFormat="1" customHeight="1" spans="1:5">
      <c r="A456" s="6" t="str">
        <f t="shared" si="50"/>
        <v>32501</v>
      </c>
      <c r="B456" s="6" t="s">
        <v>40</v>
      </c>
      <c r="C456" s="6" t="str">
        <f>"朱铁伟"</f>
        <v>朱铁伟</v>
      </c>
      <c r="D456" s="6" t="str">
        <f>"男"</f>
        <v>男</v>
      </c>
      <c r="E456" s="7"/>
    </row>
    <row r="457" s="1" customFormat="1" customHeight="1" spans="1:5">
      <c r="A457" s="6" t="str">
        <f t="shared" si="50"/>
        <v>32501</v>
      </c>
      <c r="B457" s="6" t="s">
        <v>40</v>
      </c>
      <c r="C457" s="6" t="str">
        <f>"梅杰"</f>
        <v>梅杰</v>
      </c>
      <c r="D457" s="6" t="str">
        <f>"男"</f>
        <v>男</v>
      </c>
      <c r="E457" s="7"/>
    </row>
    <row r="458" s="1" customFormat="1" customHeight="1" spans="1:5">
      <c r="A458" s="6" t="str">
        <f t="shared" si="50"/>
        <v>32501</v>
      </c>
      <c r="B458" s="6" t="s">
        <v>40</v>
      </c>
      <c r="C458" s="6" t="str">
        <f>"邵笑晨"</f>
        <v>邵笑晨</v>
      </c>
      <c r="D458" s="6" t="str">
        <f>"女"</f>
        <v>女</v>
      </c>
      <c r="E458" s="7"/>
    </row>
    <row r="459" s="1" customFormat="1" customHeight="1" spans="1:5">
      <c r="A459" s="6" t="str">
        <f t="shared" ref="A459:A464" si="51">"32501"</f>
        <v>32501</v>
      </c>
      <c r="B459" s="6" t="s">
        <v>40</v>
      </c>
      <c r="C459" s="6" t="str">
        <f>"彭娟娟"</f>
        <v>彭娟娟</v>
      </c>
      <c r="D459" s="6" t="str">
        <f>"女"</f>
        <v>女</v>
      </c>
      <c r="E459" s="7"/>
    </row>
    <row r="460" s="1" customFormat="1" customHeight="1" spans="1:5">
      <c r="A460" s="6" t="str">
        <f t="shared" si="51"/>
        <v>32501</v>
      </c>
      <c r="B460" s="6" t="s">
        <v>40</v>
      </c>
      <c r="C460" s="6" t="str">
        <f>"文静"</f>
        <v>文静</v>
      </c>
      <c r="D460" s="6" t="str">
        <f>"女"</f>
        <v>女</v>
      </c>
      <c r="E460" s="7"/>
    </row>
    <row r="461" s="1" customFormat="1" customHeight="1" spans="1:5">
      <c r="A461" s="6" t="str">
        <f t="shared" si="51"/>
        <v>32501</v>
      </c>
      <c r="B461" s="6" t="s">
        <v>40</v>
      </c>
      <c r="C461" s="6" t="str">
        <f>"张丹妮"</f>
        <v>张丹妮</v>
      </c>
      <c r="D461" s="6" t="str">
        <f>"女"</f>
        <v>女</v>
      </c>
      <c r="E461" s="7"/>
    </row>
    <row r="462" s="1" customFormat="1" customHeight="1" spans="1:5">
      <c r="A462" s="6" t="str">
        <f t="shared" si="51"/>
        <v>32501</v>
      </c>
      <c r="B462" s="6" t="s">
        <v>40</v>
      </c>
      <c r="C462" s="6" t="str">
        <f>"周洁"</f>
        <v>周洁</v>
      </c>
      <c r="D462" s="6" t="str">
        <f>"女"</f>
        <v>女</v>
      </c>
      <c r="E462" s="7"/>
    </row>
    <row r="463" s="1" customFormat="1" customHeight="1" spans="1:5">
      <c r="A463" s="6" t="str">
        <f t="shared" si="51"/>
        <v>32501</v>
      </c>
      <c r="B463" s="6" t="s">
        <v>40</v>
      </c>
      <c r="C463" s="6" t="str">
        <f>"丁少龙"</f>
        <v>丁少龙</v>
      </c>
      <c r="D463" s="6" t="str">
        <f>"男"</f>
        <v>男</v>
      </c>
      <c r="E463" s="7"/>
    </row>
    <row r="464" s="1" customFormat="1" customHeight="1" spans="1:5">
      <c r="A464" s="6" t="str">
        <f t="shared" si="51"/>
        <v>32501</v>
      </c>
      <c r="B464" s="6" t="s">
        <v>40</v>
      </c>
      <c r="C464" s="6" t="str">
        <f>"易宗念"</f>
        <v>易宗念</v>
      </c>
      <c r="D464" s="6" t="str">
        <f>"女"</f>
        <v>女</v>
      </c>
      <c r="E464" s="7"/>
    </row>
    <row r="465" s="1" customFormat="1" customHeight="1" spans="1:5">
      <c r="A465" s="6" t="str">
        <f>"32502"</f>
        <v>32502</v>
      </c>
      <c r="B465" s="6" t="s">
        <v>40</v>
      </c>
      <c r="C465" s="6" t="str">
        <f>"瞿祥汉"</f>
        <v>瞿祥汉</v>
      </c>
      <c r="D465" s="6" t="str">
        <f>"男"</f>
        <v>男</v>
      </c>
      <c r="E465" s="7"/>
    </row>
    <row r="466" s="1" customFormat="1" customHeight="1" spans="1:5">
      <c r="A466" s="6" t="str">
        <f>"32502"</f>
        <v>32502</v>
      </c>
      <c r="B466" s="6" t="s">
        <v>40</v>
      </c>
      <c r="C466" s="6" t="str">
        <f>"晏依林"</f>
        <v>晏依林</v>
      </c>
      <c r="D466" s="6" t="str">
        <f>"女"</f>
        <v>女</v>
      </c>
      <c r="E466" s="7"/>
    </row>
    <row r="467" s="1" customFormat="1" customHeight="1" spans="1:5">
      <c r="A467" s="6" t="str">
        <f t="shared" ref="A467:A472" si="52">"32502"</f>
        <v>32502</v>
      </c>
      <c r="B467" s="6" t="s">
        <v>40</v>
      </c>
      <c r="C467" s="6" t="str">
        <f>"张敏"</f>
        <v>张敏</v>
      </c>
      <c r="D467" s="6" t="str">
        <f>"女"</f>
        <v>女</v>
      </c>
      <c r="E467" s="7"/>
    </row>
    <row r="468" s="1" customFormat="1" customHeight="1" spans="1:5">
      <c r="A468" s="6" t="str">
        <f t="shared" si="52"/>
        <v>32502</v>
      </c>
      <c r="B468" s="6" t="s">
        <v>40</v>
      </c>
      <c r="C468" s="6" t="str">
        <f>"李久旺"</f>
        <v>李久旺</v>
      </c>
      <c r="D468" s="6" t="str">
        <f>"男"</f>
        <v>男</v>
      </c>
      <c r="E468" s="7"/>
    </row>
    <row r="469" s="1" customFormat="1" customHeight="1" spans="1:5">
      <c r="A469" s="6" t="str">
        <f t="shared" si="52"/>
        <v>32502</v>
      </c>
      <c r="B469" s="6" t="s">
        <v>40</v>
      </c>
      <c r="C469" s="6" t="str">
        <f>"李建飞"</f>
        <v>李建飞</v>
      </c>
      <c r="D469" s="6" t="str">
        <f>"男"</f>
        <v>男</v>
      </c>
      <c r="E469" s="7"/>
    </row>
    <row r="470" s="1" customFormat="1" customHeight="1" spans="1:5">
      <c r="A470" s="6" t="str">
        <f t="shared" si="52"/>
        <v>32502</v>
      </c>
      <c r="B470" s="6" t="s">
        <v>40</v>
      </c>
      <c r="C470" s="6" t="str">
        <f>"柳庄"</f>
        <v>柳庄</v>
      </c>
      <c r="D470" s="6" t="str">
        <f>"男"</f>
        <v>男</v>
      </c>
      <c r="E470" s="7"/>
    </row>
    <row r="471" s="1" customFormat="1" customHeight="1" spans="1:5">
      <c r="A471" s="6" t="str">
        <f t="shared" si="52"/>
        <v>32502</v>
      </c>
      <c r="B471" s="6" t="s">
        <v>40</v>
      </c>
      <c r="C471" s="6" t="str">
        <f>"巩梦雪"</f>
        <v>巩梦雪</v>
      </c>
      <c r="D471" s="6" t="str">
        <f>"女"</f>
        <v>女</v>
      </c>
      <c r="E471" s="7"/>
    </row>
    <row r="472" s="1" customFormat="1" customHeight="1" spans="1:5">
      <c r="A472" s="6" t="str">
        <f t="shared" si="52"/>
        <v>32502</v>
      </c>
      <c r="B472" s="6" t="s">
        <v>40</v>
      </c>
      <c r="C472" s="6" t="str">
        <f>"汪晨"</f>
        <v>汪晨</v>
      </c>
      <c r="D472" s="6" t="str">
        <f>"男"</f>
        <v>男</v>
      </c>
      <c r="E472" s="7"/>
    </row>
    <row r="473" s="1" customFormat="1" customHeight="1" spans="1:5">
      <c r="A473" s="6" t="str">
        <f>"32503"</f>
        <v>32503</v>
      </c>
      <c r="B473" s="6" t="s">
        <v>40</v>
      </c>
      <c r="C473" s="6" t="str">
        <f>"汤露"</f>
        <v>汤露</v>
      </c>
      <c r="D473" s="6" t="str">
        <f>"男"</f>
        <v>男</v>
      </c>
      <c r="E473" s="7"/>
    </row>
    <row r="474" s="1" customFormat="1" customHeight="1" spans="1:5">
      <c r="A474" s="6" t="str">
        <f>"32503"</f>
        <v>32503</v>
      </c>
      <c r="B474" s="6" t="s">
        <v>40</v>
      </c>
      <c r="C474" s="6" t="str">
        <f>"李茵"</f>
        <v>李茵</v>
      </c>
      <c r="D474" s="6" t="str">
        <f>"女"</f>
        <v>女</v>
      </c>
      <c r="E474" s="7"/>
    </row>
    <row r="475" s="1" customFormat="1" customHeight="1" spans="1:5">
      <c r="A475" s="6" t="str">
        <f>"32503"</f>
        <v>32503</v>
      </c>
      <c r="B475" s="6" t="s">
        <v>40</v>
      </c>
      <c r="C475" s="6" t="str">
        <f>"夏玲"</f>
        <v>夏玲</v>
      </c>
      <c r="D475" s="6" t="str">
        <f>"女"</f>
        <v>女</v>
      </c>
      <c r="E475" s="7"/>
    </row>
    <row r="476" s="1" customFormat="1" customHeight="1" spans="1:5">
      <c r="A476" s="6" t="str">
        <f>"32503"</f>
        <v>32503</v>
      </c>
      <c r="B476" s="6" t="s">
        <v>40</v>
      </c>
      <c r="C476" s="6" t="str">
        <f>"谭聪聪"</f>
        <v>谭聪聪</v>
      </c>
      <c r="D476" s="6" t="str">
        <f>"男"</f>
        <v>男</v>
      </c>
      <c r="E476" s="7"/>
    </row>
    <row r="477" s="1" customFormat="1" customHeight="1" spans="1:5">
      <c r="A477" s="6" t="str">
        <f t="shared" ref="A472:A487" si="53">"32503"</f>
        <v>32503</v>
      </c>
      <c r="B477" s="6" t="s">
        <v>40</v>
      </c>
      <c r="C477" s="6" t="str">
        <f>"刘雨晗"</f>
        <v>刘雨晗</v>
      </c>
      <c r="D477" s="6" t="str">
        <f>"女"</f>
        <v>女</v>
      </c>
      <c r="E477" s="7"/>
    </row>
    <row r="478" s="1" customFormat="1" customHeight="1" spans="1:5">
      <c r="A478" s="6" t="str">
        <f t="shared" si="53"/>
        <v>32503</v>
      </c>
      <c r="B478" s="6" t="s">
        <v>40</v>
      </c>
      <c r="C478" s="6" t="str">
        <f>"程柏秀"</f>
        <v>程柏秀</v>
      </c>
      <c r="D478" s="6" t="str">
        <f>"女"</f>
        <v>女</v>
      </c>
      <c r="E478" s="7"/>
    </row>
    <row r="479" s="1" customFormat="1" customHeight="1" spans="1:5">
      <c r="A479" s="6" t="str">
        <f t="shared" si="53"/>
        <v>32503</v>
      </c>
      <c r="B479" s="6" t="s">
        <v>40</v>
      </c>
      <c r="C479" s="6" t="str">
        <f>"龙德爽"</f>
        <v>龙德爽</v>
      </c>
      <c r="D479" s="6" t="str">
        <f>"男"</f>
        <v>男</v>
      </c>
      <c r="E479" s="7"/>
    </row>
    <row r="480" s="1" customFormat="1" customHeight="1" spans="1:5">
      <c r="A480" s="6" t="str">
        <f t="shared" si="53"/>
        <v>32503</v>
      </c>
      <c r="B480" s="6" t="s">
        <v>40</v>
      </c>
      <c r="C480" s="6" t="str">
        <f>"董玥 "</f>
        <v>董玥 </v>
      </c>
      <c r="D480" s="6" t="str">
        <f>"女"</f>
        <v>女</v>
      </c>
      <c r="E480" s="7"/>
    </row>
    <row r="481" s="1" customFormat="1" customHeight="1" spans="1:5">
      <c r="A481" s="6" t="str">
        <f t="shared" si="53"/>
        <v>32503</v>
      </c>
      <c r="B481" s="6" t="s">
        <v>40</v>
      </c>
      <c r="C481" s="6" t="str">
        <f>"胡芳敏"</f>
        <v>胡芳敏</v>
      </c>
      <c r="D481" s="6" t="str">
        <f>"女"</f>
        <v>女</v>
      </c>
      <c r="E481" s="7"/>
    </row>
    <row r="482" s="1" customFormat="1" customHeight="1" spans="1:5">
      <c r="A482" s="6" t="str">
        <f t="shared" si="53"/>
        <v>32503</v>
      </c>
      <c r="B482" s="6" t="s">
        <v>40</v>
      </c>
      <c r="C482" s="6" t="str">
        <f>"吴杰"</f>
        <v>吴杰</v>
      </c>
      <c r="D482" s="6" t="str">
        <f>"女"</f>
        <v>女</v>
      </c>
      <c r="E482" s="7"/>
    </row>
    <row r="483" s="1" customFormat="1" customHeight="1" spans="1:5">
      <c r="A483" s="6" t="str">
        <f t="shared" si="53"/>
        <v>32503</v>
      </c>
      <c r="B483" s="6" t="s">
        <v>40</v>
      </c>
      <c r="C483" s="6" t="str">
        <f>"邓康康"</f>
        <v>邓康康</v>
      </c>
      <c r="D483" s="6" t="str">
        <f>"男"</f>
        <v>男</v>
      </c>
      <c r="E483" s="7"/>
    </row>
    <row r="484" s="1" customFormat="1" customHeight="1" spans="1:5">
      <c r="A484" s="6" t="str">
        <f t="shared" si="53"/>
        <v>32503</v>
      </c>
      <c r="B484" s="6" t="s">
        <v>40</v>
      </c>
      <c r="C484" s="6" t="str">
        <f>"雷龙胜"</f>
        <v>雷龙胜</v>
      </c>
      <c r="D484" s="6" t="str">
        <f>"男"</f>
        <v>男</v>
      </c>
      <c r="E484" s="7"/>
    </row>
    <row r="485" s="1" customFormat="1" customHeight="1" spans="1:5">
      <c r="A485" s="6" t="str">
        <f t="shared" si="53"/>
        <v>32503</v>
      </c>
      <c r="B485" s="6" t="s">
        <v>40</v>
      </c>
      <c r="C485" s="6" t="str">
        <f>"孙彭振"</f>
        <v>孙彭振</v>
      </c>
      <c r="D485" s="6" t="str">
        <f>"男"</f>
        <v>男</v>
      </c>
      <c r="E485" s="7"/>
    </row>
    <row r="486" s="1" customFormat="1" customHeight="1" spans="1:5">
      <c r="A486" s="6" t="str">
        <f t="shared" si="53"/>
        <v>32503</v>
      </c>
      <c r="B486" s="6" t="s">
        <v>40</v>
      </c>
      <c r="C486" s="6" t="str">
        <f>"杨梅小雪"</f>
        <v>杨梅小雪</v>
      </c>
      <c r="D486" s="6" t="str">
        <f t="shared" ref="D486:D491" si="54">"女"</f>
        <v>女</v>
      </c>
      <c r="E486" s="7"/>
    </row>
    <row r="487" s="1" customFormat="1" customHeight="1" spans="1:5">
      <c r="A487" s="6" t="str">
        <f t="shared" si="53"/>
        <v>32503</v>
      </c>
      <c r="B487" s="6" t="s">
        <v>40</v>
      </c>
      <c r="C487" s="6" t="str">
        <f>"林清"</f>
        <v>林清</v>
      </c>
      <c r="D487" s="6" t="str">
        <f t="shared" si="54"/>
        <v>女</v>
      </c>
      <c r="E487" s="7"/>
    </row>
    <row r="488" s="1" customFormat="1" customHeight="1" spans="1:5">
      <c r="A488" s="6" t="str">
        <f t="shared" ref="A488:A498" si="55">"32601"</f>
        <v>32601</v>
      </c>
      <c r="B488" s="6" t="s">
        <v>41</v>
      </c>
      <c r="C488" s="6" t="str">
        <f>"赵倩萍"</f>
        <v>赵倩萍</v>
      </c>
      <c r="D488" s="6" t="str">
        <f t="shared" si="54"/>
        <v>女</v>
      </c>
      <c r="E488" s="7"/>
    </row>
    <row r="489" s="1" customFormat="1" customHeight="1" spans="1:5">
      <c r="A489" s="6" t="str">
        <f t="shared" si="55"/>
        <v>32601</v>
      </c>
      <c r="B489" s="6" t="s">
        <v>41</v>
      </c>
      <c r="C489" s="6" t="str">
        <f>"谢雪婷"</f>
        <v>谢雪婷</v>
      </c>
      <c r="D489" s="6" t="str">
        <f t="shared" si="54"/>
        <v>女</v>
      </c>
      <c r="E489" s="7"/>
    </row>
    <row r="490" s="1" customFormat="1" customHeight="1" spans="1:5">
      <c r="A490" s="6" t="str">
        <f t="shared" si="55"/>
        <v>32601</v>
      </c>
      <c r="B490" s="6" t="s">
        <v>41</v>
      </c>
      <c r="C490" s="6" t="str">
        <f>"徐忠丽"</f>
        <v>徐忠丽</v>
      </c>
      <c r="D490" s="6" t="str">
        <f t="shared" si="54"/>
        <v>女</v>
      </c>
      <c r="E490" s="7"/>
    </row>
    <row r="491" s="1" customFormat="1" customHeight="1" spans="1:5">
      <c r="A491" s="6" t="str">
        <f t="shared" si="55"/>
        <v>32601</v>
      </c>
      <c r="B491" s="6" t="s">
        <v>41</v>
      </c>
      <c r="C491" s="6" t="str">
        <f>"陈可"</f>
        <v>陈可</v>
      </c>
      <c r="D491" s="6" t="str">
        <f t="shared" si="54"/>
        <v>女</v>
      </c>
      <c r="E491" s="7"/>
    </row>
    <row r="492" s="1" customFormat="1" customHeight="1" spans="1:5">
      <c r="A492" s="6" t="str">
        <f t="shared" si="55"/>
        <v>32601</v>
      </c>
      <c r="B492" s="6" t="s">
        <v>41</v>
      </c>
      <c r="C492" s="6" t="str">
        <f>"史贤臣"</f>
        <v>史贤臣</v>
      </c>
      <c r="D492" s="6" t="str">
        <f>"男"</f>
        <v>男</v>
      </c>
      <c r="E492" s="7"/>
    </row>
    <row r="493" s="1" customFormat="1" customHeight="1" spans="1:5">
      <c r="A493" s="6" t="str">
        <f t="shared" si="55"/>
        <v>32601</v>
      </c>
      <c r="B493" s="6" t="s">
        <v>41</v>
      </c>
      <c r="C493" s="6" t="str">
        <f>"桂程玉"</f>
        <v>桂程玉</v>
      </c>
      <c r="D493" s="6" t="str">
        <f>"男"</f>
        <v>男</v>
      </c>
      <c r="E493" s="7"/>
    </row>
    <row r="494" s="1" customFormat="1" customHeight="1" spans="1:5">
      <c r="A494" s="6" t="str">
        <f t="shared" si="55"/>
        <v>32601</v>
      </c>
      <c r="B494" s="6" t="s">
        <v>41</v>
      </c>
      <c r="C494" s="6" t="str">
        <f>"钱春梅"</f>
        <v>钱春梅</v>
      </c>
      <c r="D494" s="6" t="str">
        <f>"女"</f>
        <v>女</v>
      </c>
      <c r="E494" s="7"/>
    </row>
    <row r="495" s="1" customFormat="1" customHeight="1" spans="1:5">
      <c r="A495" s="6" t="str">
        <f t="shared" si="55"/>
        <v>32601</v>
      </c>
      <c r="B495" s="6" t="s">
        <v>41</v>
      </c>
      <c r="C495" s="6" t="str">
        <f>"张秋硕"</f>
        <v>张秋硕</v>
      </c>
      <c r="D495" s="6" t="str">
        <f>"女"</f>
        <v>女</v>
      </c>
      <c r="E495" s="7"/>
    </row>
    <row r="496" s="1" customFormat="1" customHeight="1" spans="1:5">
      <c r="A496" s="6" t="str">
        <f t="shared" si="55"/>
        <v>32601</v>
      </c>
      <c r="B496" s="6" t="s">
        <v>41</v>
      </c>
      <c r="C496" s="6" t="str">
        <f>"陈巧玲"</f>
        <v>陈巧玲</v>
      </c>
      <c r="D496" s="6" t="str">
        <f>"女"</f>
        <v>女</v>
      </c>
      <c r="E496" s="7"/>
    </row>
    <row r="497" s="1" customFormat="1" spans="1:5">
      <c r="A497" s="6" t="str">
        <f t="shared" si="55"/>
        <v>32601</v>
      </c>
      <c r="B497" s="6" t="s">
        <v>41</v>
      </c>
      <c r="C497" s="6" t="str">
        <f>"李曾智"</f>
        <v>李曾智</v>
      </c>
      <c r="D497" s="6" t="str">
        <f>"男"</f>
        <v>男</v>
      </c>
      <c r="E497" s="8"/>
    </row>
    <row r="498" s="1" customFormat="1" spans="1:5">
      <c r="A498" s="6" t="str">
        <f t="shared" si="55"/>
        <v>32601</v>
      </c>
      <c r="B498" s="6" t="s">
        <v>41</v>
      </c>
      <c r="C498" s="6" t="str">
        <f>"汪伦"</f>
        <v>汪伦</v>
      </c>
      <c r="D498" s="6" t="str">
        <f>"男"</f>
        <v>男</v>
      </c>
      <c r="E498" s="8"/>
    </row>
  </sheetData>
  <autoFilter ref="A2:E498">
    <extLst/>
  </autoFilter>
  <sortState ref="A2:AP780">
    <sortCondition ref="A2"/>
  </sortState>
  <mergeCells count="1">
    <mergeCell ref="A1:E1"/>
  </mergeCells>
  <printOptions horizontalCentered="1"/>
  <pageMargins left="0.196527777777778" right="0.196527777777778" top="0.590277777777778" bottom="0.393055555555556" header="0.298611111111111" footer="0.298611111111111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4934_6417d2bb0beb5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2023-03-20T03:34:00Z</dcterms:created>
  <dcterms:modified xsi:type="dcterms:W3CDTF">2023-04-26T09:09:16Z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