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 sheetId="1" r:id="rId1"/>
  </sheets>
  <definedNames/>
  <calcPr fullCalcOnLoad="1"/>
</workbook>
</file>

<file path=xl/sharedStrings.xml><?xml version="1.0" encoding="utf-8"?>
<sst xmlns="http://schemas.openxmlformats.org/spreadsheetml/2006/main" count="112" uniqueCount="8">
  <si>
    <t>三亚市人力资源和社会保障局2023年公开招聘下属事业单位工作人员资格初审合格并入围笔试人员名单</t>
  </si>
  <si>
    <t>序号</t>
  </si>
  <si>
    <t>报考号</t>
  </si>
  <si>
    <t>报考岗位</t>
  </si>
  <si>
    <t>姓名</t>
  </si>
  <si>
    <t>性别</t>
  </si>
  <si>
    <t>备注</t>
  </si>
  <si>
    <t>0101_九级管理岗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</si>
</sst>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0"/>
      <color indexed="8"/>
      <name val="宋体"/>
      <family val="0"/>
    </font>
    <font>
      <sz val="11"/>
      <color indexed="9"/>
      <name val="宋体"/>
      <family val="0"/>
    </font>
    <font>
      <b/>
      <sz val="11"/>
      <color indexed="54"/>
      <name val="宋体"/>
      <family val="0"/>
    </font>
    <font>
      <b/>
      <sz val="11"/>
      <color indexed="63"/>
      <name val="宋体"/>
      <family val="0"/>
    </font>
    <font>
      <b/>
      <sz val="15"/>
      <color indexed="54"/>
      <name val="宋体"/>
      <family val="0"/>
    </font>
    <font>
      <i/>
      <sz val="11"/>
      <color indexed="23"/>
      <name val="宋体"/>
      <family val="0"/>
    </font>
    <font>
      <b/>
      <sz val="13"/>
      <color indexed="54"/>
      <name val="宋体"/>
      <family val="0"/>
    </font>
    <font>
      <b/>
      <sz val="18"/>
      <color indexed="54"/>
      <name val="宋体"/>
      <family val="0"/>
    </font>
    <font>
      <sz val="11"/>
      <color indexed="17"/>
      <name val="宋体"/>
      <family val="0"/>
    </font>
    <font>
      <b/>
      <sz val="11"/>
      <color indexed="9"/>
      <name val="宋体"/>
      <family val="0"/>
    </font>
    <font>
      <sz val="11"/>
      <color indexed="16"/>
      <name val="宋体"/>
      <family val="0"/>
    </font>
    <font>
      <sz val="11"/>
      <color indexed="53"/>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0"/>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23" fillId="4" borderId="1" applyNumberFormat="0" applyAlignment="0" applyProtection="0"/>
    <xf numFmtId="0" fontId="24" fillId="5" borderId="2" applyNumberFormat="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13" borderId="0" applyNumberFormat="0" applyBorder="0" applyAlignment="0" applyProtection="0"/>
    <xf numFmtId="0" fontId="34" fillId="0" borderId="6" applyNumberFormat="0" applyFill="0" applyAlignment="0" applyProtection="0"/>
    <xf numFmtId="0" fontId="30"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2"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4" borderId="8" applyNumberFormat="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9" fontId="0" fillId="0" borderId="0" applyFont="0" applyFill="0" applyBorder="0" applyAlignment="0" applyProtection="0"/>
    <xf numFmtId="0" fontId="22" fillId="26" borderId="0" applyNumberFormat="0" applyBorder="0" applyAlignment="0" applyProtection="0"/>
    <xf numFmtId="44" fontId="0" fillId="0" borderId="0" applyFont="0" applyFill="0" applyBorder="0" applyAlignment="0" applyProtection="0"/>
    <xf numFmtId="0" fontId="22" fillId="27" borderId="0" applyNumberFormat="0" applyBorder="0" applyAlignment="0" applyProtection="0"/>
    <xf numFmtId="0" fontId="0" fillId="28" borderId="0" applyNumberFormat="0" applyBorder="0" applyAlignment="0" applyProtection="0"/>
    <xf numFmtId="0" fontId="39" fillId="29" borderId="8" applyNumberFormat="0" applyAlignment="0" applyProtection="0"/>
    <xf numFmtId="0" fontId="0"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10">
    <xf numFmtId="0" fontId="0" fillId="0" borderId="0" xfId="0" applyFont="1" applyAlignment="1">
      <alignment vertical="center"/>
    </xf>
    <xf numFmtId="0" fontId="3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7"/>
  <sheetViews>
    <sheetView tabSelected="1" workbookViewId="0" topLeftCell="A1">
      <selection activeCell="A107" sqref="A3:A107"/>
    </sheetView>
  </sheetViews>
  <sheetFormatPr defaultColWidth="9.00390625" defaultRowHeight="34.5" customHeight="1"/>
  <cols>
    <col min="1" max="1" width="9.00390625" style="2" customWidth="1"/>
    <col min="2" max="2" width="27.140625" style="3" customWidth="1"/>
    <col min="3" max="3" width="16.421875" style="3" customWidth="1"/>
    <col min="4" max="4" width="15.00390625" style="3" customWidth="1"/>
    <col min="5" max="5" width="9.00390625" style="3" customWidth="1"/>
    <col min="6" max="6" width="11.421875" style="3" customWidth="1"/>
    <col min="7" max="16384" width="9.00390625" style="2" customWidth="1"/>
  </cols>
  <sheetData>
    <row r="1" spans="1:6" s="1" customFormat="1" ht="57.75" customHeight="1">
      <c r="A1" s="4" t="s">
        <v>0</v>
      </c>
      <c r="B1" s="5"/>
      <c r="C1" s="5"/>
      <c r="D1" s="5"/>
      <c r="E1" s="5"/>
      <c r="F1" s="5"/>
    </row>
    <row r="2" spans="1:6" s="1" customFormat="1" ht="34.5" customHeight="1">
      <c r="A2" s="6" t="s">
        <v>1</v>
      </c>
      <c r="B2" s="7" t="s">
        <v>2</v>
      </c>
      <c r="C2" s="7" t="s">
        <v>3</v>
      </c>
      <c r="D2" s="7" t="s">
        <v>4</v>
      </c>
      <c r="E2" s="7" t="s">
        <v>5</v>
      </c>
      <c r="F2" s="7" t="s">
        <v>6</v>
      </c>
    </row>
    <row r="3" spans="1:6" ht="34.5" customHeight="1">
      <c r="A3" s="8">
        <v>1</v>
      </c>
      <c r="B3" s="9" t="str">
        <f>"50312023032408283775410"</f>
        <v>50312023032408283775410</v>
      </c>
      <c r="C3" s="9" t="s">
        <v>7</v>
      </c>
      <c r="D3" s="9" t="str">
        <f>"王延清"</f>
        <v>王延清</v>
      </c>
      <c r="E3" s="9" t="str">
        <f aca="true" t="shared" si="0" ref="E3:E8">"女"</f>
        <v>女</v>
      </c>
      <c r="F3" s="9"/>
    </row>
    <row r="4" spans="1:6" ht="34.5" customHeight="1">
      <c r="A4" s="8">
        <v>2</v>
      </c>
      <c r="B4" s="9" t="str">
        <f>"50312023032408381175416"</f>
        <v>50312023032408381175416</v>
      </c>
      <c r="C4" s="9" t="s">
        <v>7</v>
      </c>
      <c r="D4" s="9" t="str">
        <f>"葛大伟"</f>
        <v>葛大伟</v>
      </c>
      <c r="E4" s="9" t="str">
        <f aca="true" t="shared" si="1" ref="E4:E9">"男"</f>
        <v>男</v>
      </c>
      <c r="F4" s="9"/>
    </row>
    <row r="5" spans="1:6" ht="34.5" customHeight="1">
      <c r="A5" s="8">
        <v>3</v>
      </c>
      <c r="B5" s="9" t="str">
        <f>"50312023032408530775431"</f>
        <v>50312023032408530775431</v>
      </c>
      <c r="C5" s="9" t="s">
        <v>7</v>
      </c>
      <c r="D5" s="9" t="str">
        <f>"蔡兴赓"</f>
        <v>蔡兴赓</v>
      </c>
      <c r="E5" s="9" t="str">
        <f t="shared" si="1"/>
        <v>男</v>
      </c>
      <c r="F5" s="9"/>
    </row>
    <row r="6" spans="1:6" ht="34.5" customHeight="1">
      <c r="A6" s="8">
        <v>4</v>
      </c>
      <c r="B6" s="9" t="str">
        <f>"50312023032409334975494"</f>
        <v>50312023032409334975494</v>
      </c>
      <c r="C6" s="9" t="s">
        <v>7</v>
      </c>
      <c r="D6" s="9" t="str">
        <f>"孙瑶"</f>
        <v>孙瑶</v>
      </c>
      <c r="E6" s="9" t="str">
        <f t="shared" si="0"/>
        <v>女</v>
      </c>
      <c r="F6" s="9"/>
    </row>
    <row r="7" spans="1:6" ht="34.5" customHeight="1">
      <c r="A7" s="8">
        <v>5</v>
      </c>
      <c r="B7" s="9" t="str">
        <f>"50312023032410081575537"</f>
        <v>50312023032410081575537</v>
      </c>
      <c r="C7" s="9" t="s">
        <v>7</v>
      </c>
      <c r="D7" s="9" t="str">
        <f>"林尤锦"</f>
        <v>林尤锦</v>
      </c>
      <c r="E7" s="9" t="str">
        <f t="shared" si="0"/>
        <v>女</v>
      </c>
      <c r="F7" s="9"/>
    </row>
    <row r="8" spans="1:6" ht="34.5" customHeight="1">
      <c r="A8" s="8">
        <v>6</v>
      </c>
      <c r="B8" s="9" t="str">
        <f>"50312023032410112575544"</f>
        <v>50312023032410112575544</v>
      </c>
      <c r="C8" s="9" t="s">
        <v>7</v>
      </c>
      <c r="D8" s="9" t="str">
        <f>"陈妍"</f>
        <v>陈妍</v>
      </c>
      <c r="E8" s="9" t="str">
        <f t="shared" si="0"/>
        <v>女</v>
      </c>
      <c r="F8" s="9"/>
    </row>
    <row r="9" spans="1:6" ht="34.5" customHeight="1">
      <c r="A9" s="8">
        <v>7</v>
      </c>
      <c r="B9" s="9" t="str">
        <f>"50312023032411463975681"</f>
        <v>50312023032411463975681</v>
      </c>
      <c r="C9" s="9" t="s">
        <v>7</v>
      </c>
      <c r="D9" s="9" t="str">
        <f>"文龙"</f>
        <v>文龙</v>
      </c>
      <c r="E9" s="9" t="str">
        <f t="shared" si="1"/>
        <v>男</v>
      </c>
      <c r="F9" s="9"/>
    </row>
    <row r="10" spans="1:6" ht="34.5" customHeight="1">
      <c r="A10" s="8">
        <v>8</v>
      </c>
      <c r="B10" s="9" t="str">
        <f>"50312023032412515175781"</f>
        <v>50312023032412515175781</v>
      </c>
      <c r="C10" s="9" t="s">
        <v>7</v>
      </c>
      <c r="D10" s="9" t="str">
        <f>"符欣欣"</f>
        <v>符欣欣</v>
      </c>
      <c r="E10" s="9" t="str">
        <f aca="true" t="shared" si="2" ref="E10:E13">"女"</f>
        <v>女</v>
      </c>
      <c r="F10" s="9"/>
    </row>
    <row r="11" spans="1:6" ht="34.5" customHeight="1">
      <c r="A11" s="8">
        <v>9</v>
      </c>
      <c r="B11" s="9" t="str">
        <f>"50312023032415311975998"</f>
        <v>50312023032415311975998</v>
      </c>
      <c r="C11" s="9" t="s">
        <v>7</v>
      </c>
      <c r="D11" s="9" t="str">
        <f>"袁超"</f>
        <v>袁超</v>
      </c>
      <c r="E11" s="9" t="str">
        <f t="shared" si="2"/>
        <v>女</v>
      </c>
      <c r="F11" s="9"/>
    </row>
    <row r="12" spans="1:6" ht="34.5" customHeight="1">
      <c r="A12" s="8">
        <v>10</v>
      </c>
      <c r="B12" s="9" t="str">
        <f>"50312023032416240776073"</f>
        <v>50312023032416240776073</v>
      </c>
      <c r="C12" s="9" t="s">
        <v>7</v>
      </c>
      <c r="D12" s="9" t="str">
        <f>"王仕诚"</f>
        <v>王仕诚</v>
      </c>
      <c r="E12" s="9" t="str">
        <f aca="true" t="shared" si="3" ref="E12:E16">"男"</f>
        <v>男</v>
      </c>
      <c r="F12" s="9"/>
    </row>
    <row r="13" spans="1:6" ht="34.5" customHeight="1">
      <c r="A13" s="8">
        <v>11</v>
      </c>
      <c r="B13" s="9" t="str">
        <f>"50312023032416260476077"</f>
        <v>50312023032416260476077</v>
      </c>
      <c r="C13" s="9" t="s">
        <v>7</v>
      </c>
      <c r="D13" s="9" t="str">
        <f>"蒙雨晨"</f>
        <v>蒙雨晨</v>
      </c>
      <c r="E13" s="9" t="str">
        <f t="shared" si="2"/>
        <v>女</v>
      </c>
      <c r="F13" s="9"/>
    </row>
    <row r="14" spans="1:6" ht="34.5" customHeight="1">
      <c r="A14" s="8">
        <v>12</v>
      </c>
      <c r="B14" s="9" t="str">
        <f>"50312023032416381776095"</f>
        <v>50312023032416381776095</v>
      </c>
      <c r="C14" s="9" t="s">
        <v>7</v>
      </c>
      <c r="D14" s="9" t="str">
        <f>"胡弋"</f>
        <v>胡弋</v>
      </c>
      <c r="E14" s="9" t="str">
        <f t="shared" si="3"/>
        <v>男</v>
      </c>
      <c r="F14" s="9"/>
    </row>
    <row r="15" spans="1:6" ht="34.5" customHeight="1">
      <c r="A15" s="8">
        <v>13</v>
      </c>
      <c r="B15" s="9" t="str">
        <f>"50312023032419122076246"</f>
        <v>50312023032419122076246</v>
      </c>
      <c r="C15" s="9" t="s">
        <v>7</v>
      </c>
      <c r="D15" s="9" t="str">
        <f>"谭韵昭"</f>
        <v>谭韵昭</v>
      </c>
      <c r="E15" s="9" t="str">
        <f aca="true" t="shared" si="4" ref="E15:E18">"女"</f>
        <v>女</v>
      </c>
      <c r="F15" s="9"/>
    </row>
    <row r="16" spans="1:6" ht="34.5" customHeight="1">
      <c r="A16" s="8">
        <v>14</v>
      </c>
      <c r="B16" s="9" t="str">
        <f>"50312023032419353576271"</f>
        <v>50312023032419353576271</v>
      </c>
      <c r="C16" s="9" t="s">
        <v>7</v>
      </c>
      <c r="D16" s="9" t="str">
        <f>"张柏杨"</f>
        <v>张柏杨</v>
      </c>
      <c r="E16" s="9" t="str">
        <f t="shared" si="3"/>
        <v>男</v>
      </c>
      <c r="F16" s="9"/>
    </row>
    <row r="17" spans="1:6" ht="34.5" customHeight="1">
      <c r="A17" s="8">
        <v>15</v>
      </c>
      <c r="B17" s="9" t="str">
        <f>"50312023032420293176312"</f>
        <v>50312023032420293176312</v>
      </c>
      <c r="C17" s="9" t="s">
        <v>7</v>
      </c>
      <c r="D17" s="9" t="str">
        <f>"李诗羽"</f>
        <v>李诗羽</v>
      </c>
      <c r="E17" s="9" t="str">
        <f t="shared" si="4"/>
        <v>女</v>
      </c>
      <c r="F17" s="9"/>
    </row>
    <row r="18" spans="1:6" ht="34.5" customHeight="1">
      <c r="A18" s="8">
        <v>16</v>
      </c>
      <c r="B18" s="9" t="str">
        <f>"50312023032420394976325"</f>
        <v>50312023032420394976325</v>
      </c>
      <c r="C18" s="9" t="s">
        <v>7</v>
      </c>
      <c r="D18" s="9" t="str">
        <f>"祝欢欣"</f>
        <v>祝欢欣</v>
      </c>
      <c r="E18" s="9" t="str">
        <f t="shared" si="4"/>
        <v>女</v>
      </c>
      <c r="F18" s="9"/>
    </row>
    <row r="19" spans="1:6" ht="34.5" customHeight="1">
      <c r="A19" s="8">
        <v>17</v>
      </c>
      <c r="B19" s="9" t="str">
        <f>"50312023032421160776362"</f>
        <v>50312023032421160776362</v>
      </c>
      <c r="C19" s="9" t="s">
        <v>7</v>
      </c>
      <c r="D19" s="9" t="str">
        <f>"洪家童"</f>
        <v>洪家童</v>
      </c>
      <c r="E19" s="9" t="str">
        <f>"男"</f>
        <v>男</v>
      </c>
      <c r="F19" s="9"/>
    </row>
    <row r="20" spans="1:6" ht="34.5" customHeight="1">
      <c r="A20" s="8">
        <v>18</v>
      </c>
      <c r="B20" s="9" t="str">
        <f>"50312023032421515776389"</f>
        <v>50312023032421515776389</v>
      </c>
      <c r="C20" s="9" t="s">
        <v>7</v>
      </c>
      <c r="D20" s="9" t="str">
        <f>"张军超"</f>
        <v>张军超</v>
      </c>
      <c r="E20" s="9" t="str">
        <f aca="true" t="shared" si="5" ref="E20:E24">"女"</f>
        <v>女</v>
      </c>
      <c r="F20" s="9"/>
    </row>
    <row r="21" spans="1:6" ht="34.5" customHeight="1">
      <c r="A21" s="8">
        <v>19</v>
      </c>
      <c r="B21" s="9" t="str">
        <f>"50312023032422170676409"</f>
        <v>50312023032422170676409</v>
      </c>
      <c r="C21" s="9" t="s">
        <v>7</v>
      </c>
      <c r="D21" s="9" t="str">
        <f>"王婧涵"</f>
        <v>王婧涵</v>
      </c>
      <c r="E21" s="9" t="str">
        <f t="shared" si="5"/>
        <v>女</v>
      </c>
      <c r="F21" s="9"/>
    </row>
    <row r="22" spans="1:6" ht="34.5" customHeight="1">
      <c r="A22" s="8">
        <v>20</v>
      </c>
      <c r="B22" s="9" t="str">
        <f>"50312023032509091176524"</f>
        <v>50312023032509091176524</v>
      </c>
      <c r="C22" s="9" t="s">
        <v>7</v>
      </c>
      <c r="D22" s="9" t="str">
        <f>"王华猛"</f>
        <v>王华猛</v>
      </c>
      <c r="E22" s="9" t="str">
        <f t="shared" si="5"/>
        <v>女</v>
      </c>
      <c r="F22" s="9"/>
    </row>
    <row r="23" spans="1:6" ht="34.5" customHeight="1">
      <c r="A23" s="8">
        <v>21</v>
      </c>
      <c r="B23" s="9" t="str">
        <f>"50312023032509365276543"</f>
        <v>50312023032509365276543</v>
      </c>
      <c r="C23" s="9" t="s">
        <v>7</v>
      </c>
      <c r="D23" s="9" t="str">
        <f>"罗楠"</f>
        <v>罗楠</v>
      </c>
      <c r="E23" s="9" t="str">
        <f t="shared" si="5"/>
        <v>女</v>
      </c>
      <c r="F23" s="9"/>
    </row>
    <row r="24" spans="1:6" ht="34.5" customHeight="1">
      <c r="A24" s="8">
        <v>22</v>
      </c>
      <c r="B24" s="9" t="str">
        <f>"50312023032513531576812"</f>
        <v>50312023032513531576812</v>
      </c>
      <c r="C24" s="9" t="s">
        <v>7</v>
      </c>
      <c r="D24" s="9" t="str">
        <f>"王亚茹"</f>
        <v>王亚茹</v>
      </c>
      <c r="E24" s="9" t="str">
        <f t="shared" si="5"/>
        <v>女</v>
      </c>
      <c r="F24" s="9"/>
    </row>
    <row r="25" spans="1:6" ht="34.5" customHeight="1">
      <c r="A25" s="8">
        <v>23</v>
      </c>
      <c r="B25" s="9" t="str">
        <f>"50312023032514492476881"</f>
        <v>50312023032514492476881</v>
      </c>
      <c r="C25" s="9" t="s">
        <v>7</v>
      </c>
      <c r="D25" s="9" t="str">
        <f>"刘帆"</f>
        <v>刘帆</v>
      </c>
      <c r="E25" s="9" t="str">
        <f>"男"</f>
        <v>男</v>
      </c>
      <c r="F25" s="9"/>
    </row>
    <row r="26" spans="1:6" ht="34.5" customHeight="1">
      <c r="A26" s="8">
        <v>24</v>
      </c>
      <c r="B26" s="9" t="str">
        <f>"50312023032517101477018"</f>
        <v>50312023032517101477018</v>
      </c>
      <c r="C26" s="9" t="s">
        <v>7</v>
      </c>
      <c r="D26" s="9" t="str">
        <f>"王艺惟"</f>
        <v>王艺惟</v>
      </c>
      <c r="E26" s="9" t="str">
        <f aca="true" t="shared" si="6" ref="E26:E31">"女"</f>
        <v>女</v>
      </c>
      <c r="F26" s="9"/>
    </row>
    <row r="27" spans="1:6" ht="34.5" customHeight="1">
      <c r="A27" s="8">
        <v>25</v>
      </c>
      <c r="B27" s="9" t="str">
        <f>"50312023032518224377056"</f>
        <v>50312023032518224377056</v>
      </c>
      <c r="C27" s="9" t="s">
        <v>7</v>
      </c>
      <c r="D27" s="9" t="str">
        <f>"王子龙"</f>
        <v>王子龙</v>
      </c>
      <c r="E27" s="9" t="str">
        <f>"男"</f>
        <v>男</v>
      </c>
      <c r="F27" s="9"/>
    </row>
    <row r="28" spans="1:6" ht="34.5" customHeight="1">
      <c r="A28" s="8">
        <v>26</v>
      </c>
      <c r="B28" s="9" t="str">
        <f>"50312023032518391277066"</f>
        <v>50312023032518391277066</v>
      </c>
      <c r="C28" s="9" t="s">
        <v>7</v>
      </c>
      <c r="D28" s="9" t="str">
        <f>"邢楚楚"</f>
        <v>邢楚楚</v>
      </c>
      <c r="E28" s="9" t="str">
        <f t="shared" si="6"/>
        <v>女</v>
      </c>
      <c r="F28" s="9"/>
    </row>
    <row r="29" spans="1:6" ht="34.5" customHeight="1">
      <c r="A29" s="8">
        <v>27</v>
      </c>
      <c r="B29" s="9" t="str">
        <f>"50312023032518474077069"</f>
        <v>50312023032518474077069</v>
      </c>
      <c r="C29" s="9" t="s">
        <v>7</v>
      </c>
      <c r="D29" s="9" t="str">
        <f>"杜彦君"</f>
        <v>杜彦君</v>
      </c>
      <c r="E29" s="9" t="str">
        <f t="shared" si="6"/>
        <v>女</v>
      </c>
      <c r="F29" s="9"/>
    </row>
    <row r="30" spans="1:6" ht="34.5" customHeight="1">
      <c r="A30" s="8">
        <v>28</v>
      </c>
      <c r="B30" s="9" t="str">
        <f>"50312023032520485877133"</f>
        <v>50312023032520485877133</v>
      </c>
      <c r="C30" s="9" t="s">
        <v>7</v>
      </c>
      <c r="D30" s="9" t="str">
        <f>"符卓祥"</f>
        <v>符卓祥</v>
      </c>
      <c r="E30" s="9" t="str">
        <f t="shared" si="6"/>
        <v>女</v>
      </c>
      <c r="F30" s="9"/>
    </row>
    <row r="31" spans="1:6" ht="34.5" customHeight="1">
      <c r="A31" s="8">
        <v>29</v>
      </c>
      <c r="B31" s="9" t="str">
        <f>"50312023032521345477153"</f>
        <v>50312023032521345477153</v>
      </c>
      <c r="C31" s="9" t="s">
        <v>7</v>
      </c>
      <c r="D31" s="9" t="str">
        <f>"许月花"</f>
        <v>许月花</v>
      </c>
      <c r="E31" s="9" t="str">
        <f t="shared" si="6"/>
        <v>女</v>
      </c>
      <c r="F31" s="9"/>
    </row>
    <row r="32" spans="1:6" ht="34.5" customHeight="1">
      <c r="A32" s="8">
        <v>30</v>
      </c>
      <c r="B32" s="9" t="str">
        <f>"50312023032608575377260"</f>
        <v>50312023032608575377260</v>
      </c>
      <c r="C32" s="9" t="s">
        <v>7</v>
      </c>
      <c r="D32" s="9" t="str">
        <f>"陈山余"</f>
        <v>陈山余</v>
      </c>
      <c r="E32" s="9" t="str">
        <f>"男"</f>
        <v>男</v>
      </c>
      <c r="F32" s="9"/>
    </row>
    <row r="33" spans="1:6" ht="34.5" customHeight="1">
      <c r="A33" s="8">
        <v>31</v>
      </c>
      <c r="B33" s="9" t="str">
        <f>"50312023032617263077525"</f>
        <v>50312023032617263077525</v>
      </c>
      <c r="C33" s="9" t="s">
        <v>7</v>
      </c>
      <c r="D33" s="9" t="str">
        <f>"陈梅花"</f>
        <v>陈梅花</v>
      </c>
      <c r="E33" s="9" t="str">
        <f aca="true" t="shared" si="7" ref="E33:E44">"女"</f>
        <v>女</v>
      </c>
      <c r="F33" s="9"/>
    </row>
    <row r="34" spans="1:6" ht="34.5" customHeight="1">
      <c r="A34" s="8">
        <v>32</v>
      </c>
      <c r="B34" s="9" t="str">
        <f>"50312023032620173977615"</f>
        <v>50312023032620173977615</v>
      </c>
      <c r="C34" s="9" t="s">
        <v>7</v>
      </c>
      <c r="D34" s="9" t="str">
        <f>"鄢文昌"</f>
        <v>鄢文昌</v>
      </c>
      <c r="E34" s="9" t="str">
        <f>"男"</f>
        <v>男</v>
      </c>
      <c r="F34" s="9"/>
    </row>
    <row r="35" spans="1:6" ht="34.5" customHeight="1">
      <c r="A35" s="8">
        <v>33</v>
      </c>
      <c r="B35" s="9" t="str">
        <f>"50312023032621474577678"</f>
        <v>50312023032621474577678</v>
      </c>
      <c r="C35" s="9" t="s">
        <v>7</v>
      </c>
      <c r="D35" s="9" t="str">
        <f>"陈小春"</f>
        <v>陈小春</v>
      </c>
      <c r="E35" s="9" t="str">
        <f t="shared" si="7"/>
        <v>女</v>
      </c>
      <c r="F35" s="9"/>
    </row>
    <row r="36" spans="1:6" ht="34.5" customHeight="1">
      <c r="A36" s="8">
        <v>34</v>
      </c>
      <c r="B36" s="9" t="str">
        <f>"50312023032708501177814"</f>
        <v>50312023032708501177814</v>
      </c>
      <c r="C36" s="9" t="s">
        <v>7</v>
      </c>
      <c r="D36" s="9" t="str">
        <f>"黄兹青"</f>
        <v>黄兹青</v>
      </c>
      <c r="E36" s="9" t="str">
        <f t="shared" si="7"/>
        <v>女</v>
      </c>
      <c r="F36" s="9"/>
    </row>
    <row r="37" spans="1:6" ht="34.5" customHeight="1">
      <c r="A37" s="8">
        <v>35</v>
      </c>
      <c r="B37" s="9" t="str">
        <f>"50312023032709035877845"</f>
        <v>50312023032709035877845</v>
      </c>
      <c r="C37" s="9" t="s">
        <v>7</v>
      </c>
      <c r="D37" s="9" t="str">
        <f>"王土爱"</f>
        <v>王土爱</v>
      </c>
      <c r="E37" s="9" t="str">
        <f t="shared" si="7"/>
        <v>女</v>
      </c>
      <c r="F37" s="9"/>
    </row>
    <row r="38" spans="1:6" ht="34.5" customHeight="1">
      <c r="A38" s="8">
        <v>36</v>
      </c>
      <c r="B38" s="9" t="str">
        <f>"50312023032709360277940"</f>
        <v>50312023032709360277940</v>
      </c>
      <c r="C38" s="9" t="s">
        <v>7</v>
      </c>
      <c r="D38" s="9" t="str">
        <f>"廖和宁"</f>
        <v>廖和宁</v>
      </c>
      <c r="E38" s="9" t="str">
        <f t="shared" si="7"/>
        <v>女</v>
      </c>
      <c r="F38" s="9"/>
    </row>
    <row r="39" spans="1:6" ht="34.5" customHeight="1">
      <c r="A39" s="8">
        <v>37</v>
      </c>
      <c r="B39" s="9" t="str">
        <f>"50312023032710215778026"</f>
        <v>50312023032710215778026</v>
      </c>
      <c r="C39" s="9" t="s">
        <v>7</v>
      </c>
      <c r="D39" s="9" t="str">
        <f>"木巴热克·买明"</f>
        <v>木巴热克·买明</v>
      </c>
      <c r="E39" s="9" t="str">
        <f t="shared" si="7"/>
        <v>女</v>
      </c>
      <c r="F39" s="9"/>
    </row>
    <row r="40" spans="1:6" ht="34.5" customHeight="1">
      <c r="A40" s="8">
        <v>38</v>
      </c>
      <c r="B40" s="9" t="str">
        <f>"50312023032714472878383"</f>
        <v>50312023032714472878383</v>
      </c>
      <c r="C40" s="9" t="s">
        <v>7</v>
      </c>
      <c r="D40" s="9" t="str">
        <f>"肖玲"</f>
        <v>肖玲</v>
      </c>
      <c r="E40" s="9" t="str">
        <f t="shared" si="7"/>
        <v>女</v>
      </c>
      <c r="F40" s="9"/>
    </row>
    <row r="41" spans="1:6" ht="34.5" customHeight="1">
      <c r="A41" s="8">
        <v>39</v>
      </c>
      <c r="B41" s="9" t="str">
        <f>"50312023032715523978483"</f>
        <v>50312023032715523978483</v>
      </c>
      <c r="C41" s="9" t="s">
        <v>7</v>
      </c>
      <c r="D41" s="9" t="str">
        <f>"吴岱霖"</f>
        <v>吴岱霖</v>
      </c>
      <c r="E41" s="9" t="str">
        <f t="shared" si="7"/>
        <v>女</v>
      </c>
      <c r="F41" s="9"/>
    </row>
    <row r="42" spans="1:6" ht="34.5" customHeight="1">
      <c r="A42" s="8">
        <v>40</v>
      </c>
      <c r="B42" s="9" t="str">
        <f>"50312023032717445178648"</f>
        <v>50312023032717445178648</v>
      </c>
      <c r="C42" s="9" t="s">
        <v>7</v>
      </c>
      <c r="D42" s="9" t="str">
        <f>"曾光锐"</f>
        <v>曾光锐</v>
      </c>
      <c r="E42" s="9" t="str">
        <f t="shared" si="7"/>
        <v>女</v>
      </c>
      <c r="F42" s="9"/>
    </row>
    <row r="43" spans="1:6" ht="34.5" customHeight="1">
      <c r="A43" s="8">
        <v>41</v>
      </c>
      <c r="B43" s="9" t="str">
        <f>"50312023032720191878798"</f>
        <v>50312023032720191878798</v>
      </c>
      <c r="C43" s="9" t="s">
        <v>7</v>
      </c>
      <c r="D43" s="9" t="str">
        <f>"李佳佳"</f>
        <v>李佳佳</v>
      </c>
      <c r="E43" s="9" t="str">
        <f t="shared" si="7"/>
        <v>女</v>
      </c>
      <c r="F43" s="9"/>
    </row>
    <row r="44" spans="1:6" ht="34.5" customHeight="1">
      <c r="A44" s="8">
        <v>42</v>
      </c>
      <c r="B44" s="9" t="str">
        <f>"50312023032720430778816"</f>
        <v>50312023032720430778816</v>
      </c>
      <c r="C44" s="9" t="s">
        <v>7</v>
      </c>
      <c r="D44" s="9" t="str">
        <f>"李睿"</f>
        <v>李睿</v>
      </c>
      <c r="E44" s="9" t="str">
        <f t="shared" si="7"/>
        <v>女</v>
      </c>
      <c r="F44" s="9"/>
    </row>
    <row r="45" spans="1:6" ht="34.5" customHeight="1">
      <c r="A45" s="8">
        <v>43</v>
      </c>
      <c r="B45" s="9" t="str">
        <f>"50312023032811093579381"</f>
        <v>50312023032811093579381</v>
      </c>
      <c r="C45" s="9" t="s">
        <v>7</v>
      </c>
      <c r="D45" s="9" t="str">
        <f>"卢港华"</f>
        <v>卢港华</v>
      </c>
      <c r="E45" s="9" t="str">
        <f aca="true" t="shared" si="8" ref="E45:E49">"男"</f>
        <v>男</v>
      </c>
      <c r="F45" s="9"/>
    </row>
    <row r="46" spans="1:6" ht="34.5" customHeight="1">
      <c r="A46" s="8">
        <v>44</v>
      </c>
      <c r="B46" s="9" t="str">
        <f>"50312023032817030179797"</f>
        <v>50312023032817030179797</v>
      </c>
      <c r="C46" s="9" t="s">
        <v>7</v>
      </c>
      <c r="D46" s="9" t="str">
        <f>"梁月春"</f>
        <v>梁月春</v>
      </c>
      <c r="E46" s="9" t="str">
        <f aca="true" t="shared" si="9" ref="E46:E52">"女"</f>
        <v>女</v>
      </c>
      <c r="F46" s="9"/>
    </row>
    <row r="47" spans="1:6" ht="34.5" customHeight="1">
      <c r="A47" s="8">
        <v>45</v>
      </c>
      <c r="B47" s="9" t="str">
        <f>"50312023032819204279918"</f>
        <v>50312023032819204279918</v>
      </c>
      <c r="C47" s="9" t="s">
        <v>7</v>
      </c>
      <c r="D47" s="9" t="str">
        <f>"朱秋蕾"</f>
        <v>朱秋蕾</v>
      </c>
      <c r="E47" s="9" t="str">
        <f t="shared" si="9"/>
        <v>女</v>
      </c>
      <c r="F47" s="9"/>
    </row>
    <row r="48" spans="1:6" ht="34.5" customHeight="1">
      <c r="A48" s="8">
        <v>46</v>
      </c>
      <c r="B48" s="9" t="str">
        <f>"50312023032822283180214"</f>
        <v>50312023032822283180214</v>
      </c>
      <c r="C48" s="9" t="s">
        <v>7</v>
      </c>
      <c r="D48" s="9" t="str">
        <f>"吴用文"</f>
        <v>吴用文</v>
      </c>
      <c r="E48" s="9" t="str">
        <f t="shared" si="8"/>
        <v>男</v>
      </c>
      <c r="F48" s="9"/>
    </row>
    <row r="49" spans="1:6" ht="34.5" customHeight="1">
      <c r="A49" s="8">
        <v>47</v>
      </c>
      <c r="B49" s="9" t="str">
        <f>"50312023032903002580347"</f>
        <v>50312023032903002580347</v>
      </c>
      <c r="C49" s="9" t="s">
        <v>7</v>
      </c>
      <c r="D49" s="9" t="str">
        <f>"陈学辉"</f>
        <v>陈学辉</v>
      </c>
      <c r="E49" s="9" t="str">
        <f t="shared" si="8"/>
        <v>男</v>
      </c>
      <c r="F49" s="9"/>
    </row>
    <row r="50" spans="1:6" ht="34.5" customHeight="1">
      <c r="A50" s="8">
        <v>48</v>
      </c>
      <c r="B50" s="9" t="str">
        <f>"50312023032912132081618"</f>
        <v>50312023032912132081618</v>
      </c>
      <c r="C50" s="9" t="s">
        <v>7</v>
      </c>
      <c r="D50" s="9" t="str">
        <f>"王若吟"</f>
        <v>王若吟</v>
      </c>
      <c r="E50" s="9" t="str">
        <f t="shared" si="9"/>
        <v>女</v>
      </c>
      <c r="F50" s="9"/>
    </row>
    <row r="51" spans="1:6" ht="34.5" customHeight="1">
      <c r="A51" s="8">
        <v>49</v>
      </c>
      <c r="B51" s="9" t="str">
        <f>"50312023032915393982341"</f>
        <v>50312023032915393982341</v>
      </c>
      <c r="C51" s="9" t="s">
        <v>7</v>
      </c>
      <c r="D51" s="9" t="str">
        <f>"何静"</f>
        <v>何静</v>
      </c>
      <c r="E51" s="9" t="str">
        <f t="shared" si="9"/>
        <v>女</v>
      </c>
      <c r="F51" s="9"/>
    </row>
    <row r="52" spans="1:6" ht="34.5" customHeight="1">
      <c r="A52" s="8">
        <v>50</v>
      </c>
      <c r="B52" s="9" t="str">
        <f>"50312023032915561282417"</f>
        <v>50312023032915561282417</v>
      </c>
      <c r="C52" s="9" t="s">
        <v>7</v>
      </c>
      <c r="D52" s="9" t="str">
        <f>"陈佳慧"</f>
        <v>陈佳慧</v>
      </c>
      <c r="E52" s="9" t="str">
        <f t="shared" si="9"/>
        <v>女</v>
      </c>
      <c r="F52" s="9"/>
    </row>
    <row r="53" spans="1:6" ht="34.5" customHeight="1">
      <c r="A53" s="8">
        <v>51</v>
      </c>
      <c r="B53" s="9" t="str">
        <f>"50312023032916280582561"</f>
        <v>50312023032916280582561</v>
      </c>
      <c r="C53" s="9" t="s">
        <v>7</v>
      </c>
      <c r="D53" s="9" t="str">
        <f>"杨贵兴"</f>
        <v>杨贵兴</v>
      </c>
      <c r="E53" s="9" t="str">
        <f aca="true" t="shared" si="10" ref="E53:E57">"男"</f>
        <v>男</v>
      </c>
      <c r="F53" s="9"/>
    </row>
    <row r="54" spans="1:6" ht="34.5" customHeight="1">
      <c r="A54" s="8">
        <v>52</v>
      </c>
      <c r="B54" s="9" t="str">
        <f>"50312023032916485482676"</f>
        <v>50312023032916485482676</v>
      </c>
      <c r="C54" s="9" t="s">
        <v>7</v>
      </c>
      <c r="D54" s="9" t="str">
        <f>"林嘉颖"</f>
        <v>林嘉颖</v>
      </c>
      <c r="E54" s="9" t="str">
        <f aca="true" t="shared" si="11" ref="E54:E62">"女"</f>
        <v>女</v>
      </c>
      <c r="F54" s="9"/>
    </row>
    <row r="55" spans="1:6" ht="34.5" customHeight="1">
      <c r="A55" s="8">
        <v>53</v>
      </c>
      <c r="B55" s="9" t="str">
        <f>"50312023033009282185417"</f>
        <v>50312023033009282185417</v>
      </c>
      <c r="C55" s="9" t="s">
        <v>7</v>
      </c>
      <c r="D55" s="9" t="str">
        <f>"林怡君"</f>
        <v>林怡君</v>
      </c>
      <c r="E55" s="9" t="str">
        <f t="shared" si="11"/>
        <v>女</v>
      </c>
      <c r="F55" s="9"/>
    </row>
    <row r="56" spans="1:6" ht="34.5" customHeight="1">
      <c r="A56" s="8">
        <v>54</v>
      </c>
      <c r="B56" s="9" t="str">
        <f>"50312023033016141786740"</f>
        <v>50312023033016141786740</v>
      </c>
      <c r="C56" s="9" t="s">
        <v>7</v>
      </c>
      <c r="D56" s="9" t="str">
        <f>"卢永星"</f>
        <v>卢永星</v>
      </c>
      <c r="E56" s="9" t="str">
        <f t="shared" si="10"/>
        <v>男</v>
      </c>
      <c r="F56" s="9"/>
    </row>
    <row r="57" spans="1:6" ht="34.5" customHeight="1">
      <c r="A57" s="8">
        <v>55</v>
      </c>
      <c r="B57" s="9" t="str">
        <f>"50312023033108003887796"</f>
        <v>50312023033108003887796</v>
      </c>
      <c r="C57" s="9" t="s">
        <v>7</v>
      </c>
      <c r="D57" s="9" t="str">
        <f>"马卓夫"</f>
        <v>马卓夫</v>
      </c>
      <c r="E57" s="9" t="str">
        <f t="shared" si="10"/>
        <v>男</v>
      </c>
      <c r="F57" s="9"/>
    </row>
    <row r="58" spans="1:6" ht="34.5" customHeight="1">
      <c r="A58" s="8">
        <v>56</v>
      </c>
      <c r="B58" s="9" t="str">
        <f>"50312023033122124090353"</f>
        <v>50312023033122124090353</v>
      </c>
      <c r="C58" s="9" t="s">
        <v>7</v>
      </c>
      <c r="D58" s="9" t="str">
        <f>"薛翠翠"</f>
        <v>薛翠翠</v>
      </c>
      <c r="E58" s="9" t="str">
        <f t="shared" si="11"/>
        <v>女</v>
      </c>
      <c r="F58" s="9"/>
    </row>
    <row r="59" spans="1:6" ht="34.5" customHeight="1">
      <c r="A59" s="8">
        <v>57</v>
      </c>
      <c r="B59" s="9" t="str">
        <f>"50312023040109080390753"</f>
        <v>50312023040109080390753</v>
      </c>
      <c r="C59" s="9" t="s">
        <v>7</v>
      </c>
      <c r="D59" s="9" t="str">
        <f>"李欣怡"</f>
        <v>李欣怡</v>
      </c>
      <c r="E59" s="9" t="str">
        <f t="shared" si="11"/>
        <v>女</v>
      </c>
      <c r="F59" s="9"/>
    </row>
    <row r="60" spans="1:6" ht="34.5" customHeight="1">
      <c r="A60" s="8">
        <v>58</v>
      </c>
      <c r="B60" s="9" t="str">
        <f>"50312023040115385393787"</f>
        <v>50312023040115385393787</v>
      </c>
      <c r="C60" s="9" t="s">
        <v>7</v>
      </c>
      <c r="D60" s="9" t="str">
        <f>"王欢"</f>
        <v>王欢</v>
      </c>
      <c r="E60" s="9" t="str">
        <f t="shared" si="11"/>
        <v>女</v>
      </c>
      <c r="F60" s="9"/>
    </row>
    <row r="61" spans="1:6" ht="34.5" customHeight="1">
      <c r="A61" s="8">
        <v>59</v>
      </c>
      <c r="B61" s="9" t="str">
        <f>"50312023040121142095418"</f>
        <v>50312023040121142095418</v>
      </c>
      <c r="C61" s="9" t="s">
        <v>7</v>
      </c>
      <c r="D61" s="9" t="str">
        <f>"毛婷婷"</f>
        <v>毛婷婷</v>
      </c>
      <c r="E61" s="9" t="str">
        <f t="shared" si="11"/>
        <v>女</v>
      </c>
      <c r="F61" s="9"/>
    </row>
    <row r="62" spans="1:6" ht="34.5" customHeight="1">
      <c r="A62" s="8">
        <v>60</v>
      </c>
      <c r="B62" s="9" t="str">
        <f>"503120230402225941101660"</f>
        <v>503120230402225941101660</v>
      </c>
      <c r="C62" s="9" t="s">
        <v>7</v>
      </c>
      <c r="D62" s="9" t="str">
        <f>"郑丽璇"</f>
        <v>郑丽璇</v>
      </c>
      <c r="E62" s="9" t="str">
        <f t="shared" si="11"/>
        <v>女</v>
      </c>
      <c r="F62" s="9"/>
    </row>
    <row r="63" spans="1:6" ht="34.5" customHeight="1">
      <c r="A63" s="8">
        <v>61</v>
      </c>
      <c r="B63" s="9" t="str">
        <f>"503120230403090931102910"</f>
        <v>503120230403090931102910</v>
      </c>
      <c r="C63" s="9" t="s">
        <v>7</v>
      </c>
      <c r="D63" s="9" t="str">
        <f>"许为圣"</f>
        <v>许为圣</v>
      </c>
      <c r="E63" s="9" t="str">
        <f aca="true" t="shared" si="12" ref="E63:E66">"男"</f>
        <v>男</v>
      </c>
      <c r="F63" s="9"/>
    </row>
    <row r="64" spans="1:6" ht="34.5" customHeight="1">
      <c r="A64" s="8">
        <v>62</v>
      </c>
      <c r="B64" s="9" t="str">
        <f>"503120230403100238103911"</f>
        <v>503120230403100238103911</v>
      </c>
      <c r="C64" s="9" t="s">
        <v>7</v>
      </c>
      <c r="D64" s="9" t="str">
        <f>"黄亚琦"</f>
        <v>黄亚琦</v>
      </c>
      <c r="E64" s="9" t="str">
        <f aca="true" t="shared" si="13" ref="E64:E68">"女"</f>
        <v>女</v>
      </c>
      <c r="F64" s="9"/>
    </row>
    <row r="65" spans="1:6" ht="34.5" customHeight="1">
      <c r="A65" s="8">
        <v>63</v>
      </c>
      <c r="B65" s="9" t="str">
        <f>"503120230403101533104121"</f>
        <v>503120230403101533104121</v>
      </c>
      <c r="C65" s="9" t="s">
        <v>7</v>
      </c>
      <c r="D65" s="9" t="str">
        <f>"陈家庆"</f>
        <v>陈家庆</v>
      </c>
      <c r="E65" s="9" t="str">
        <f t="shared" si="12"/>
        <v>男</v>
      </c>
      <c r="F65" s="9"/>
    </row>
    <row r="66" spans="1:6" ht="34.5" customHeight="1">
      <c r="A66" s="8">
        <v>64</v>
      </c>
      <c r="B66" s="9" t="str">
        <f>"503120230403104553104617"</f>
        <v>503120230403104553104617</v>
      </c>
      <c r="C66" s="9" t="s">
        <v>7</v>
      </c>
      <c r="D66" s="9" t="str">
        <f>"孙安嵘"</f>
        <v>孙安嵘</v>
      </c>
      <c r="E66" s="9" t="str">
        <f t="shared" si="12"/>
        <v>男</v>
      </c>
      <c r="F66" s="9"/>
    </row>
    <row r="67" spans="1:6" ht="34.5" customHeight="1">
      <c r="A67" s="8">
        <v>65</v>
      </c>
      <c r="B67" s="9" t="str">
        <f>"503120230403214246110223"</f>
        <v>503120230403214246110223</v>
      </c>
      <c r="C67" s="9" t="s">
        <v>7</v>
      </c>
      <c r="D67" s="9" t="str">
        <f>"孙慧"</f>
        <v>孙慧</v>
      </c>
      <c r="E67" s="9" t="str">
        <f t="shared" si="13"/>
        <v>女</v>
      </c>
      <c r="F67" s="9"/>
    </row>
    <row r="68" spans="1:6" ht="34.5" customHeight="1">
      <c r="A68" s="8">
        <v>66</v>
      </c>
      <c r="B68" s="9" t="str">
        <f>"503120230404175122112372"</f>
        <v>503120230404175122112372</v>
      </c>
      <c r="C68" s="9" t="s">
        <v>7</v>
      </c>
      <c r="D68" s="9" t="str">
        <f>"李楚"</f>
        <v>李楚</v>
      </c>
      <c r="E68" s="9" t="str">
        <f t="shared" si="13"/>
        <v>女</v>
      </c>
      <c r="F68" s="9"/>
    </row>
    <row r="69" spans="1:6" ht="34.5" customHeight="1">
      <c r="A69" s="8">
        <v>67</v>
      </c>
      <c r="B69" s="9" t="str">
        <f>"503120230405105433113203"</f>
        <v>503120230405105433113203</v>
      </c>
      <c r="C69" s="9" t="s">
        <v>7</v>
      </c>
      <c r="D69" s="9" t="str">
        <f>"曹励勘"</f>
        <v>曹励勘</v>
      </c>
      <c r="E69" s="9" t="str">
        <f aca="true" t="shared" si="14" ref="E69:E71">"男"</f>
        <v>男</v>
      </c>
      <c r="F69" s="9"/>
    </row>
    <row r="70" spans="1:6" ht="34.5" customHeight="1">
      <c r="A70" s="8">
        <v>68</v>
      </c>
      <c r="B70" s="9" t="str">
        <f>"503120230405233414114414"</f>
        <v>503120230405233414114414</v>
      </c>
      <c r="C70" s="9" t="s">
        <v>7</v>
      </c>
      <c r="D70" s="9" t="str">
        <f>"陈有星"</f>
        <v>陈有星</v>
      </c>
      <c r="E70" s="9" t="str">
        <f t="shared" si="14"/>
        <v>男</v>
      </c>
      <c r="F70" s="9"/>
    </row>
    <row r="71" spans="1:6" ht="34.5" customHeight="1">
      <c r="A71" s="8">
        <v>69</v>
      </c>
      <c r="B71" s="9" t="str">
        <f>"503120230406081536114531"</f>
        <v>503120230406081536114531</v>
      </c>
      <c r="C71" s="9" t="s">
        <v>7</v>
      </c>
      <c r="D71" s="9" t="str">
        <f>"罗剑"</f>
        <v>罗剑</v>
      </c>
      <c r="E71" s="9" t="str">
        <f t="shared" si="14"/>
        <v>男</v>
      </c>
      <c r="F71" s="9"/>
    </row>
    <row r="72" spans="1:6" ht="34.5" customHeight="1">
      <c r="A72" s="8">
        <v>70</v>
      </c>
      <c r="B72" s="9" t="str">
        <f>"503120230406095947115022"</f>
        <v>503120230406095947115022</v>
      </c>
      <c r="C72" s="9" t="s">
        <v>7</v>
      </c>
      <c r="D72" s="9" t="str">
        <f>"陈美"</f>
        <v>陈美</v>
      </c>
      <c r="E72" s="9" t="str">
        <f aca="true" t="shared" si="15" ref="E72:E79">"女"</f>
        <v>女</v>
      </c>
      <c r="F72" s="9"/>
    </row>
    <row r="73" spans="1:6" ht="34.5" customHeight="1">
      <c r="A73" s="8">
        <v>71</v>
      </c>
      <c r="B73" s="9" t="str">
        <f>"503120230407015125117896"</f>
        <v>503120230407015125117896</v>
      </c>
      <c r="C73" s="9" t="s">
        <v>7</v>
      </c>
      <c r="D73" s="9" t="str">
        <f>"陈智燕"</f>
        <v>陈智燕</v>
      </c>
      <c r="E73" s="9" t="str">
        <f t="shared" si="15"/>
        <v>女</v>
      </c>
      <c r="F73" s="9"/>
    </row>
    <row r="74" spans="1:6" ht="34.5" customHeight="1">
      <c r="A74" s="8">
        <v>72</v>
      </c>
      <c r="B74" s="9" t="str">
        <f>"503120230407092116118159"</f>
        <v>503120230407092116118159</v>
      </c>
      <c r="C74" s="9" t="s">
        <v>7</v>
      </c>
      <c r="D74" s="9" t="str">
        <f>"沈逞"</f>
        <v>沈逞</v>
      </c>
      <c r="E74" s="9" t="str">
        <f>"男"</f>
        <v>男</v>
      </c>
      <c r="F74" s="9"/>
    </row>
    <row r="75" spans="1:6" ht="34.5" customHeight="1">
      <c r="A75" s="8">
        <v>73</v>
      </c>
      <c r="B75" s="9" t="str">
        <f>"503120230407213332119924"</f>
        <v>503120230407213332119924</v>
      </c>
      <c r="C75" s="9" t="s">
        <v>7</v>
      </c>
      <c r="D75" s="9" t="str">
        <f>"缪华旭"</f>
        <v>缪华旭</v>
      </c>
      <c r="E75" s="9" t="str">
        <f t="shared" si="15"/>
        <v>女</v>
      </c>
      <c r="F75" s="9"/>
    </row>
    <row r="76" spans="1:6" ht="34.5" customHeight="1">
      <c r="A76" s="8">
        <v>74</v>
      </c>
      <c r="B76" s="9" t="str">
        <f>"503120230408172440120284"</f>
        <v>503120230408172440120284</v>
      </c>
      <c r="C76" s="9" t="s">
        <v>7</v>
      </c>
      <c r="D76" s="9" t="str">
        <f>"周子颖"</f>
        <v>周子颖</v>
      </c>
      <c r="E76" s="9" t="str">
        <f t="shared" si="15"/>
        <v>女</v>
      </c>
      <c r="F76" s="9"/>
    </row>
    <row r="77" spans="1:6" ht="34.5" customHeight="1">
      <c r="A77" s="8">
        <v>75</v>
      </c>
      <c r="B77" s="9" t="str">
        <f>"503120230408214227120422"</f>
        <v>503120230408214227120422</v>
      </c>
      <c r="C77" s="9" t="s">
        <v>7</v>
      </c>
      <c r="D77" s="9" t="str">
        <f>"郑祝坚"</f>
        <v>郑祝坚</v>
      </c>
      <c r="E77" s="9" t="str">
        <f t="shared" si="15"/>
        <v>女</v>
      </c>
      <c r="F77" s="9"/>
    </row>
    <row r="78" spans="1:6" ht="34.5" customHeight="1">
      <c r="A78" s="8">
        <v>76</v>
      </c>
      <c r="B78" s="9" t="str">
        <f>"503120230408222144120444"</f>
        <v>503120230408222144120444</v>
      </c>
      <c r="C78" s="9" t="s">
        <v>7</v>
      </c>
      <c r="D78" s="9" t="str">
        <f>"林馥芸"</f>
        <v>林馥芸</v>
      </c>
      <c r="E78" s="9" t="str">
        <f t="shared" si="15"/>
        <v>女</v>
      </c>
      <c r="F78" s="9"/>
    </row>
    <row r="79" spans="1:6" ht="34.5" customHeight="1">
      <c r="A79" s="8">
        <v>77</v>
      </c>
      <c r="B79" s="9" t="str">
        <f>"503120230409132900120680"</f>
        <v>503120230409132900120680</v>
      </c>
      <c r="C79" s="9" t="s">
        <v>7</v>
      </c>
      <c r="D79" s="9" t="str">
        <f>"舒娜"</f>
        <v>舒娜</v>
      </c>
      <c r="E79" s="9" t="str">
        <f t="shared" si="15"/>
        <v>女</v>
      </c>
      <c r="F79" s="9"/>
    </row>
    <row r="80" spans="1:6" ht="34.5" customHeight="1">
      <c r="A80" s="8">
        <v>78</v>
      </c>
      <c r="B80" s="9" t="str">
        <f>"503120230409174814120880"</f>
        <v>503120230409174814120880</v>
      </c>
      <c r="C80" s="9" t="s">
        <v>7</v>
      </c>
      <c r="D80" s="9" t="str">
        <f>"吴俊宗"</f>
        <v>吴俊宗</v>
      </c>
      <c r="E80" s="9" t="str">
        <f aca="true" t="shared" si="16" ref="E80:E84">"男"</f>
        <v>男</v>
      </c>
      <c r="F80" s="9"/>
    </row>
    <row r="81" spans="1:6" ht="34.5" customHeight="1">
      <c r="A81" s="8">
        <v>79</v>
      </c>
      <c r="B81" s="9" t="str">
        <f>"503120230409225323121111"</f>
        <v>503120230409225323121111</v>
      </c>
      <c r="C81" s="9" t="s">
        <v>7</v>
      </c>
      <c r="D81" s="9" t="str">
        <f>"孙语浓"</f>
        <v>孙语浓</v>
      </c>
      <c r="E81" s="9" t="str">
        <f aca="true" t="shared" si="17" ref="E81:E85">"女"</f>
        <v>女</v>
      </c>
      <c r="F81" s="9"/>
    </row>
    <row r="82" spans="1:6" ht="34.5" customHeight="1">
      <c r="A82" s="8">
        <v>80</v>
      </c>
      <c r="B82" s="9" t="str">
        <f>"503120230410102324121944"</f>
        <v>503120230410102324121944</v>
      </c>
      <c r="C82" s="9" t="s">
        <v>7</v>
      </c>
      <c r="D82" s="9" t="str">
        <f>"胡睿喆"</f>
        <v>胡睿喆</v>
      </c>
      <c r="E82" s="9" t="str">
        <f t="shared" si="16"/>
        <v>男</v>
      </c>
      <c r="F82" s="9"/>
    </row>
    <row r="83" spans="1:6" ht="34.5" customHeight="1">
      <c r="A83" s="8">
        <v>81</v>
      </c>
      <c r="B83" s="9" t="str">
        <f>"503120230410112611122302"</f>
        <v>503120230410112611122302</v>
      </c>
      <c r="C83" s="9" t="s">
        <v>7</v>
      </c>
      <c r="D83" s="9" t="str">
        <f>"冼琳韵"</f>
        <v>冼琳韵</v>
      </c>
      <c r="E83" s="9" t="str">
        <f t="shared" si="17"/>
        <v>女</v>
      </c>
      <c r="F83" s="9"/>
    </row>
    <row r="84" spans="1:6" ht="34.5" customHeight="1">
      <c r="A84" s="8">
        <v>82</v>
      </c>
      <c r="B84" s="9" t="str">
        <f>"503120230410123749122587"</f>
        <v>503120230410123749122587</v>
      </c>
      <c r="C84" s="9" t="s">
        <v>7</v>
      </c>
      <c r="D84" s="9" t="str">
        <f>"李子健"</f>
        <v>李子健</v>
      </c>
      <c r="E84" s="9" t="str">
        <f t="shared" si="16"/>
        <v>男</v>
      </c>
      <c r="F84" s="9"/>
    </row>
    <row r="85" spans="1:6" ht="34.5" customHeight="1">
      <c r="A85" s="8">
        <v>83</v>
      </c>
      <c r="B85" s="9" t="str">
        <f>"503120230410153001123195"</f>
        <v>503120230410153001123195</v>
      </c>
      <c r="C85" s="9" t="s">
        <v>7</v>
      </c>
      <c r="D85" s="9" t="str">
        <f>"周智慧"</f>
        <v>周智慧</v>
      </c>
      <c r="E85" s="9" t="str">
        <f t="shared" si="17"/>
        <v>女</v>
      </c>
      <c r="F85" s="9"/>
    </row>
    <row r="86" spans="1:6" ht="34.5" customHeight="1">
      <c r="A86" s="8">
        <v>84</v>
      </c>
      <c r="B86" s="9" t="str">
        <f>"503120230410200817124104"</f>
        <v>503120230410200817124104</v>
      </c>
      <c r="C86" s="9" t="s">
        <v>7</v>
      </c>
      <c r="D86" s="9" t="str">
        <f>"符卓波"</f>
        <v>符卓波</v>
      </c>
      <c r="E86" s="9" t="str">
        <f>"男"</f>
        <v>男</v>
      </c>
      <c r="F86" s="9"/>
    </row>
    <row r="87" spans="1:6" ht="34.5" customHeight="1">
      <c r="A87" s="8">
        <v>85</v>
      </c>
      <c r="B87" s="9" t="str">
        <f>"503120230410222836124515"</f>
        <v>503120230410222836124515</v>
      </c>
      <c r="C87" s="9" t="s">
        <v>7</v>
      </c>
      <c r="D87" s="9" t="str">
        <f>"何精杯"</f>
        <v>何精杯</v>
      </c>
      <c r="E87" s="9" t="str">
        <f aca="true" t="shared" si="18" ref="E87:E91">"女"</f>
        <v>女</v>
      </c>
      <c r="F87" s="9"/>
    </row>
    <row r="88" spans="1:6" ht="34.5" customHeight="1">
      <c r="A88" s="8">
        <v>86</v>
      </c>
      <c r="B88" s="9" t="str">
        <f>"503120230411060728124704"</f>
        <v>503120230411060728124704</v>
      </c>
      <c r="C88" s="9" t="s">
        <v>7</v>
      </c>
      <c r="D88" s="9" t="str">
        <f>"潘玮"</f>
        <v>潘玮</v>
      </c>
      <c r="E88" s="9" t="str">
        <f>"男"</f>
        <v>男</v>
      </c>
      <c r="F88" s="9"/>
    </row>
    <row r="89" spans="1:6" ht="34.5" customHeight="1">
      <c r="A89" s="8">
        <v>87</v>
      </c>
      <c r="B89" s="9" t="str">
        <f>"503120230412063336126983"</f>
        <v>503120230412063336126983</v>
      </c>
      <c r="C89" s="9" t="s">
        <v>7</v>
      </c>
      <c r="D89" s="9" t="str">
        <f>"杨心怡"</f>
        <v>杨心怡</v>
      </c>
      <c r="E89" s="9" t="str">
        <f t="shared" si="18"/>
        <v>女</v>
      </c>
      <c r="F89" s="9"/>
    </row>
    <row r="90" spans="1:6" ht="34.5" customHeight="1">
      <c r="A90" s="8">
        <v>88</v>
      </c>
      <c r="B90" s="9" t="str">
        <f>"503120230412090955127227"</f>
        <v>503120230412090955127227</v>
      </c>
      <c r="C90" s="9" t="s">
        <v>7</v>
      </c>
      <c r="D90" s="9" t="str">
        <f>"刘海虹"</f>
        <v>刘海虹</v>
      </c>
      <c r="E90" s="9" t="str">
        <f t="shared" si="18"/>
        <v>女</v>
      </c>
      <c r="F90" s="9"/>
    </row>
    <row r="91" spans="1:6" ht="34.5" customHeight="1">
      <c r="A91" s="8">
        <v>89</v>
      </c>
      <c r="B91" s="9" t="str">
        <f>"503120230412100706127528"</f>
        <v>503120230412100706127528</v>
      </c>
      <c r="C91" s="9" t="s">
        <v>7</v>
      </c>
      <c r="D91" s="9" t="str">
        <f>"黄越"</f>
        <v>黄越</v>
      </c>
      <c r="E91" s="9" t="str">
        <f t="shared" si="18"/>
        <v>女</v>
      </c>
      <c r="F91" s="9"/>
    </row>
    <row r="92" spans="1:6" ht="34.5" customHeight="1">
      <c r="A92" s="8">
        <v>90</v>
      </c>
      <c r="B92" s="9" t="str">
        <f>"503120230412145935128506"</f>
        <v>503120230412145935128506</v>
      </c>
      <c r="C92" s="9" t="s">
        <v>7</v>
      </c>
      <c r="D92" s="9" t="str">
        <f>"姚永洋"</f>
        <v>姚永洋</v>
      </c>
      <c r="E92" s="9" t="str">
        <f aca="true" t="shared" si="19" ref="E92:E97">"男"</f>
        <v>男</v>
      </c>
      <c r="F92" s="9"/>
    </row>
    <row r="93" spans="1:6" ht="34.5" customHeight="1">
      <c r="A93" s="8">
        <v>91</v>
      </c>
      <c r="B93" s="9" t="str">
        <f>"503120230412150646128526"</f>
        <v>503120230412150646128526</v>
      </c>
      <c r="C93" s="9" t="s">
        <v>7</v>
      </c>
      <c r="D93" s="9" t="str">
        <f>"万磊鑫"</f>
        <v>万磊鑫</v>
      </c>
      <c r="E93" s="9" t="str">
        <f aca="true" t="shared" si="20" ref="E93:E96">"女"</f>
        <v>女</v>
      </c>
      <c r="F93" s="9"/>
    </row>
    <row r="94" spans="1:6" ht="34.5" customHeight="1">
      <c r="A94" s="8">
        <v>92</v>
      </c>
      <c r="B94" s="9" t="str">
        <f>"503120230412192127129264"</f>
        <v>503120230412192127129264</v>
      </c>
      <c r="C94" s="9" t="s">
        <v>7</v>
      </c>
      <c r="D94" s="9" t="str">
        <f>"张翠婉"</f>
        <v>张翠婉</v>
      </c>
      <c r="E94" s="9" t="str">
        <f t="shared" si="20"/>
        <v>女</v>
      </c>
      <c r="F94" s="9"/>
    </row>
    <row r="95" spans="1:6" ht="34.5" customHeight="1">
      <c r="A95" s="8">
        <v>93</v>
      </c>
      <c r="B95" s="9" t="str">
        <f>"503120230412211233129520"</f>
        <v>503120230412211233129520</v>
      </c>
      <c r="C95" s="9" t="s">
        <v>7</v>
      </c>
      <c r="D95" s="9" t="str">
        <f>"蒋君辉"</f>
        <v>蒋君辉</v>
      </c>
      <c r="E95" s="9" t="str">
        <f t="shared" si="19"/>
        <v>男</v>
      </c>
      <c r="F95" s="9"/>
    </row>
    <row r="96" spans="1:6" ht="34.5" customHeight="1">
      <c r="A96" s="8">
        <v>94</v>
      </c>
      <c r="B96" s="9" t="str">
        <f>"503120230412225046129770"</f>
        <v>503120230412225046129770</v>
      </c>
      <c r="C96" s="9" t="s">
        <v>7</v>
      </c>
      <c r="D96" s="9" t="str">
        <f>"许铭桃"</f>
        <v>许铭桃</v>
      </c>
      <c r="E96" s="9" t="str">
        <f t="shared" si="20"/>
        <v>女</v>
      </c>
      <c r="F96" s="9"/>
    </row>
    <row r="97" spans="1:6" ht="34.5" customHeight="1">
      <c r="A97" s="8">
        <v>95</v>
      </c>
      <c r="B97" s="9" t="str">
        <f>"503120230413085952130060"</f>
        <v>503120230413085952130060</v>
      </c>
      <c r="C97" s="9" t="s">
        <v>7</v>
      </c>
      <c r="D97" s="9" t="str">
        <f>"徐伟民"</f>
        <v>徐伟民</v>
      </c>
      <c r="E97" s="9" t="str">
        <f t="shared" si="19"/>
        <v>男</v>
      </c>
      <c r="F97" s="9"/>
    </row>
    <row r="98" spans="1:6" ht="34.5" customHeight="1">
      <c r="A98" s="8">
        <v>96</v>
      </c>
      <c r="B98" s="9" t="str">
        <f>"503120230413095602130279"</f>
        <v>503120230413095602130279</v>
      </c>
      <c r="C98" s="9" t="s">
        <v>7</v>
      </c>
      <c r="D98" s="9" t="str">
        <f>"陈小萌"</f>
        <v>陈小萌</v>
      </c>
      <c r="E98" s="9" t="str">
        <f aca="true" t="shared" si="21" ref="E98:E107">"女"</f>
        <v>女</v>
      </c>
      <c r="F98" s="9"/>
    </row>
    <row r="99" spans="1:6" ht="34.5" customHeight="1">
      <c r="A99" s="8">
        <v>97</v>
      </c>
      <c r="B99" s="9" t="str">
        <f>"503120230413102814130405"</f>
        <v>503120230413102814130405</v>
      </c>
      <c r="C99" s="9" t="s">
        <v>7</v>
      </c>
      <c r="D99" s="9" t="str">
        <f>"温耀敏"</f>
        <v>温耀敏</v>
      </c>
      <c r="E99" s="9" t="str">
        <f t="shared" si="21"/>
        <v>女</v>
      </c>
      <c r="F99" s="9"/>
    </row>
    <row r="100" spans="1:6" ht="34.5" customHeight="1">
      <c r="A100" s="8">
        <v>98</v>
      </c>
      <c r="B100" s="9" t="str">
        <f>"503120230413125248130836"</f>
        <v>503120230413125248130836</v>
      </c>
      <c r="C100" s="9" t="s">
        <v>7</v>
      </c>
      <c r="D100" s="9" t="str">
        <f>"邓小丽"</f>
        <v>邓小丽</v>
      </c>
      <c r="E100" s="9" t="str">
        <f t="shared" si="21"/>
        <v>女</v>
      </c>
      <c r="F100" s="9"/>
    </row>
    <row r="101" spans="1:6" ht="34.5" customHeight="1">
      <c r="A101" s="8">
        <v>99</v>
      </c>
      <c r="B101" s="9" t="str">
        <f>"503120230413131627130875"</f>
        <v>503120230413131627130875</v>
      </c>
      <c r="C101" s="9" t="s">
        <v>7</v>
      </c>
      <c r="D101" s="9" t="str">
        <f>"蔡文欣"</f>
        <v>蔡文欣</v>
      </c>
      <c r="E101" s="9" t="str">
        <f t="shared" si="21"/>
        <v>女</v>
      </c>
      <c r="F101" s="9"/>
    </row>
    <row r="102" spans="1:6" ht="34.5" customHeight="1">
      <c r="A102" s="8">
        <v>100</v>
      </c>
      <c r="B102" s="9" t="str">
        <f>"503120230413133754130917"</f>
        <v>503120230413133754130917</v>
      </c>
      <c r="C102" s="9" t="s">
        <v>7</v>
      </c>
      <c r="D102" s="9" t="str">
        <f>"严红红"</f>
        <v>严红红</v>
      </c>
      <c r="E102" s="9" t="str">
        <f t="shared" si="21"/>
        <v>女</v>
      </c>
      <c r="F102" s="9"/>
    </row>
    <row r="103" spans="1:6" ht="34.5" customHeight="1">
      <c r="A103" s="8">
        <v>101</v>
      </c>
      <c r="B103" s="9" t="str">
        <f>"503120230413160502131448"</f>
        <v>503120230413160502131448</v>
      </c>
      <c r="C103" s="9" t="s">
        <v>7</v>
      </c>
      <c r="D103" s="9" t="str">
        <f>"杨悦"</f>
        <v>杨悦</v>
      </c>
      <c r="E103" s="9" t="str">
        <f t="shared" si="21"/>
        <v>女</v>
      </c>
      <c r="F103" s="9"/>
    </row>
    <row r="104" spans="1:6" ht="34.5" customHeight="1">
      <c r="A104" s="8">
        <v>102</v>
      </c>
      <c r="B104" s="9" t="str">
        <f>"503120230413215912132663"</f>
        <v>503120230413215912132663</v>
      </c>
      <c r="C104" s="9" t="s">
        <v>7</v>
      </c>
      <c r="D104" s="9" t="str">
        <f>"王盼盼"</f>
        <v>王盼盼</v>
      </c>
      <c r="E104" s="9" t="str">
        <f t="shared" si="21"/>
        <v>女</v>
      </c>
      <c r="F104" s="9"/>
    </row>
    <row r="105" spans="1:6" ht="34.5" customHeight="1">
      <c r="A105" s="8">
        <v>103</v>
      </c>
      <c r="B105" s="9" t="str">
        <f>"503120230414062623133148"</f>
        <v>503120230414062623133148</v>
      </c>
      <c r="C105" s="9" t="s">
        <v>7</v>
      </c>
      <c r="D105" s="9" t="str">
        <f>"陈一凡"</f>
        <v>陈一凡</v>
      </c>
      <c r="E105" s="9" t="str">
        <f t="shared" si="21"/>
        <v>女</v>
      </c>
      <c r="F105" s="9"/>
    </row>
    <row r="106" spans="1:6" ht="34.5" customHeight="1">
      <c r="A106" s="8">
        <v>104</v>
      </c>
      <c r="B106" s="9" t="str">
        <f>"50312023032621232777663"</f>
        <v>50312023032621232777663</v>
      </c>
      <c r="C106" s="9" t="s">
        <v>7</v>
      </c>
      <c r="D106" s="9" t="str">
        <f>"范思缈"</f>
        <v>范思缈</v>
      </c>
      <c r="E106" s="9" t="str">
        <f t="shared" si="21"/>
        <v>女</v>
      </c>
      <c r="F106" s="9"/>
    </row>
    <row r="107" spans="1:6" ht="34.5" customHeight="1">
      <c r="A107" s="8">
        <v>105</v>
      </c>
      <c r="B107" s="9" t="str">
        <f>"50312023032917312183853"</f>
        <v>50312023032917312183853</v>
      </c>
      <c r="C107" s="9" t="s">
        <v>7</v>
      </c>
      <c r="D107" s="9" t="str">
        <f>"王丽伶"</f>
        <v>王丽伶</v>
      </c>
      <c r="E107" s="9" t="str">
        <f t="shared" si="21"/>
        <v>女</v>
      </c>
      <c r="F107" s="9"/>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2023-04-14T17:17:20Z</dcterms:created>
  <dcterms:modified xsi:type="dcterms:W3CDTF">2023-04-17T15:19:30Z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E4D06F6D68494177BB5CE4B3522F18F9</vt:lpwstr>
  </property>
  <property fmtid="{D5CDD505-2E9C-101B-9397-08002B2CF9AE}" pid="3" name="KSOProductBuildV">
    <vt:lpwstr>2052-11.8.2.10386</vt:lpwstr>
  </property>
  <property fmtid="{D5CDD505-2E9C-101B-9397-08002B2CF9AE}" pid="4" name="퀀_generated_2.-2147483648">
    <vt:i4>2052</vt:i4>
  </property>
</Properties>
</file>