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合格）2023年儋州市环新英湾地区事业单位考核招聘工作人员" sheetId="1" r:id="rId1"/>
  </sheets>
  <definedNames>
    <definedName name="_xlnm.Print_Titles" localSheetId="0">'（合格）2023年儋州市环新英湾地区事业单位考核招聘工作人员'!$1:$2</definedName>
  </definedNames>
  <calcPr fullCalcOnLoad="1"/>
</workbook>
</file>

<file path=xl/sharedStrings.xml><?xml version="1.0" encoding="utf-8"?>
<sst xmlns="http://schemas.openxmlformats.org/spreadsheetml/2006/main" count="99" uniqueCount="26">
  <si>
    <t>2023年儋州市环新英湾地区事业单位考核招聘工作人员资格复审合格进入面试人员名单</t>
  </si>
  <si>
    <t>序号</t>
  </si>
  <si>
    <t>报考号</t>
  </si>
  <si>
    <t>报考岗位</t>
  </si>
  <si>
    <t>姓名</t>
  </si>
  <si>
    <t>身份证号码</t>
  </si>
  <si>
    <t>资格复审结果</t>
  </si>
  <si>
    <t>备注</t>
  </si>
  <si>
    <t>洋浦经济开发区交通运输管理中心</t>
  </si>
  <si>
    <t>0101_建设岗工作人员（造价管理方向）</t>
  </si>
  <si>
    <t>合格</t>
  </si>
  <si>
    <t>0102_建设岗工作人员（交通工程方向）</t>
  </si>
  <si>
    <t>0103_安全监督事务岗</t>
  </si>
  <si>
    <t>洋浦经济开发区高新技术产业发展促进中心</t>
  </si>
  <si>
    <t>0201_高新产业促进（管理岗）</t>
  </si>
  <si>
    <t>0202_工业节能服务（管理岗）</t>
  </si>
  <si>
    <t>儋州市价格认证中心</t>
  </si>
  <si>
    <t>0301_管理岗</t>
  </si>
  <si>
    <t>放弃</t>
  </si>
  <si>
    <t>儋州市项目管理中心</t>
  </si>
  <si>
    <t>0401_管理岗</t>
  </si>
  <si>
    <t>儋州市大数据管理中心</t>
  </si>
  <si>
    <t>0501_数据管理岗</t>
  </si>
  <si>
    <t>洋浦经济开发区投资促进中心</t>
  </si>
  <si>
    <t>0601_综合管理岗</t>
  </si>
  <si>
    <t>0602_投资促进岗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</si>
</sst>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22"/>
      <color indexed="8"/>
      <name val="宋体"/>
      <family val="0"/>
    </font>
    <font>
      <b/>
      <sz val="11"/>
      <color indexed="8"/>
      <name val="宋体"/>
      <family val="0"/>
    </font>
    <font>
      <sz val="11"/>
      <color indexed="9"/>
      <name val="宋体"/>
      <family val="0"/>
    </font>
    <font>
      <sz val="11"/>
      <color indexed="19"/>
      <name val="宋体"/>
      <family val="0"/>
    </font>
    <font>
      <b/>
      <sz val="11"/>
      <color indexed="54"/>
      <name val="宋体"/>
      <family val="0"/>
    </font>
    <font>
      <sz val="11"/>
      <color indexed="10"/>
      <name val="宋体"/>
      <family val="0"/>
    </font>
    <font>
      <sz val="11"/>
      <color indexed="16"/>
      <name val="宋体"/>
      <family val="0"/>
    </font>
    <font>
      <b/>
      <sz val="18"/>
      <color indexed="54"/>
      <name val="宋体"/>
      <family val="0"/>
    </font>
    <font>
      <b/>
      <sz val="11"/>
      <color indexed="9"/>
      <name val="宋体"/>
      <family val="0"/>
    </font>
    <font>
      <i/>
      <sz val="11"/>
      <color indexed="23"/>
      <name val="宋体"/>
      <family val="0"/>
    </font>
    <font>
      <b/>
      <sz val="13"/>
      <color indexed="54"/>
      <name val="宋体"/>
      <family val="0"/>
    </font>
    <font>
      <b/>
      <sz val="15"/>
      <color indexed="54"/>
      <name val="宋体"/>
      <family val="0"/>
    </font>
    <font>
      <u val="single"/>
      <sz val="11"/>
      <color indexed="12"/>
      <name val="宋体"/>
      <family val="0"/>
    </font>
    <font>
      <sz val="11"/>
      <color indexed="53"/>
      <name val="宋体"/>
      <family val="0"/>
    </font>
    <font>
      <u val="single"/>
      <sz val="11"/>
      <color indexed="20"/>
      <name val="宋体"/>
      <family val="0"/>
    </font>
    <font>
      <b/>
      <sz val="11"/>
      <color indexed="63"/>
      <name val="宋体"/>
      <family val="0"/>
    </font>
    <font>
      <sz val="11"/>
      <color indexed="17"/>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2"/>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13" borderId="0" applyNumberFormat="0" applyBorder="0" applyAlignment="0" applyProtection="0"/>
    <xf numFmtId="0" fontId="34" fillId="0" borderId="6" applyNumberFormat="0" applyFill="0" applyAlignment="0" applyProtection="0"/>
    <xf numFmtId="0" fontId="3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2"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4" borderId="8" applyNumberFormat="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9" fontId="0" fillId="0" borderId="0" applyFont="0" applyFill="0" applyBorder="0" applyAlignment="0" applyProtection="0"/>
    <xf numFmtId="0" fontId="22" fillId="26" borderId="0" applyNumberFormat="0" applyBorder="0" applyAlignment="0" applyProtection="0"/>
    <xf numFmtId="44" fontId="0" fillId="0" borderId="0" applyFont="0" applyFill="0" applyBorder="0" applyAlignment="0" applyProtection="0"/>
    <xf numFmtId="0" fontId="22" fillId="27" borderId="0" applyNumberFormat="0" applyBorder="0" applyAlignment="0" applyProtection="0"/>
    <xf numFmtId="0" fontId="0" fillId="28" borderId="0" applyNumberFormat="0" applyBorder="0" applyAlignment="0" applyProtection="0"/>
    <xf numFmtId="0" fontId="39" fillId="29" borderId="8" applyNumberFormat="0" applyAlignment="0" applyProtection="0"/>
    <xf numFmtId="0" fontId="0"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12">
    <xf numFmtId="0" fontId="0" fillId="0" borderId="0" xfId="0" applyFont="1" applyAlignment="1">
      <alignment vertical="center"/>
    </xf>
    <xf numFmtId="0" fontId="4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0" xfId="0" applyFont="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31" fillId="0" borderId="9"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H12" sqref="H12"/>
    </sheetView>
  </sheetViews>
  <sheetFormatPr defaultColWidth="9.00390625" defaultRowHeight="34.5" customHeight="1"/>
  <cols>
    <col min="1" max="1" width="5.421875" style="3" customWidth="1"/>
    <col min="2" max="2" width="25.00390625" style="4" customWidth="1"/>
    <col min="3" max="3" width="36.00390625" style="4" customWidth="1"/>
    <col min="4" max="4" width="34.7109375" style="4" customWidth="1"/>
    <col min="5" max="5" width="7.00390625" style="4" customWidth="1"/>
    <col min="6" max="7" width="19.8515625" style="4" customWidth="1"/>
    <col min="8" max="8" width="5.8515625" style="3" customWidth="1"/>
    <col min="9" max="16384" width="9.00390625" style="3" customWidth="1"/>
  </cols>
  <sheetData>
    <row r="1" spans="1:8" s="1" customFormat="1" ht="48.75" customHeight="1">
      <c r="A1" s="5" t="s">
        <v>0</v>
      </c>
      <c r="B1" s="5"/>
      <c r="C1" s="5"/>
      <c r="D1" s="5"/>
      <c r="E1" s="5"/>
      <c r="F1" s="5"/>
      <c r="G1" s="5"/>
      <c r="H1" s="5"/>
    </row>
    <row r="2" spans="1:8" s="2" customFormat="1" ht="34.5" customHeight="1">
      <c r="A2" s="6" t="s">
        <v>1</v>
      </c>
      <c r="B2" s="7" t="s">
        <v>2</v>
      </c>
      <c r="C2" s="7" t="s">
        <v>3</v>
      </c>
      <c r="D2" s="7" t="s">
        <v>3</v>
      </c>
      <c r="E2" s="7" t="s">
        <v>4</v>
      </c>
      <c r="F2" s="7" t="s">
        <v>5</v>
      </c>
      <c r="G2" s="7" t="s">
        <v>6</v>
      </c>
      <c r="H2" s="11" t="s">
        <v>7</v>
      </c>
    </row>
    <row r="3" spans="1:8" ht="34.5" customHeight="1">
      <c r="A3" s="8">
        <v>1</v>
      </c>
      <c r="B3" s="9" t="str">
        <f>"50002023031415482532446"</f>
        <v>50002023031415482532446</v>
      </c>
      <c r="C3" s="10" t="s">
        <v>8</v>
      </c>
      <c r="D3" s="9" t="s">
        <v>9</v>
      </c>
      <c r="E3" s="9" t="str">
        <f>"李德祥"</f>
        <v>李德祥</v>
      </c>
      <c r="F3" s="9" t="str">
        <f>"411481********3914"</f>
        <v>411481********3914</v>
      </c>
      <c r="G3" s="9" t="s">
        <v>10</v>
      </c>
      <c r="H3" s="8"/>
    </row>
    <row r="4" spans="1:8" ht="34.5" customHeight="1">
      <c r="A4" s="8">
        <v>2</v>
      </c>
      <c r="B4" s="9" t="str">
        <f>"50002023031309475321722"</f>
        <v>50002023031309475321722</v>
      </c>
      <c r="C4" s="10" t="s">
        <v>8</v>
      </c>
      <c r="D4" s="9" t="s">
        <v>11</v>
      </c>
      <c r="E4" s="9" t="str">
        <f>"吴全"</f>
        <v>吴全</v>
      </c>
      <c r="F4" s="9" t="str">
        <f>"460022********5119"</f>
        <v>460022********5119</v>
      </c>
      <c r="G4" s="9" t="s">
        <v>10</v>
      </c>
      <c r="H4" s="8"/>
    </row>
    <row r="5" spans="1:8" ht="34.5" customHeight="1">
      <c r="A5" s="8">
        <v>3</v>
      </c>
      <c r="B5" s="9" t="str">
        <f>"50002023031415083732061"</f>
        <v>50002023031415083732061</v>
      </c>
      <c r="C5" s="10" t="s">
        <v>8</v>
      </c>
      <c r="D5" s="9" t="s">
        <v>11</v>
      </c>
      <c r="E5" s="9" t="str">
        <f>"杨学新"</f>
        <v>杨学新</v>
      </c>
      <c r="F5" s="9" t="str">
        <f>"460003********765X"</f>
        <v>460003********765X</v>
      </c>
      <c r="G5" s="9" t="s">
        <v>10</v>
      </c>
      <c r="H5" s="8"/>
    </row>
    <row r="6" spans="1:8" ht="34.5" customHeight="1">
      <c r="A6" s="8">
        <v>4</v>
      </c>
      <c r="B6" s="9" t="str">
        <f>"50002023031417000033003"</f>
        <v>50002023031417000033003</v>
      </c>
      <c r="C6" s="10" t="s">
        <v>8</v>
      </c>
      <c r="D6" s="9" t="s">
        <v>11</v>
      </c>
      <c r="E6" s="9" t="str">
        <f>"何贤亮"</f>
        <v>何贤亮</v>
      </c>
      <c r="F6" s="9" t="str">
        <f>"460028********0014"</f>
        <v>460028********0014</v>
      </c>
      <c r="G6" s="9" t="s">
        <v>10</v>
      </c>
      <c r="H6" s="8"/>
    </row>
    <row r="7" spans="1:8" ht="34.5" customHeight="1">
      <c r="A7" s="8">
        <v>5</v>
      </c>
      <c r="B7" s="9" t="str">
        <f>"50002023031310140122043"</f>
        <v>50002023031310140122043</v>
      </c>
      <c r="C7" s="10" t="s">
        <v>8</v>
      </c>
      <c r="D7" s="9" t="s">
        <v>12</v>
      </c>
      <c r="E7" s="9" t="str">
        <f>"靳义志"</f>
        <v>靳义志</v>
      </c>
      <c r="F7" s="9" t="str">
        <f>"412727********0454"</f>
        <v>412727********0454</v>
      </c>
      <c r="G7" s="9" t="s">
        <v>10</v>
      </c>
      <c r="H7" s="8"/>
    </row>
    <row r="8" spans="1:8" ht="34.5" customHeight="1">
      <c r="A8" s="8">
        <v>6</v>
      </c>
      <c r="B8" s="9" t="str">
        <f>"50002023031322000228140"</f>
        <v>50002023031322000228140</v>
      </c>
      <c r="C8" s="10" t="s">
        <v>8</v>
      </c>
      <c r="D8" s="9" t="s">
        <v>12</v>
      </c>
      <c r="E8" s="9" t="str">
        <f>"刘晓娟"</f>
        <v>刘晓娟</v>
      </c>
      <c r="F8" s="9" t="str">
        <f>"620111********1029"</f>
        <v>620111********1029</v>
      </c>
      <c r="G8" s="9" t="s">
        <v>10</v>
      </c>
      <c r="H8" s="8"/>
    </row>
    <row r="9" spans="1:8" ht="34.5" customHeight="1">
      <c r="A9" s="8">
        <v>7</v>
      </c>
      <c r="B9" s="9" t="str">
        <f>"50002023031408585929209"</f>
        <v>50002023031408585929209</v>
      </c>
      <c r="C9" s="10" t="s">
        <v>8</v>
      </c>
      <c r="D9" s="9" t="s">
        <v>12</v>
      </c>
      <c r="E9" s="9" t="str">
        <f>"孙儒瑞"</f>
        <v>孙儒瑞</v>
      </c>
      <c r="F9" s="9" t="str">
        <f>"460007********0813"</f>
        <v>460007********0813</v>
      </c>
      <c r="G9" s="9" t="s">
        <v>10</v>
      </c>
      <c r="H9" s="8"/>
    </row>
    <row r="10" spans="1:8" ht="34.5" customHeight="1">
      <c r="A10" s="8">
        <v>8</v>
      </c>
      <c r="B10" s="9" t="str">
        <f>"50002023031309511421768"</f>
        <v>50002023031309511421768</v>
      </c>
      <c r="C10" s="10" t="s">
        <v>13</v>
      </c>
      <c r="D10" s="9" t="s">
        <v>14</v>
      </c>
      <c r="E10" s="9" t="str">
        <f>"王瑛"</f>
        <v>王瑛</v>
      </c>
      <c r="F10" s="9" t="str">
        <f>"460003********4622"</f>
        <v>460003********4622</v>
      </c>
      <c r="G10" s="9" t="s">
        <v>10</v>
      </c>
      <c r="H10" s="8"/>
    </row>
    <row r="11" spans="1:8" ht="34.5" customHeight="1">
      <c r="A11" s="8">
        <v>9</v>
      </c>
      <c r="B11" s="9" t="str">
        <f>"50002023031314232224370"</f>
        <v>50002023031314232224370</v>
      </c>
      <c r="C11" s="10" t="s">
        <v>13</v>
      </c>
      <c r="D11" s="9" t="s">
        <v>15</v>
      </c>
      <c r="E11" s="9" t="str">
        <f>"庞富龙"</f>
        <v>庞富龙</v>
      </c>
      <c r="F11" s="9" t="str">
        <f>"460026********1215"</f>
        <v>460026********1215</v>
      </c>
      <c r="G11" s="9" t="s">
        <v>10</v>
      </c>
      <c r="H11" s="8"/>
    </row>
    <row r="12" spans="1:8" ht="34.5" customHeight="1">
      <c r="A12" s="8">
        <v>10</v>
      </c>
      <c r="B12" s="9" t="str">
        <f>"50002023031309205221365"</f>
        <v>50002023031309205221365</v>
      </c>
      <c r="C12" s="10" t="s">
        <v>16</v>
      </c>
      <c r="D12" s="9" t="s">
        <v>17</v>
      </c>
      <c r="E12" s="9" t="str">
        <f>"黄娜"</f>
        <v>黄娜</v>
      </c>
      <c r="F12" s="9" t="str">
        <f>"500231********2440"</f>
        <v>500231********2440</v>
      </c>
      <c r="G12" s="9" t="s">
        <v>10</v>
      </c>
      <c r="H12" s="8"/>
    </row>
    <row r="13" spans="1:8" ht="34.5" customHeight="1">
      <c r="A13" s="8">
        <v>11</v>
      </c>
      <c r="B13" s="9" t="str">
        <f>"50002023031408574229200"</f>
        <v>50002023031408574229200</v>
      </c>
      <c r="C13" s="10" t="s">
        <v>16</v>
      </c>
      <c r="D13" s="9" t="s">
        <v>17</v>
      </c>
      <c r="E13" s="9" t="str">
        <f>"曾永丽"</f>
        <v>曾永丽</v>
      </c>
      <c r="F13" s="9" t="str">
        <f>"460003********6866"</f>
        <v>460003********6866</v>
      </c>
      <c r="G13" s="9" t="s">
        <v>18</v>
      </c>
      <c r="H13" s="8"/>
    </row>
    <row r="14" spans="1:8" ht="34.5" customHeight="1">
      <c r="A14" s="8">
        <v>12</v>
      </c>
      <c r="B14" s="9" t="str">
        <f>"50002023031519003940549"</f>
        <v>50002023031519003940549</v>
      </c>
      <c r="C14" s="10" t="s">
        <v>16</v>
      </c>
      <c r="D14" s="9" t="s">
        <v>17</v>
      </c>
      <c r="E14" s="9" t="str">
        <f>"康琳琳"</f>
        <v>康琳琳</v>
      </c>
      <c r="F14" s="9" t="str">
        <f>"410181********1528"</f>
        <v>410181********1528</v>
      </c>
      <c r="G14" s="9" t="s">
        <v>10</v>
      </c>
      <c r="H14" s="8"/>
    </row>
    <row r="15" spans="1:8" ht="34.5" customHeight="1">
      <c r="A15" s="8">
        <v>13</v>
      </c>
      <c r="B15" s="9" t="str">
        <f>"50002023031616060549215"</f>
        <v>50002023031616060549215</v>
      </c>
      <c r="C15" s="10" t="s">
        <v>16</v>
      </c>
      <c r="D15" s="9" t="s">
        <v>17</v>
      </c>
      <c r="E15" s="9" t="str">
        <f>"祁君凤"</f>
        <v>祁君凤</v>
      </c>
      <c r="F15" s="9" t="str">
        <f>"142229********1225"</f>
        <v>142229********1225</v>
      </c>
      <c r="G15" s="9" t="s">
        <v>10</v>
      </c>
      <c r="H15" s="8"/>
    </row>
    <row r="16" spans="1:8" ht="34.5" customHeight="1">
      <c r="A16" s="8">
        <v>14</v>
      </c>
      <c r="B16" s="9" t="str">
        <f>"50002023031309120621256"</f>
        <v>50002023031309120621256</v>
      </c>
      <c r="C16" s="10" t="s">
        <v>19</v>
      </c>
      <c r="D16" s="9" t="s">
        <v>20</v>
      </c>
      <c r="E16" s="9" t="str">
        <f>"王唐宇"</f>
        <v>王唐宇</v>
      </c>
      <c r="F16" s="9" t="str">
        <f>"460028********0019"</f>
        <v>460028********0019</v>
      </c>
      <c r="G16" s="9" t="s">
        <v>10</v>
      </c>
      <c r="H16" s="8"/>
    </row>
    <row r="17" spans="1:8" ht="34.5" customHeight="1">
      <c r="A17" s="8">
        <v>15</v>
      </c>
      <c r="B17" s="9" t="str">
        <f>"50002023031313042223710"</f>
        <v>50002023031313042223710</v>
      </c>
      <c r="C17" s="10" t="s">
        <v>19</v>
      </c>
      <c r="D17" s="9" t="s">
        <v>20</v>
      </c>
      <c r="E17" s="9" t="str">
        <f>"陈尚邦"</f>
        <v>陈尚邦</v>
      </c>
      <c r="F17" s="9" t="str">
        <f>"460003********4814"</f>
        <v>460003********4814</v>
      </c>
      <c r="G17" s="9" t="s">
        <v>10</v>
      </c>
      <c r="H17" s="8"/>
    </row>
    <row r="18" spans="1:8" ht="34.5" customHeight="1">
      <c r="A18" s="8">
        <v>16</v>
      </c>
      <c r="B18" s="9" t="str">
        <f>"50002023031316383525735"</f>
        <v>50002023031316383525735</v>
      </c>
      <c r="C18" s="10" t="s">
        <v>19</v>
      </c>
      <c r="D18" s="9" t="s">
        <v>20</v>
      </c>
      <c r="E18" s="9" t="str">
        <f>"彭熠婷"</f>
        <v>彭熠婷</v>
      </c>
      <c r="F18" s="9" t="str">
        <f>"430525********0040"</f>
        <v>430525********0040</v>
      </c>
      <c r="G18" s="9" t="s">
        <v>18</v>
      </c>
      <c r="H18" s="8"/>
    </row>
    <row r="19" spans="1:8" ht="34.5" customHeight="1">
      <c r="A19" s="8">
        <v>17</v>
      </c>
      <c r="B19" s="9" t="str">
        <f>"50002023031317253426104"</f>
        <v>50002023031317253426104</v>
      </c>
      <c r="C19" s="10" t="s">
        <v>19</v>
      </c>
      <c r="D19" s="9" t="s">
        <v>20</v>
      </c>
      <c r="E19" s="9" t="str">
        <f>"陈玉宝"</f>
        <v>陈玉宝</v>
      </c>
      <c r="F19" s="9" t="str">
        <f>"460022********0512"</f>
        <v>460022********0512</v>
      </c>
      <c r="G19" s="9" t="s">
        <v>18</v>
      </c>
      <c r="H19" s="8"/>
    </row>
    <row r="20" spans="1:8" ht="34.5" customHeight="1">
      <c r="A20" s="8">
        <v>18</v>
      </c>
      <c r="B20" s="9" t="str">
        <f>"50002023031409213429381"</f>
        <v>50002023031409213429381</v>
      </c>
      <c r="C20" s="10" t="s">
        <v>19</v>
      </c>
      <c r="D20" s="9" t="s">
        <v>20</v>
      </c>
      <c r="E20" s="9" t="str">
        <f>"司晓晨"</f>
        <v>司晓晨</v>
      </c>
      <c r="F20" s="9" t="str">
        <f>"321322********0258"</f>
        <v>321322********0258</v>
      </c>
      <c r="G20" s="9" t="s">
        <v>10</v>
      </c>
      <c r="H20" s="8"/>
    </row>
    <row r="21" spans="1:8" ht="34.5" customHeight="1">
      <c r="A21" s="8">
        <v>19</v>
      </c>
      <c r="B21" s="9" t="str">
        <f>"50002023031521554042191"</f>
        <v>50002023031521554042191</v>
      </c>
      <c r="C21" s="10" t="s">
        <v>19</v>
      </c>
      <c r="D21" s="9" t="s">
        <v>20</v>
      </c>
      <c r="E21" s="9" t="str">
        <f>"李玉金"</f>
        <v>李玉金</v>
      </c>
      <c r="F21" s="9" t="str">
        <f>"460003********7823"</f>
        <v>460003********7823</v>
      </c>
      <c r="G21" s="9" t="s">
        <v>10</v>
      </c>
      <c r="H21" s="8"/>
    </row>
    <row r="22" spans="1:8" ht="34.5" customHeight="1">
      <c r="A22" s="8">
        <v>20</v>
      </c>
      <c r="B22" s="9" t="str">
        <f>"50002023031615500548993"</f>
        <v>50002023031615500548993</v>
      </c>
      <c r="C22" s="10" t="s">
        <v>19</v>
      </c>
      <c r="D22" s="9" t="s">
        <v>20</v>
      </c>
      <c r="E22" s="9" t="str">
        <f>"羊立伟"</f>
        <v>羊立伟</v>
      </c>
      <c r="F22" s="9" t="str">
        <f>"460003********5217"</f>
        <v>460003********5217</v>
      </c>
      <c r="G22" s="8" t="s">
        <v>18</v>
      </c>
      <c r="H22" s="8"/>
    </row>
    <row r="23" spans="1:8" ht="34.5" customHeight="1">
      <c r="A23" s="8">
        <v>21</v>
      </c>
      <c r="B23" s="9" t="str">
        <f>"50002023031618045150109"</f>
        <v>50002023031618045150109</v>
      </c>
      <c r="C23" s="10" t="s">
        <v>19</v>
      </c>
      <c r="D23" s="9" t="s">
        <v>20</v>
      </c>
      <c r="E23" s="9" t="str">
        <f>"莫泰岗"</f>
        <v>莫泰岗</v>
      </c>
      <c r="F23" s="9" t="str">
        <f>"460034********0010"</f>
        <v>460034********0010</v>
      </c>
      <c r="G23" s="8" t="s">
        <v>18</v>
      </c>
      <c r="H23" s="8"/>
    </row>
    <row r="24" spans="1:8" ht="34.5" customHeight="1">
      <c r="A24" s="8">
        <v>22</v>
      </c>
      <c r="B24" s="9" t="str">
        <f>"50002023031710100751066"</f>
        <v>50002023031710100751066</v>
      </c>
      <c r="C24" s="10" t="s">
        <v>19</v>
      </c>
      <c r="D24" s="9" t="s">
        <v>20</v>
      </c>
      <c r="E24" s="9" t="str">
        <f>"徐歆"</f>
        <v>徐歆</v>
      </c>
      <c r="F24" s="9" t="str">
        <f>"140109********102X"</f>
        <v>140109********102X</v>
      </c>
      <c r="G24" s="9" t="s">
        <v>10</v>
      </c>
      <c r="H24" s="8"/>
    </row>
    <row r="25" spans="1:8" ht="34.5" customHeight="1">
      <c r="A25" s="8">
        <v>23</v>
      </c>
      <c r="B25" s="9" t="str">
        <f>"50002023031310420422420"</f>
        <v>50002023031310420422420</v>
      </c>
      <c r="C25" s="10" t="s">
        <v>21</v>
      </c>
      <c r="D25" s="9" t="s">
        <v>22</v>
      </c>
      <c r="E25" s="9" t="str">
        <f>"高栋"</f>
        <v>高栋</v>
      </c>
      <c r="F25" s="9" t="str">
        <f>"230703********0328"</f>
        <v>230703********0328</v>
      </c>
      <c r="G25" s="9" t="s">
        <v>10</v>
      </c>
      <c r="H25" s="8"/>
    </row>
    <row r="26" spans="1:8" ht="34.5" customHeight="1">
      <c r="A26" s="8">
        <v>24</v>
      </c>
      <c r="B26" s="9" t="str">
        <f>"50002023031311384122996"</f>
        <v>50002023031311384122996</v>
      </c>
      <c r="C26" s="10" t="s">
        <v>21</v>
      </c>
      <c r="D26" s="9" t="s">
        <v>22</v>
      </c>
      <c r="E26" s="9" t="str">
        <f>"李博洋"</f>
        <v>李博洋</v>
      </c>
      <c r="F26" s="9" t="str">
        <f>"232326********1033"</f>
        <v>232326********1033</v>
      </c>
      <c r="G26" s="9" t="s">
        <v>10</v>
      </c>
      <c r="H26" s="8"/>
    </row>
    <row r="27" spans="1:8" ht="34.5" customHeight="1">
      <c r="A27" s="8">
        <v>25</v>
      </c>
      <c r="B27" s="9" t="str">
        <f>"50002023031510011036608"</f>
        <v>50002023031510011036608</v>
      </c>
      <c r="C27" s="10" t="s">
        <v>21</v>
      </c>
      <c r="D27" s="9" t="s">
        <v>22</v>
      </c>
      <c r="E27" s="9" t="str">
        <f>"刘佑杰"</f>
        <v>刘佑杰</v>
      </c>
      <c r="F27" s="9" t="str">
        <f>"460003********0216"</f>
        <v>460003********0216</v>
      </c>
      <c r="G27" s="9" t="s">
        <v>18</v>
      </c>
      <c r="H27" s="8"/>
    </row>
    <row r="28" spans="1:8" ht="34.5" customHeight="1">
      <c r="A28" s="8">
        <v>26</v>
      </c>
      <c r="B28" s="9" t="str">
        <f>"50002023031510294336848"</f>
        <v>50002023031510294336848</v>
      </c>
      <c r="C28" s="10" t="s">
        <v>21</v>
      </c>
      <c r="D28" s="9" t="s">
        <v>22</v>
      </c>
      <c r="E28" s="9" t="str">
        <f>"孙文凯"</f>
        <v>孙文凯</v>
      </c>
      <c r="F28" s="9" t="str">
        <f>"370832********411X"</f>
        <v>370832********411X</v>
      </c>
      <c r="G28" s="9" t="s">
        <v>18</v>
      </c>
      <c r="H28" s="8"/>
    </row>
    <row r="29" spans="1:8" ht="34.5" customHeight="1">
      <c r="A29" s="8">
        <v>27</v>
      </c>
      <c r="B29" s="9" t="str">
        <f>"50002023031409430029539"</f>
        <v>50002023031409430029539</v>
      </c>
      <c r="C29" s="10" t="s">
        <v>23</v>
      </c>
      <c r="D29" s="9" t="s">
        <v>24</v>
      </c>
      <c r="E29" s="9" t="str">
        <f>"王垂超"</f>
        <v>王垂超</v>
      </c>
      <c r="F29" s="9" t="str">
        <f>"460027********001X"</f>
        <v>460027********001X</v>
      </c>
      <c r="G29" s="9" t="s">
        <v>10</v>
      </c>
      <c r="H29" s="8"/>
    </row>
    <row r="30" spans="1:8" ht="34.5" customHeight="1">
      <c r="A30" s="8">
        <v>28</v>
      </c>
      <c r="B30" s="9" t="str">
        <f>"50002023031314490224610"</f>
        <v>50002023031314490224610</v>
      </c>
      <c r="C30" s="10" t="s">
        <v>23</v>
      </c>
      <c r="D30" s="9" t="s">
        <v>25</v>
      </c>
      <c r="E30" s="9" t="str">
        <f>"张继国"</f>
        <v>张继国</v>
      </c>
      <c r="F30" s="9" t="str">
        <f>"421023********8132"</f>
        <v>421023********8132</v>
      </c>
      <c r="G30" s="9" t="s">
        <v>10</v>
      </c>
      <c r="H30" s="8"/>
    </row>
    <row r="31" spans="1:8" ht="34.5" customHeight="1">
      <c r="A31" s="8">
        <v>29</v>
      </c>
      <c r="B31" s="9" t="str">
        <f>"50002023031408223128976"</f>
        <v>50002023031408223128976</v>
      </c>
      <c r="C31" s="10" t="s">
        <v>23</v>
      </c>
      <c r="D31" s="9" t="s">
        <v>25</v>
      </c>
      <c r="E31" s="9" t="str">
        <f>"李雷鸣"</f>
        <v>李雷鸣</v>
      </c>
      <c r="F31" s="9" t="str">
        <f>"412829********8017"</f>
        <v>412829********8017</v>
      </c>
      <c r="G31" s="9" t="s">
        <v>10</v>
      </c>
      <c r="H31" s="8"/>
    </row>
    <row r="32" spans="1:8" ht="34.5" customHeight="1">
      <c r="A32" s="8">
        <v>30</v>
      </c>
      <c r="B32" s="9" t="str">
        <f>"50002023031414440631846"</f>
        <v>50002023031414440631846</v>
      </c>
      <c r="C32" s="10" t="s">
        <v>23</v>
      </c>
      <c r="D32" s="9" t="s">
        <v>25</v>
      </c>
      <c r="E32" s="9" t="str">
        <f>"陈珊"</f>
        <v>陈珊</v>
      </c>
      <c r="F32" s="9" t="str">
        <f>"420983********366X"</f>
        <v>420983********366X</v>
      </c>
      <c r="G32" s="9" t="s">
        <v>10</v>
      </c>
      <c r="H32" s="8"/>
    </row>
  </sheetData>
  <sheetProtection/>
  <mergeCells count="1">
    <mergeCell ref="A1:H1"/>
  </mergeCells>
  <printOptions/>
  <pageMargins left="0.275" right="0.2361111111111111" top="0.4722222222222222" bottom="0.5902777777777778" header="0.2361111111111111" footer="0.15694444444444444"/>
  <pageSetup fitToHeight="0" fitToWidth="1" horizontalDpi="600" verticalDpi="600" orientation="landscape" paperSize="9" scale="9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2023-03-25T23:42:09Z</dcterms:created>
  <dcterms:modified xsi:type="dcterms:W3CDTF">2023-04-07T17:31:49Z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1A70196C9E284739BFCF2175C25A8DD4</vt:lpwstr>
  </property>
  <property fmtid="{D5CDD505-2E9C-101B-9397-08002B2CF9AE}" pid="3" name="KSOProductBuildV">
    <vt:lpwstr>2052-11.8.2.9864</vt:lpwstr>
  </property>
  <property fmtid="{D5CDD505-2E9C-101B-9397-08002B2CF9AE}" pid="4" name="퀀_generated_2.-2147483648">
    <vt:i4>2052</vt:i4>
  </property>
</Properties>
</file>