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<sst xmlns="http://schemas.openxmlformats.org/spreadsheetml/2006/main" count="160" uniqueCount="29">
  <si>
    <t>附件</t>
  </si>
  <si>
    <t>白沙黎族自治县2023年事业单位引进急需紧缺人才入围面试人员名单</t>
  </si>
  <si>
    <t>序号</t>
  </si>
  <si>
    <t>报考单位</t>
  </si>
  <si>
    <t>报考岗位</t>
  </si>
  <si>
    <t>报考号</t>
  </si>
  <si>
    <t>姓名</t>
  </si>
  <si>
    <t>性别</t>
  </si>
  <si>
    <t>白沙黎族自治县委党校</t>
  </si>
  <si>
    <t>0101_专业技术岗1（教师）</t>
  </si>
  <si>
    <t>0102_专业技术岗2（教师）</t>
  </si>
  <si>
    <t>0103_专业技术岗3（教师）</t>
  </si>
  <si>
    <t>白沙黎族自治县融媒体中心</t>
  </si>
  <si>
    <t>0201_专业技术岗1（策划）</t>
  </si>
  <si>
    <t>白沙黎族自治县农业技术与机械服务中心</t>
  </si>
  <si>
    <t>0301_专业技术岗（农业技术）</t>
  </si>
  <si>
    <t>白沙黎族自治县市容环境综合管理服务中心</t>
  </si>
  <si>
    <t>0401_专业技术岗（园林）</t>
  </si>
  <si>
    <t>白沙黎族自治县交通运输和地方公路服务中心</t>
  </si>
  <si>
    <t>0501_专业技术岗（公路桥梁建设）</t>
  </si>
  <si>
    <t>白沙黎族自治县生态环境监测站</t>
  </si>
  <si>
    <t>0601_专业技术岗1（大气环境分析与研究）</t>
  </si>
  <si>
    <t>0602_专业技术岗2（生态分析与研究）</t>
  </si>
  <si>
    <t>白沙黎族自治县土地开发整理储备中心</t>
  </si>
  <si>
    <t>0701_专业技术岗（城乡规划）</t>
  </si>
  <si>
    <t>白沙黎族自治县文化馆</t>
  </si>
  <si>
    <t>0801_专业技术岗(旅游策划、研发）</t>
  </si>
  <si>
    <t>白沙黎族自治县动物疫病预防控制中心</t>
  </si>
  <si>
    <t>0901_专业技术岗（动物疫病防治）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</si>
</sst>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8"/>
      <name val="宋体"/>
      <family val="0"/>
    </font>
    <font>
      <b/>
      <sz val="17"/>
      <color indexed="8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theme="1"/>
      <name val="Calibri"/>
      <family val="0"/>
    </font>
    <font>
      <b/>
      <sz val="17"/>
      <color theme="1"/>
      <name val="Calibri"/>
      <family val="0"/>
    </font>
    <font>
      <sz val="13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79"/>
  <sheetViews>
    <sheetView tabSelected="1" workbookViewId="0" topLeftCell="A1">
      <selection activeCell="J10" sqref="J10"/>
    </sheetView>
  </sheetViews>
  <sheetFormatPr defaultColWidth="9.00390625" defaultRowHeight="34.5" customHeight="1"/>
  <cols>
    <col min="1" max="1" width="6.28125" style="3" customWidth="1"/>
    <col min="2" max="2" width="29.7109375" style="4" customWidth="1"/>
    <col min="3" max="3" width="18.57421875" style="3" customWidth="1"/>
    <col min="4" max="4" width="26.140625" style="5" customWidth="1"/>
    <col min="5" max="5" width="9.57421875" style="5" customWidth="1"/>
    <col min="6" max="6" width="9.8515625" style="5" customWidth="1"/>
    <col min="7" max="231" width="9.00390625" style="3" customWidth="1"/>
  </cols>
  <sheetData>
    <row r="1" ht="22.5" customHeight="1">
      <c r="A1" s="6" t="s">
        <v>0</v>
      </c>
    </row>
    <row r="2" spans="1:6" s="1" customFormat="1" ht="39" customHeight="1">
      <c r="A2" s="7" t="s">
        <v>1</v>
      </c>
      <c r="B2" s="8"/>
      <c r="C2" s="8"/>
      <c r="D2" s="8"/>
      <c r="E2" s="8"/>
      <c r="F2" s="8"/>
    </row>
    <row r="3" spans="1:231" s="2" customFormat="1" ht="34.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</row>
    <row r="4" spans="1:6" ht="34.5" customHeight="1">
      <c r="A4" s="12">
        <v>1</v>
      </c>
      <c r="B4" s="13" t="s">
        <v>8</v>
      </c>
      <c r="C4" s="12" t="s">
        <v>9</v>
      </c>
      <c r="D4" s="14" t="str">
        <f>"50572023032314323174531"</f>
        <v>50572023032314323174531</v>
      </c>
      <c r="E4" s="14" t="str">
        <f>"王怀莉"</f>
        <v>王怀莉</v>
      </c>
      <c r="F4" s="14" t="str">
        <f>"女"</f>
        <v>女</v>
      </c>
    </row>
    <row r="5" spans="1:6" ht="34.5" customHeight="1">
      <c r="A5" s="12">
        <v>2</v>
      </c>
      <c r="B5" s="13" t="s">
        <v>8</v>
      </c>
      <c r="C5" s="12" t="s">
        <v>9</v>
      </c>
      <c r="D5" s="14" t="str">
        <f>"50572023032809171579150"</f>
        <v>50572023032809171579150</v>
      </c>
      <c r="E5" s="14" t="str">
        <f>"卓婷婷"</f>
        <v>卓婷婷</v>
      </c>
      <c r="F5" s="14" t="str">
        <f>"女"</f>
        <v>女</v>
      </c>
    </row>
    <row r="6" spans="1:6" ht="34.5" customHeight="1">
      <c r="A6" s="12">
        <v>3</v>
      </c>
      <c r="B6" s="13" t="s">
        <v>8</v>
      </c>
      <c r="C6" s="12" t="s">
        <v>9</v>
      </c>
      <c r="D6" s="14" t="str">
        <f>"50572023032819160979912"</f>
        <v>50572023032819160979912</v>
      </c>
      <c r="E6" s="14" t="str">
        <f>"周鉴"</f>
        <v>周鉴</v>
      </c>
      <c r="F6" s="14" t="str">
        <f>"男"</f>
        <v>男</v>
      </c>
    </row>
    <row r="7" spans="1:6" ht="34.5" customHeight="1">
      <c r="A7" s="12">
        <v>4</v>
      </c>
      <c r="B7" s="13" t="s">
        <v>8</v>
      </c>
      <c r="C7" s="12" t="s">
        <v>10</v>
      </c>
      <c r="D7" s="14" t="str">
        <f>"50572023032111575764999"</f>
        <v>50572023032111575764999</v>
      </c>
      <c r="E7" s="14" t="str">
        <f>"刘秀莲"</f>
        <v>刘秀莲</v>
      </c>
      <c r="F7" s="14" t="str">
        <f>"女"</f>
        <v>女</v>
      </c>
    </row>
    <row r="8" spans="1:6" ht="34.5" customHeight="1">
      <c r="A8" s="12">
        <v>5</v>
      </c>
      <c r="B8" s="13" t="s">
        <v>8</v>
      </c>
      <c r="C8" s="12" t="s">
        <v>10</v>
      </c>
      <c r="D8" s="14" t="str">
        <f>"50572023032311140374186"</f>
        <v>50572023032311140374186</v>
      </c>
      <c r="E8" s="14" t="str">
        <f>"王晓飞"</f>
        <v>王晓飞</v>
      </c>
      <c r="F8" s="14" t="str">
        <f>"男"</f>
        <v>男</v>
      </c>
    </row>
    <row r="9" spans="1:6" ht="34.5" customHeight="1">
      <c r="A9" s="12">
        <v>6</v>
      </c>
      <c r="B9" s="13" t="s">
        <v>8</v>
      </c>
      <c r="C9" s="12" t="s">
        <v>10</v>
      </c>
      <c r="D9" s="14" t="str">
        <f>"50572023032522052477175"</f>
        <v>50572023032522052477175</v>
      </c>
      <c r="E9" s="14" t="str">
        <f>"李小小"</f>
        <v>李小小</v>
      </c>
      <c r="F9" s="14" t="str">
        <f>"女"</f>
        <v>女</v>
      </c>
    </row>
    <row r="10" spans="1:6" ht="34.5" customHeight="1">
      <c r="A10" s="12">
        <v>7</v>
      </c>
      <c r="B10" s="13" t="s">
        <v>8</v>
      </c>
      <c r="C10" s="12" t="s">
        <v>10</v>
      </c>
      <c r="D10" s="14" t="str">
        <f>"50572023032614091977412"</f>
        <v>50572023032614091977412</v>
      </c>
      <c r="E10" s="14" t="str">
        <f>"钟杰"</f>
        <v>钟杰</v>
      </c>
      <c r="F10" s="14" t="str">
        <f>"男"</f>
        <v>男</v>
      </c>
    </row>
    <row r="11" spans="1:6" ht="34.5" customHeight="1">
      <c r="A11" s="12">
        <v>8</v>
      </c>
      <c r="B11" s="13" t="s">
        <v>8</v>
      </c>
      <c r="C11" s="12" t="s">
        <v>10</v>
      </c>
      <c r="D11" s="14" t="str">
        <f>"50572023032818091779863"</f>
        <v>50572023032818091779863</v>
      </c>
      <c r="E11" s="14" t="str">
        <f>"王肖肖"</f>
        <v>王肖肖</v>
      </c>
      <c r="F11" s="14" t="str">
        <f>"女"</f>
        <v>女</v>
      </c>
    </row>
    <row r="12" spans="1:6" ht="34.5" customHeight="1">
      <c r="A12" s="12">
        <v>9</v>
      </c>
      <c r="B12" s="13" t="s">
        <v>8</v>
      </c>
      <c r="C12" s="12" t="s">
        <v>10</v>
      </c>
      <c r="D12" s="14" t="str">
        <f>"50572023032911595581566"</f>
        <v>50572023032911595581566</v>
      </c>
      <c r="E12" s="14" t="str">
        <f>"金万姜"</f>
        <v>金万姜</v>
      </c>
      <c r="F12" s="14" t="str">
        <f>"女"</f>
        <v>女</v>
      </c>
    </row>
    <row r="13" spans="1:6" ht="34.5" customHeight="1">
      <c r="A13" s="12">
        <v>10</v>
      </c>
      <c r="B13" s="13" t="s">
        <v>8</v>
      </c>
      <c r="C13" s="12" t="s">
        <v>11</v>
      </c>
      <c r="D13" s="14" t="str">
        <f>"50572023032111282364770"</f>
        <v>50572023032111282364770</v>
      </c>
      <c r="E13" s="14" t="str">
        <f>"符卓波"</f>
        <v>符卓波</v>
      </c>
      <c r="F13" s="14" t="str">
        <f>"男"</f>
        <v>男</v>
      </c>
    </row>
    <row r="14" spans="1:6" ht="34.5" customHeight="1">
      <c r="A14" s="12">
        <v>11</v>
      </c>
      <c r="B14" s="13" t="s">
        <v>8</v>
      </c>
      <c r="C14" s="12" t="s">
        <v>11</v>
      </c>
      <c r="D14" s="14" t="str">
        <f>"50572023032418071076191"</f>
        <v>50572023032418071076191</v>
      </c>
      <c r="E14" s="14" t="str">
        <f>"陈乙玲"</f>
        <v>陈乙玲</v>
      </c>
      <c r="F14" s="14" t="str">
        <f>"女"</f>
        <v>女</v>
      </c>
    </row>
    <row r="15" spans="1:6" ht="34.5" customHeight="1">
      <c r="A15" s="12">
        <v>12</v>
      </c>
      <c r="B15" s="13" t="s">
        <v>8</v>
      </c>
      <c r="C15" s="12" t="s">
        <v>11</v>
      </c>
      <c r="D15" s="14" t="str">
        <f>"50572023032811594579446"</f>
        <v>50572023032811594579446</v>
      </c>
      <c r="E15" s="14" t="str">
        <f>"劳培俊"</f>
        <v>劳培俊</v>
      </c>
      <c r="F15" s="14" t="str">
        <f>"男"</f>
        <v>男</v>
      </c>
    </row>
    <row r="16" spans="1:6" ht="34.5" customHeight="1">
      <c r="A16" s="12">
        <v>13</v>
      </c>
      <c r="B16" s="13" t="s">
        <v>8</v>
      </c>
      <c r="C16" s="12" t="s">
        <v>11</v>
      </c>
      <c r="D16" s="14" t="str">
        <f>"505720230403160903108257"</f>
        <v>505720230403160903108257</v>
      </c>
      <c r="E16" s="14" t="str">
        <f>"洪丽秋"</f>
        <v>洪丽秋</v>
      </c>
      <c r="F16" s="14" t="str">
        <f>"女"</f>
        <v>女</v>
      </c>
    </row>
    <row r="17" spans="1:6" ht="34.5" customHeight="1">
      <c r="A17" s="12">
        <v>14</v>
      </c>
      <c r="B17" s="13" t="s">
        <v>12</v>
      </c>
      <c r="C17" s="12" t="s">
        <v>13</v>
      </c>
      <c r="D17" s="14" t="str">
        <f>"50572023032019093960835"</f>
        <v>50572023032019093960835</v>
      </c>
      <c r="E17" s="14" t="str">
        <f>"乔宁"</f>
        <v>乔宁</v>
      </c>
      <c r="F17" s="14" t="str">
        <f>"女"</f>
        <v>女</v>
      </c>
    </row>
    <row r="18" spans="1:6" ht="34.5" customHeight="1">
      <c r="A18" s="12">
        <v>15</v>
      </c>
      <c r="B18" s="13" t="s">
        <v>12</v>
      </c>
      <c r="C18" s="12" t="s">
        <v>13</v>
      </c>
      <c r="D18" s="14" t="str">
        <f>"50572023032209041169511"</f>
        <v>50572023032209041169511</v>
      </c>
      <c r="E18" s="14" t="str">
        <f>"谷雪梅"</f>
        <v>谷雪梅</v>
      </c>
      <c r="F18" s="14" t="str">
        <f>"女"</f>
        <v>女</v>
      </c>
    </row>
    <row r="19" spans="1:6" ht="34.5" customHeight="1">
      <c r="A19" s="12">
        <v>16</v>
      </c>
      <c r="B19" s="13" t="s">
        <v>14</v>
      </c>
      <c r="C19" s="12" t="s">
        <v>15</v>
      </c>
      <c r="D19" s="14" t="str">
        <f>"50572023032015372459145"</f>
        <v>50572023032015372459145</v>
      </c>
      <c r="E19" s="14" t="str">
        <f>"许小帆"</f>
        <v>许小帆</v>
      </c>
      <c r="F19" s="14" t="str">
        <f>"男"</f>
        <v>男</v>
      </c>
    </row>
    <row r="20" spans="1:6" ht="34.5" customHeight="1">
      <c r="A20" s="12">
        <v>17</v>
      </c>
      <c r="B20" s="13" t="s">
        <v>14</v>
      </c>
      <c r="C20" s="12" t="s">
        <v>15</v>
      </c>
      <c r="D20" s="14" t="str">
        <f>"50572023032020415961595"</f>
        <v>50572023032020415961595</v>
      </c>
      <c r="E20" s="14" t="str">
        <f>"林春妹"</f>
        <v>林春妹</v>
      </c>
      <c r="F20" s="14" t="str">
        <f>"女"</f>
        <v>女</v>
      </c>
    </row>
    <row r="21" spans="1:6" ht="34.5" customHeight="1">
      <c r="A21" s="12">
        <v>18</v>
      </c>
      <c r="B21" s="13" t="s">
        <v>14</v>
      </c>
      <c r="C21" s="12" t="s">
        <v>15</v>
      </c>
      <c r="D21" s="14" t="str">
        <f>"50572023032022414962478"</f>
        <v>50572023032022414962478</v>
      </c>
      <c r="E21" s="14" t="str">
        <f>"杜媚"</f>
        <v>杜媚</v>
      </c>
      <c r="F21" s="14" t="str">
        <f>"女"</f>
        <v>女</v>
      </c>
    </row>
    <row r="22" spans="1:6" ht="34.5" customHeight="1">
      <c r="A22" s="12">
        <v>19</v>
      </c>
      <c r="B22" s="13" t="s">
        <v>14</v>
      </c>
      <c r="C22" s="12" t="s">
        <v>15</v>
      </c>
      <c r="D22" s="14" t="str">
        <f>"50572023032100242062849"</f>
        <v>50572023032100242062849</v>
      </c>
      <c r="E22" s="14" t="str">
        <f>"符翔超"</f>
        <v>符翔超</v>
      </c>
      <c r="F22" s="14" t="str">
        <f>"男"</f>
        <v>男</v>
      </c>
    </row>
    <row r="23" spans="1:6" ht="34.5" customHeight="1">
      <c r="A23" s="12">
        <v>20</v>
      </c>
      <c r="B23" s="13" t="s">
        <v>14</v>
      </c>
      <c r="C23" s="12" t="s">
        <v>15</v>
      </c>
      <c r="D23" s="14" t="str">
        <f>"50572023032109235163357"</f>
        <v>50572023032109235163357</v>
      </c>
      <c r="E23" s="14" t="str">
        <f>"吉福桑"</f>
        <v>吉福桑</v>
      </c>
      <c r="F23" s="14" t="str">
        <f>"女"</f>
        <v>女</v>
      </c>
    </row>
    <row r="24" spans="1:6" ht="34.5" customHeight="1">
      <c r="A24" s="12">
        <v>21</v>
      </c>
      <c r="B24" s="13" t="s">
        <v>14</v>
      </c>
      <c r="C24" s="12" t="s">
        <v>15</v>
      </c>
      <c r="D24" s="14" t="str">
        <f>"50572023032122254368734"</f>
        <v>50572023032122254368734</v>
      </c>
      <c r="E24" s="14" t="str">
        <f>"万佳佳"</f>
        <v>万佳佳</v>
      </c>
      <c r="F24" s="14" t="str">
        <f>"女"</f>
        <v>女</v>
      </c>
    </row>
    <row r="25" spans="1:6" ht="34.5" customHeight="1">
      <c r="A25" s="12">
        <v>22</v>
      </c>
      <c r="B25" s="13" t="s">
        <v>14</v>
      </c>
      <c r="C25" s="12" t="s">
        <v>15</v>
      </c>
      <c r="D25" s="14" t="str">
        <f>"50572023032211003270271"</f>
        <v>50572023032211003270271</v>
      </c>
      <c r="E25" s="14" t="str">
        <f>"符翔"</f>
        <v>符翔</v>
      </c>
      <c r="F25" s="14" t="str">
        <f>"男"</f>
        <v>男</v>
      </c>
    </row>
    <row r="26" spans="1:6" ht="34.5" customHeight="1">
      <c r="A26" s="12">
        <v>23</v>
      </c>
      <c r="B26" s="13" t="s">
        <v>14</v>
      </c>
      <c r="C26" s="12" t="s">
        <v>15</v>
      </c>
      <c r="D26" s="14" t="str">
        <f>"50572023032217424773065"</f>
        <v>50572023032217424773065</v>
      </c>
      <c r="E26" s="14" t="str">
        <f>"唐龙"</f>
        <v>唐龙</v>
      </c>
      <c r="F26" s="14" t="str">
        <f>"女"</f>
        <v>女</v>
      </c>
    </row>
    <row r="27" spans="1:6" ht="34.5" customHeight="1">
      <c r="A27" s="12">
        <v>24</v>
      </c>
      <c r="B27" s="13" t="s">
        <v>14</v>
      </c>
      <c r="C27" s="12" t="s">
        <v>15</v>
      </c>
      <c r="D27" s="14" t="str">
        <f>"50572023032309534673981"</f>
        <v>50572023032309534673981</v>
      </c>
      <c r="E27" s="14" t="str">
        <f>"范钊"</f>
        <v>范钊</v>
      </c>
      <c r="F27" s="14" t="str">
        <f>"男"</f>
        <v>男</v>
      </c>
    </row>
    <row r="28" spans="1:6" ht="34.5" customHeight="1">
      <c r="A28" s="12">
        <v>25</v>
      </c>
      <c r="B28" s="13" t="s">
        <v>14</v>
      </c>
      <c r="C28" s="12" t="s">
        <v>15</v>
      </c>
      <c r="D28" s="14" t="str">
        <f>"50572023032314382574543"</f>
        <v>50572023032314382574543</v>
      </c>
      <c r="E28" s="14" t="str">
        <f>"吴采池"</f>
        <v>吴采池</v>
      </c>
      <c r="F28" s="14" t="str">
        <f>"女"</f>
        <v>女</v>
      </c>
    </row>
    <row r="29" spans="1:6" ht="34.5" customHeight="1">
      <c r="A29" s="12">
        <v>26</v>
      </c>
      <c r="B29" s="13" t="s">
        <v>14</v>
      </c>
      <c r="C29" s="12" t="s">
        <v>15</v>
      </c>
      <c r="D29" s="14" t="str">
        <f>"50572023032315190674607"</f>
        <v>50572023032315190674607</v>
      </c>
      <c r="E29" s="14" t="str">
        <f>"蒋振廷"</f>
        <v>蒋振廷</v>
      </c>
      <c r="F29" s="14" t="str">
        <f>"男"</f>
        <v>男</v>
      </c>
    </row>
    <row r="30" spans="1:6" ht="34.5" customHeight="1">
      <c r="A30" s="12">
        <v>27</v>
      </c>
      <c r="B30" s="13" t="s">
        <v>14</v>
      </c>
      <c r="C30" s="12" t="s">
        <v>15</v>
      </c>
      <c r="D30" s="14" t="str">
        <f>"50572023032315281974620"</f>
        <v>50572023032315281974620</v>
      </c>
      <c r="E30" s="14" t="str">
        <f>"陈荣东"</f>
        <v>陈荣东</v>
      </c>
      <c r="F30" s="14" t="str">
        <f>"男"</f>
        <v>男</v>
      </c>
    </row>
    <row r="31" spans="1:6" ht="34.5" customHeight="1">
      <c r="A31" s="12">
        <v>28</v>
      </c>
      <c r="B31" s="13" t="s">
        <v>14</v>
      </c>
      <c r="C31" s="12" t="s">
        <v>15</v>
      </c>
      <c r="D31" s="14" t="str">
        <f>"50572023032318193974929"</f>
        <v>50572023032318193974929</v>
      </c>
      <c r="E31" s="14" t="str">
        <f>"李孟娜"</f>
        <v>李孟娜</v>
      </c>
      <c r="F31" s="14" t="str">
        <f>"女"</f>
        <v>女</v>
      </c>
    </row>
    <row r="32" spans="1:6" ht="34.5" customHeight="1">
      <c r="A32" s="12">
        <v>29</v>
      </c>
      <c r="B32" s="13" t="s">
        <v>14</v>
      </c>
      <c r="C32" s="12" t="s">
        <v>15</v>
      </c>
      <c r="D32" s="14" t="str">
        <f>"50572023032415000875953"</f>
        <v>50572023032415000875953</v>
      </c>
      <c r="E32" s="14" t="str">
        <f>"王欣"</f>
        <v>王欣</v>
      </c>
      <c r="F32" s="14" t="str">
        <f>"女"</f>
        <v>女</v>
      </c>
    </row>
    <row r="33" spans="1:6" ht="34.5" customHeight="1">
      <c r="A33" s="12">
        <v>30</v>
      </c>
      <c r="B33" s="13" t="s">
        <v>14</v>
      </c>
      <c r="C33" s="12" t="s">
        <v>15</v>
      </c>
      <c r="D33" s="14" t="str">
        <f>"50572023032417164476147"</f>
        <v>50572023032417164476147</v>
      </c>
      <c r="E33" s="14" t="str">
        <f>"李双花"</f>
        <v>李双花</v>
      </c>
      <c r="F33" s="14" t="str">
        <f>"女"</f>
        <v>女</v>
      </c>
    </row>
    <row r="34" spans="1:6" ht="34.5" customHeight="1">
      <c r="A34" s="12">
        <v>31</v>
      </c>
      <c r="B34" s="13" t="s">
        <v>14</v>
      </c>
      <c r="C34" s="12" t="s">
        <v>15</v>
      </c>
      <c r="D34" s="14" t="str">
        <f>"50572023032420052676290"</f>
        <v>50572023032420052676290</v>
      </c>
      <c r="E34" s="14" t="str">
        <f>"冯周德"</f>
        <v>冯周德</v>
      </c>
      <c r="F34" s="14" t="str">
        <f>"男"</f>
        <v>男</v>
      </c>
    </row>
    <row r="35" spans="1:6" ht="34.5" customHeight="1">
      <c r="A35" s="12">
        <v>32</v>
      </c>
      <c r="B35" s="13" t="s">
        <v>14</v>
      </c>
      <c r="C35" s="12" t="s">
        <v>15</v>
      </c>
      <c r="D35" s="14" t="str">
        <f>"50572023032600110077229"</f>
        <v>50572023032600110077229</v>
      </c>
      <c r="E35" s="14" t="str">
        <f>"林瑞嫦"</f>
        <v>林瑞嫦</v>
      </c>
      <c r="F35" s="14" t="str">
        <f aca="true" t="shared" si="0" ref="F35:F44">"女"</f>
        <v>女</v>
      </c>
    </row>
    <row r="36" spans="1:6" ht="34.5" customHeight="1">
      <c r="A36" s="12">
        <v>33</v>
      </c>
      <c r="B36" s="13" t="s">
        <v>14</v>
      </c>
      <c r="C36" s="12" t="s">
        <v>15</v>
      </c>
      <c r="D36" s="14" t="str">
        <f>"50572023032611581077341"</f>
        <v>50572023032611581077341</v>
      </c>
      <c r="E36" s="14" t="str">
        <f>"符慧珍"</f>
        <v>符慧珍</v>
      </c>
      <c r="F36" s="14" t="str">
        <f t="shared" si="0"/>
        <v>女</v>
      </c>
    </row>
    <row r="37" spans="1:6" ht="34.5" customHeight="1">
      <c r="A37" s="12">
        <v>34</v>
      </c>
      <c r="B37" s="13" t="s">
        <v>14</v>
      </c>
      <c r="C37" s="12" t="s">
        <v>15</v>
      </c>
      <c r="D37" s="14" t="str">
        <f>"50572023032620592077644"</f>
        <v>50572023032620592077644</v>
      </c>
      <c r="E37" s="14" t="str">
        <f>"符倩艳"</f>
        <v>符倩艳</v>
      </c>
      <c r="F37" s="14" t="str">
        <f t="shared" si="0"/>
        <v>女</v>
      </c>
    </row>
    <row r="38" spans="1:6" ht="34.5" customHeight="1">
      <c r="A38" s="12">
        <v>35</v>
      </c>
      <c r="B38" s="13" t="s">
        <v>14</v>
      </c>
      <c r="C38" s="12" t="s">
        <v>15</v>
      </c>
      <c r="D38" s="14" t="str">
        <f>"50572023032709194177892"</f>
        <v>50572023032709194177892</v>
      </c>
      <c r="E38" s="14" t="str">
        <f>"陈妍颖"</f>
        <v>陈妍颖</v>
      </c>
      <c r="F38" s="14" t="str">
        <f t="shared" si="0"/>
        <v>女</v>
      </c>
    </row>
    <row r="39" spans="1:6" ht="34.5" customHeight="1">
      <c r="A39" s="12">
        <v>36</v>
      </c>
      <c r="B39" s="13" t="s">
        <v>14</v>
      </c>
      <c r="C39" s="12" t="s">
        <v>15</v>
      </c>
      <c r="D39" s="14" t="str">
        <f>"50572023032714241278353"</f>
        <v>50572023032714241278353</v>
      </c>
      <c r="E39" s="14" t="str">
        <f>"符崇乐"</f>
        <v>符崇乐</v>
      </c>
      <c r="F39" s="14" t="str">
        <f t="shared" si="0"/>
        <v>女</v>
      </c>
    </row>
    <row r="40" spans="1:6" ht="34.5" customHeight="1">
      <c r="A40" s="12">
        <v>37</v>
      </c>
      <c r="B40" s="13" t="s">
        <v>14</v>
      </c>
      <c r="C40" s="12" t="s">
        <v>15</v>
      </c>
      <c r="D40" s="14" t="str">
        <f>"50572023032717304178627"</f>
        <v>50572023032717304178627</v>
      </c>
      <c r="E40" s="14" t="str">
        <f>"林小妹"</f>
        <v>林小妹</v>
      </c>
      <c r="F40" s="14" t="str">
        <f t="shared" si="0"/>
        <v>女</v>
      </c>
    </row>
    <row r="41" spans="1:6" ht="34.5" customHeight="1">
      <c r="A41" s="12">
        <v>38</v>
      </c>
      <c r="B41" s="13" t="s">
        <v>14</v>
      </c>
      <c r="C41" s="12" t="s">
        <v>15</v>
      </c>
      <c r="D41" s="14" t="str">
        <f>"50572023032723112378987"</f>
        <v>50572023032723112378987</v>
      </c>
      <c r="E41" s="14" t="str">
        <f>"崔媛媛"</f>
        <v>崔媛媛</v>
      </c>
      <c r="F41" s="14" t="str">
        <f t="shared" si="0"/>
        <v>女</v>
      </c>
    </row>
    <row r="42" spans="1:6" ht="34.5" customHeight="1">
      <c r="A42" s="12">
        <v>39</v>
      </c>
      <c r="B42" s="13" t="s">
        <v>14</v>
      </c>
      <c r="C42" s="12" t="s">
        <v>15</v>
      </c>
      <c r="D42" s="14" t="str">
        <f>"50572023032914395682106"</f>
        <v>50572023032914395682106</v>
      </c>
      <c r="E42" s="14" t="str">
        <f>"符德坤"</f>
        <v>符德坤</v>
      </c>
      <c r="F42" s="14" t="str">
        <f t="shared" si="0"/>
        <v>女</v>
      </c>
    </row>
    <row r="43" spans="1:6" ht="34.5" customHeight="1">
      <c r="A43" s="12">
        <v>40</v>
      </c>
      <c r="B43" s="13" t="s">
        <v>14</v>
      </c>
      <c r="C43" s="12" t="s">
        <v>15</v>
      </c>
      <c r="D43" s="14" t="str">
        <f>"50572023033010005385570"</f>
        <v>50572023033010005385570</v>
      </c>
      <c r="E43" s="14" t="str">
        <f>"李少卡"</f>
        <v>李少卡</v>
      </c>
      <c r="F43" s="14" t="str">
        <f t="shared" si="0"/>
        <v>女</v>
      </c>
    </row>
    <row r="44" spans="1:6" ht="34.5" customHeight="1">
      <c r="A44" s="12">
        <v>41</v>
      </c>
      <c r="B44" s="13" t="s">
        <v>14</v>
      </c>
      <c r="C44" s="12" t="s">
        <v>15</v>
      </c>
      <c r="D44" s="14" t="str">
        <f>"50572023033011370685964"</f>
        <v>50572023033011370685964</v>
      </c>
      <c r="E44" s="14" t="str">
        <f>"李爱基"</f>
        <v>李爱基</v>
      </c>
      <c r="F44" s="14" t="str">
        <f t="shared" si="0"/>
        <v>女</v>
      </c>
    </row>
    <row r="45" spans="1:6" ht="34.5" customHeight="1">
      <c r="A45" s="12">
        <v>42</v>
      </c>
      <c r="B45" s="13" t="s">
        <v>14</v>
      </c>
      <c r="C45" s="12" t="s">
        <v>15</v>
      </c>
      <c r="D45" s="14" t="str">
        <f>"50572023033102034187758"</f>
        <v>50572023033102034187758</v>
      </c>
      <c r="E45" s="14" t="str">
        <f>"叶绵圳"</f>
        <v>叶绵圳</v>
      </c>
      <c r="F45" s="14" t="str">
        <f>"男"</f>
        <v>男</v>
      </c>
    </row>
    <row r="46" spans="1:6" ht="34.5" customHeight="1">
      <c r="A46" s="12">
        <v>43</v>
      </c>
      <c r="B46" s="13" t="s">
        <v>14</v>
      </c>
      <c r="C46" s="12" t="s">
        <v>15</v>
      </c>
      <c r="D46" s="14" t="str">
        <f>"50572023040118043494477"</f>
        <v>50572023040118043494477</v>
      </c>
      <c r="E46" s="14" t="str">
        <f>"胡阳"</f>
        <v>胡阳</v>
      </c>
      <c r="F46" s="14" t="str">
        <f>"女"</f>
        <v>女</v>
      </c>
    </row>
    <row r="47" spans="1:6" ht="34.5" customHeight="1">
      <c r="A47" s="12">
        <v>44</v>
      </c>
      <c r="B47" s="13" t="s">
        <v>14</v>
      </c>
      <c r="C47" s="12" t="s">
        <v>15</v>
      </c>
      <c r="D47" s="14" t="str">
        <f>"50572023040210483397221"</f>
        <v>50572023040210483397221</v>
      </c>
      <c r="E47" s="14" t="str">
        <f>"赵航"</f>
        <v>赵航</v>
      </c>
      <c r="F47" s="14" t="str">
        <f>"男"</f>
        <v>男</v>
      </c>
    </row>
    <row r="48" spans="1:6" ht="34.5" customHeight="1">
      <c r="A48" s="12">
        <v>45</v>
      </c>
      <c r="B48" s="13" t="s">
        <v>14</v>
      </c>
      <c r="C48" s="12" t="s">
        <v>15</v>
      </c>
      <c r="D48" s="14" t="str">
        <f>"50572023040211530497634"</f>
        <v>50572023040211530497634</v>
      </c>
      <c r="E48" s="14" t="str">
        <f>"杨怡"</f>
        <v>杨怡</v>
      </c>
      <c r="F48" s="14" t="str">
        <f>"女"</f>
        <v>女</v>
      </c>
    </row>
    <row r="49" spans="1:6" ht="34.5" customHeight="1">
      <c r="A49" s="12">
        <v>46</v>
      </c>
      <c r="B49" s="13" t="s">
        <v>14</v>
      </c>
      <c r="C49" s="12" t="s">
        <v>15</v>
      </c>
      <c r="D49" s="14" t="str">
        <f>"50572023040215102298752"</f>
        <v>50572023040215102298752</v>
      </c>
      <c r="E49" s="14" t="str">
        <f>"张仲昆"</f>
        <v>张仲昆</v>
      </c>
      <c r="F49" s="14" t="str">
        <f>"男"</f>
        <v>男</v>
      </c>
    </row>
    <row r="50" spans="1:6" ht="34.5" customHeight="1">
      <c r="A50" s="12">
        <v>47</v>
      </c>
      <c r="B50" s="13" t="s">
        <v>14</v>
      </c>
      <c r="C50" s="12" t="s">
        <v>15</v>
      </c>
      <c r="D50" s="14" t="str">
        <f>"50572023040215580399013"</f>
        <v>50572023040215580399013</v>
      </c>
      <c r="E50" s="14" t="str">
        <f>"张雪彬"</f>
        <v>张雪彬</v>
      </c>
      <c r="F50" s="14" t="str">
        <f>"男"</f>
        <v>男</v>
      </c>
    </row>
    <row r="51" spans="1:6" ht="34.5" customHeight="1">
      <c r="A51" s="12">
        <v>48</v>
      </c>
      <c r="B51" s="13" t="s">
        <v>14</v>
      </c>
      <c r="C51" s="12" t="s">
        <v>15</v>
      </c>
      <c r="D51" s="14" t="str">
        <f>"505720230402224925101595"</f>
        <v>505720230402224925101595</v>
      </c>
      <c r="E51" s="14" t="str">
        <f>"张月"</f>
        <v>张月</v>
      </c>
      <c r="F51" s="14" t="str">
        <f>"女"</f>
        <v>女</v>
      </c>
    </row>
    <row r="52" spans="1:6" ht="34.5" customHeight="1">
      <c r="A52" s="12">
        <v>49</v>
      </c>
      <c r="B52" s="13" t="s">
        <v>14</v>
      </c>
      <c r="C52" s="12" t="s">
        <v>15</v>
      </c>
      <c r="D52" s="14" t="str">
        <f>"505720230402230657101704"</f>
        <v>505720230402230657101704</v>
      </c>
      <c r="E52" s="14" t="str">
        <f>"林文云"</f>
        <v>林文云</v>
      </c>
      <c r="F52" s="14" t="str">
        <f>"男"</f>
        <v>男</v>
      </c>
    </row>
    <row r="53" spans="1:6" ht="34.5" customHeight="1">
      <c r="A53" s="12">
        <v>50</v>
      </c>
      <c r="B53" s="13" t="s">
        <v>14</v>
      </c>
      <c r="C53" s="12" t="s">
        <v>15</v>
      </c>
      <c r="D53" s="14" t="str">
        <f>"505720230403150120107422"</f>
        <v>505720230403150120107422</v>
      </c>
      <c r="E53" s="14" t="str">
        <f>"黎淑慧"</f>
        <v>黎淑慧</v>
      </c>
      <c r="F53" s="14" t="str">
        <f>"女"</f>
        <v>女</v>
      </c>
    </row>
    <row r="54" spans="1:6" ht="34.5" customHeight="1">
      <c r="A54" s="12">
        <v>51</v>
      </c>
      <c r="B54" s="13" t="s">
        <v>14</v>
      </c>
      <c r="C54" s="12" t="s">
        <v>15</v>
      </c>
      <c r="D54" s="14" t="str">
        <f>"505720230403165438108727"</f>
        <v>505720230403165438108727</v>
      </c>
      <c r="E54" s="14" t="str">
        <f>"吴红芬"</f>
        <v>吴红芬</v>
      </c>
      <c r="F54" s="14" t="str">
        <f>"女"</f>
        <v>女</v>
      </c>
    </row>
    <row r="55" spans="1:6" ht="34.5" customHeight="1">
      <c r="A55" s="12">
        <v>52</v>
      </c>
      <c r="B55" s="13" t="s">
        <v>14</v>
      </c>
      <c r="C55" s="12" t="s">
        <v>15</v>
      </c>
      <c r="D55" s="14" t="str">
        <f>"505720230404130443111651"</f>
        <v>505720230404130443111651</v>
      </c>
      <c r="E55" s="14" t="str">
        <f>"刘燕花"</f>
        <v>刘燕花</v>
      </c>
      <c r="F55" s="14" t="str">
        <f>"女"</f>
        <v>女</v>
      </c>
    </row>
    <row r="56" spans="1:6" ht="34.5" customHeight="1">
      <c r="A56" s="12">
        <v>53</v>
      </c>
      <c r="B56" s="13" t="s">
        <v>14</v>
      </c>
      <c r="C56" s="12" t="s">
        <v>15</v>
      </c>
      <c r="D56" s="14" t="str">
        <f>"505720230406195804117226"</f>
        <v>505720230406195804117226</v>
      </c>
      <c r="E56" s="14" t="str">
        <f>"竺莲"</f>
        <v>竺莲</v>
      </c>
      <c r="F56" s="14" t="str">
        <f>"女"</f>
        <v>女</v>
      </c>
    </row>
    <row r="57" spans="1:6" ht="34.5" customHeight="1">
      <c r="A57" s="12">
        <v>54</v>
      </c>
      <c r="B57" s="13" t="s">
        <v>14</v>
      </c>
      <c r="C57" s="12" t="s">
        <v>15</v>
      </c>
      <c r="D57" s="14" t="str">
        <f>"505720230408165133120258"</f>
        <v>505720230408165133120258</v>
      </c>
      <c r="E57" s="14" t="str">
        <f>"赵崇宇"</f>
        <v>赵崇宇</v>
      </c>
      <c r="F57" s="14" t="str">
        <f>"男"</f>
        <v>男</v>
      </c>
    </row>
    <row r="58" spans="1:6" ht="34.5" customHeight="1">
      <c r="A58" s="12">
        <v>55</v>
      </c>
      <c r="B58" s="13" t="s">
        <v>14</v>
      </c>
      <c r="C58" s="12" t="s">
        <v>15</v>
      </c>
      <c r="D58" s="14" t="str">
        <f>"505720230408215453120433"</f>
        <v>505720230408215453120433</v>
      </c>
      <c r="E58" s="14" t="str">
        <f>"陈妹姑"</f>
        <v>陈妹姑</v>
      </c>
      <c r="F58" s="14" t="str">
        <f>"女"</f>
        <v>女</v>
      </c>
    </row>
    <row r="59" spans="1:6" ht="34.5" customHeight="1">
      <c r="A59" s="12">
        <v>56</v>
      </c>
      <c r="B59" s="15" t="s">
        <v>16</v>
      </c>
      <c r="C59" s="12" t="s">
        <v>17</v>
      </c>
      <c r="D59" s="14" t="str">
        <f>"50572023032223292573725"</f>
        <v>50572023032223292573725</v>
      </c>
      <c r="E59" s="14" t="str">
        <f>"李哲"</f>
        <v>李哲</v>
      </c>
      <c r="F59" s="14" t="str">
        <f>"男"</f>
        <v>男</v>
      </c>
    </row>
    <row r="60" spans="1:6" ht="34.5" customHeight="1">
      <c r="A60" s="12">
        <v>57</v>
      </c>
      <c r="B60" s="15" t="s">
        <v>16</v>
      </c>
      <c r="C60" s="12" t="s">
        <v>17</v>
      </c>
      <c r="D60" s="14" t="str">
        <f>"50572023032510534576639"</f>
        <v>50572023032510534576639</v>
      </c>
      <c r="E60" s="14" t="str">
        <f>"朱安娜"</f>
        <v>朱安娜</v>
      </c>
      <c r="F60" s="14" t="str">
        <f>"女"</f>
        <v>女</v>
      </c>
    </row>
    <row r="61" spans="1:6" ht="34.5" customHeight="1">
      <c r="A61" s="12">
        <v>58</v>
      </c>
      <c r="B61" s="15" t="s">
        <v>16</v>
      </c>
      <c r="C61" s="12" t="s">
        <v>17</v>
      </c>
      <c r="D61" s="14" t="str">
        <f>"505720230405093640113072"</f>
        <v>505720230405093640113072</v>
      </c>
      <c r="E61" s="14" t="str">
        <f>"林秀雅"</f>
        <v>林秀雅</v>
      </c>
      <c r="F61" s="14" t="str">
        <f>"女"</f>
        <v>女</v>
      </c>
    </row>
    <row r="62" spans="1:6" ht="34.5" customHeight="1">
      <c r="A62" s="12">
        <v>59</v>
      </c>
      <c r="B62" s="15" t="s">
        <v>18</v>
      </c>
      <c r="C62" s="12" t="s">
        <v>19</v>
      </c>
      <c r="D62" s="14" t="str">
        <f>"50572023032521592377170"</f>
        <v>50572023032521592377170</v>
      </c>
      <c r="E62" s="14" t="str">
        <f>"马晨龙"</f>
        <v>马晨龙</v>
      </c>
      <c r="F62" s="14" t="str">
        <f>"男"</f>
        <v>男</v>
      </c>
    </row>
    <row r="63" spans="1:6" ht="34.5" customHeight="1">
      <c r="A63" s="12">
        <v>60</v>
      </c>
      <c r="B63" s="15" t="s">
        <v>18</v>
      </c>
      <c r="C63" s="12" t="s">
        <v>19</v>
      </c>
      <c r="D63" s="14" t="str">
        <f>"50572023032817044579801"</f>
        <v>50572023032817044579801</v>
      </c>
      <c r="E63" s="14" t="str">
        <f>"武玉林"</f>
        <v>武玉林</v>
      </c>
      <c r="F63" s="14" t="str">
        <f>"男"</f>
        <v>男</v>
      </c>
    </row>
    <row r="64" spans="1:6" ht="34.5" customHeight="1">
      <c r="A64" s="12">
        <v>61</v>
      </c>
      <c r="B64" s="15" t="s">
        <v>20</v>
      </c>
      <c r="C64" s="12" t="s">
        <v>21</v>
      </c>
      <c r="D64" s="14" t="str">
        <f>"50572023032709533277974"</f>
        <v>50572023032709533277974</v>
      </c>
      <c r="E64" s="14" t="str">
        <f>"李妹妹"</f>
        <v>李妹妹</v>
      </c>
      <c r="F64" s="14" t="str">
        <f>"女"</f>
        <v>女</v>
      </c>
    </row>
    <row r="65" spans="1:6" ht="34.5" customHeight="1">
      <c r="A65" s="12">
        <v>62</v>
      </c>
      <c r="B65" s="15" t="s">
        <v>20</v>
      </c>
      <c r="C65" s="12" t="s">
        <v>21</v>
      </c>
      <c r="D65" s="14" t="str">
        <f>"50572023032923363685032"</f>
        <v>50572023032923363685032</v>
      </c>
      <c r="E65" s="14" t="str">
        <f>"童爱平"</f>
        <v>童爱平</v>
      </c>
      <c r="F65" s="14" t="str">
        <f>"男"</f>
        <v>男</v>
      </c>
    </row>
    <row r="66" spans="1:6" ht="34.5" customHeight="1">
      <c r="A66" s="12">
        <v>63</v>
      </c>
      <c r="B66" s="15" t="s">
        <v>20</v>
      </c>
      <c r="C66" s="12" t="s">
        <v>22</v>
      </c>
      <c r="D66" s="14" t="str">
        <f>"50572023032716232378528"</f>
        <v>50572023032716232378528</v>
      </c>
      <c r="E66" s="14" t="str">
        <f>"史美学"</f>
        <v>史美学</v>
      </c>
      <c r="F66" s="14" t="str">
        <f>"男"</f>
        <v>男</v>
      </c>
    </row>
    <row r="67" spans="1:6" ht="34.5" customHeight="1">
      <c r="A67" s="12">
        <v>64</v>
      </c>
      <c r="B67" s="15" t="s">
        <v>20</v>
      </c>
      <c r="C67" s="12" t="s">
        <v>22</v>
      </c>
      <c r="D67" s="14" t="str">
        <f>"50572023032811014379369"</f>
        <v>50572023032811014379369</v>
      </c>
      <c r="E67" s="14" t="str">
        <f>"黄琪芳"</f>
        <v>黄琪芳</v>
      </c>
      <c r="F67" s="14" t="str">
        <f>"女"</f>
        <v>女</v>
      </c>
    </row>
    <row r="68" spans="1:6" ht="34.5" customHeight="1">
      <c r="A68" s="12">
        <v>65</v>
      </c>
      <c r="B68" s="15" t="s">
        <v>20</v>
      </c>
      <c r="C68" s="12" t="s">
        <v>22</v>
      </c>
      <c r="D68" s="14" t="str">
        <f>"50572023040208335096518"</f>
        <v>50572023040208335096518</v>
      </c>
      <c r="E68" s="14" t="str">
        <f>"符帝俊"</f>
        <v>符帝俊</v>
      </c>
      <c r="F68" s="14" t="str">
        <f>"男"</f>
        <v>男</v>
      </c>
    </row>
    <row r="69" spans="1:6" ht="39" customHeight="1">
      <c r="A69" s="12">
        <v>66</v>
      </c>
      <c r="B69" s="13" t="s">
        <v>23</v>
      </c>
      <c r="C69" s="12" t="s">
        <v>24</v>
      </c>
      <c r="D69" s="14" t="str">
        <f>"50572023032714594778406"</f>
        <v>50572023032714594778406</v>
      </c>
      <c r="E69" s="14" t="str">
        <f>"王鸿鹏"</f>
        <v>王鸿鹏</v>
      </c>
      <c r="F69" s="14" t="str">
        <f>"男"</f>
        <v>男</v>
      </c>
    </row>
    <row r="70" spans="1:6" ht="34.5" customHeight="1">
      <c r="A70" s="12">
        <v>67</v>
      </c>
      <c r="B70" s="13" t="s">
        <v>23</v>
      </c>
      <c r="C70" s="12" t="s">
        <v>24</v>
      </c>
      <c r="D70" s="14" t="str">
        <f>"50572023033106334187771"</f>
        <v>50572023033106334187771</v>
      </c>
      <c r="E70" s="14" t="str">
        <f>"姜旭"</f>
        <v>姜旭</v>
      </c>
      <c r="F70" s="14" t="str">
        <f>"男"</f>
        <v>男</v>
      </c>
    </row>
    <row r="71" spans="1:6" ht="34.5" customHeight="1">
      <c r="A71" s="12">
        <v>68</v>
      </c>
      <c r="B71" s="13" t="s">
        <v>25</v>
      </c>
      <c r="C71" s="12" t="s">
        <v>26</v>
      </c>
      <c r="D71" s="14" t="str">
        <f>"50572023032012515957621"</f>
        <v>50572023032012515957621</v>
      </c>
      <c r="E71" s="14" t="str">
        <f>"赵津莹"</f>
        <v>赵津莹</v>
      </c>
      <c r="F71" s="14" t="str">
        <f>"女"</f>
        <v>女</v>
      </c>
    </row>
    <row r="72" spans="1:6" ht="34.5" customHeight="1">
      <c r="A72" s="12">
        <v>69</v>
      </c>
      <c r="B72" s="13" t="s">
        <v>25</v>
      </c>
      <c r="C72" s="12" t="s">
        <v>26</v>
      </c>
      <c r="D72" s="14" t="str">
        <f>"50572023032111111564606"</f>
        <v>50572023032111111564606</v>
      </c>
      <c r="E72" s="14" t="str">
        <f>"尹春香"</f>
        <v>尹春香</v>
      </c>
      <c r="F72" s="14" t="str">
        <f>"女"</f>
        <v>女</v>
      </c>
    </row>
    <row r="73" spans="1:6" ht="34.5" customHeight="1">
      <c r="A73" s="12">
        <v>70</v>
      </c>
      <c r="B73" s="13" t="s">
        <v>25</v>
      </c>
      <c r="C73" s="12" t="s">
        <v>26</v>
      </c>
      <c r="D73" s="14" t="str">
        <f>"50572023032212085670746"</f>
        <v>50572023032212085670746</v>
      </c>
      <c r="E73" s="14" t="str">
        <f>"邱建坤"</f>
        <v>邱建坤</v>
      </c>
      <c r="F73" s="14" t="str">
        <f>"男"</f>
        <v>男</v>
      </c>
    </row>
    <row r="74" spans="1:6" ht="34.5" customHeight="1">
      <c r="A74" s="12">
        <v>71</v>
      </c>
      <c r="B74" s="13" t="s">
        <v>25</v>
      </c>
      <c r="C74" s="12" t="s">
        <v>26</v>
      </c>
      <c r="D74" s="14" t="str">
        <f>"50572023032219250373245"</f>
        <v>50572023032219250373245</v>
      </c>
      <c r="E74" s="14" t="str">
        <f>"孙英夫"</f>
        <v>孙英夫</v>
      </c>
      <c r="F74" s="14" t="str">
        <f>"男"</f>
        <v>男</v>
      </c>
    </row>
    <row r="75" spans="1:6" ht="34.5" customHeight="1">
      <c r="A75" s="12">
        <v>72</v>
      </c>
      <c r="B75" s="13" t="s">
        <v>25</v>
      </c>
      <c r="C75" s="12" t="s">
        <v>26</v>
      </c>
      <c r="D75" s="14" t="str">
        <f>"50572023032419043876240"</f>
        <v>50572023032419043876240</v>
      </c>
      <c r="E75" s="14" t="str">
        <f>"孙子淇"</f>
        <v>孙子淇</v>
      </c>
      <c r="F75" s="14" t="str">
        <f>"女"</f>
        <v>女</v>
      </c>
    </row>
    <row r="76" spans="1:6" ht="34.5" customHeight="1">
      <c r="A76" s="12">
        <v>73</v>
      </c>
      <c r="B76" s="13" t="s">
        <v>25</v>
      </c>
      <c r="C76" s="12" t="s">
        <v>26</v>
      </c>
      <c r="D76" s="14" t="str">
        <f>"50572023032721015078843"</f>
        <v>50572023032721015078843</v>
      </c>
      <c r="E76" s="14" t="str">
        <f>"陈尚邦"</f>
        <v>陈尚邦</v>
      </c>
      <c r="F76" s="14" t="str">
        <f>"男"</f>
        <v>男</v>
      </c>
    </row>
    <row r="77" spans="1:6" ht="34.5" customHeight="1">
      <c r="A77" s="12">
        <v>74</v>
      </c>
      <c r="B77" s="13" t="s">
        <v>25</v>
      </c>
      <c r="C77" s="12" t="s">
        <v>26</v>
      </c>
      <c r="D77" s="14" t="str">
        <f>"50572023032823265280282"</f>
        <v>50572023032823265280282</v>
      </c>
      <c r="E77" s="14" t="str">
        <f>"符美华"</f>
        <v>符美华</v>
      </c>
      <c r="F77" s="14" t="str">
        <f>"女"</f>
        <v>女</v>
      </c>
    </row>
    <row r="78" spans="1:6" ht="34.5" customHeight="1">
      <c r="A78" s="12">
        <v>75</v>
      </c>
      <c r="B78" s="13" t="s">
        <v>25</v>
      </c>
      <c r="C78" s="12" t="s">
        <v>26</v>
      </c>
      <c r="D78" s="14" t="str">
        <f>"50572023032921352484756"</f>
        <v>50572023032921352484756</v>
      </c>
      <c r="E78" s="14" t="str">
        <f>"张昱崎"</f>
        <v>张昱崎</v>
      </c>
      <c r="F78" s="14" t="str">
        <f>"女"</f>
        <v>女</v>
      </c>
    </row>
    <row r="79" spans="1:6" ht="34.5" customHeight="1">
      <c r="A79" s="12">
        <v>76</v>
      </c>
      <c r="B79" s="13" t="s">
        <v>27</v>
      </c>
      <c r="C79" s="12" t="s">
        <v>28</v>
      </c>
      <c r="D79" s="14" t="str">
        <f>"50572023032916282382563"</f>
        <v>50572023032916282382563</v>
      </c>
      <c r="E79" s="14" t="str">
        <f>"王媛媛"</f>
        <v>王媛媛</v>
      </c>
      <c r="F79" s="14" t="str">
        <f>"女"</f>
        <v>女</v>
      </c>
    </row>
  </sheetData>
  <sheetProtection/>
  <mergeCells count="1">
    <mergeCell ref="A2:F2"/>
  </mergeCells>
  <printOptions/>
  <pageMargins left="0.275" right="0.15694444444444444" top="0.4326388888888889" bottom="0.19652777777777777" header="0.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人社局收发员</cp:lastModifiedBy>
  <dcterms:created xsi:type="dcterms:W3CDTF">2023-04-11T01:12:24Z</dcterms:created>
  <dcterms:modified xsi:type="dcterms:W3CDTF">2023-04-14T08:06:04Z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7AFF641F20204E8AB9B7B28FCC72B4B7</vt:lpwstr>
  </property>
  <property fmtid="{D5CDD505-2E9C-101B-9397-08002B2CF9AE}" pid="4" name="KSOProductBuildV">
    <vt:lpwstr>2052-11.1.0.14036</vt:lpwstr>
  </property>
</Properties>
</file>