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'总表'!$A$2:$D$762</definedName>
  </definedNames>
  <calcPr fullCalcOnLoad="1"/>
</workbook>
</file>

<file path=xl/sharedStrings.xml><?xml version="1.0" encoding="utf-8"?>
<sst xmlns="http://schemas.openxmlformats.org/spreadsheetml/2006/main" count="1144" uniqueCount="27">
  <si>
    <t>沧县县直部门2022年公开招聘劳务派遣人员笔试成绩</t>
  </si>
  <si>
    <t>职位代码</t>
  </si>
  <si>
    <t>准考证号</t>
  </si>
  <si>
    <t>笔试成绩</t>
  </si>
  <si>
    <t>备注</t>
  </si>
  <si>
    <t>01-岗位1(县直部门)</t>
  </si>
  <si>
    <t>缺考</t>
  </si>
  <si>
    <t>卡无效</t>
  </si>
  <si>
    <t>02-岗位2(县直部门)</t>
  </si>
  <si>
    <t>03-岗位3(县直部门)</t>
  </si>
  <si>
    <t>04-岗位4(县直部门)</t>
  </si>
  <si>
    <t>05-岗位5(县直部门)</t>
  </si>
  <si>
    <t>06-岗位6(县直部门)</t>
  </si>
  <si>
    <t>07-岗位7(县直部门)</t>
  </si>
  <si>
    <t>08-岗位8(县直部门)</t>
  </si>
  <si>
    <t>09-岗位9(县直部门)</t>
  </si>
  <si>
    <t>10-岗位10(县直部门)</t>
  </si>
  <si>
    <t>11-岗位11(县直部门)</t>
  </si>
  <si>
    <t>12-岗位12(县直部门)</t>
  </si>
  <si>
    <t>13-岗位13(县直部门)</t>
  </si>
  <si>
    <t>14-岗位14(县直部门)</t>
  </si>
  <si>
    <t>15-岗位15(县直部门)</t>
  </si>
  <si>
    <t>16-岗位16(县直部门)</t>
  </si>
  <si>
    <t>17-岗位17(县直部门)</t>
  </si>
  <si>
    <t>18-岗位18(县直部门)</t>
  </si>
  <si>
    <t>19-岗位19(县直部门)</t>
  </si>
  <si>
    <t>20-岗位20(县直部门)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</si>
</sst>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黑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2"/>
  <sheetViews>
    <sheetView tabSelected="1" workbookViewId="0" topLeftCell="A1">
      <pane ySplit="2" topLeftCell="A81" activePane="bottomLeft" state="frozen"/>
      <selection pane="bottomLeft" activeCell="I90" sqref="I90"/>
    </sheetView>
  </sheetViews>
  <sheetFormatPr defaultColWidth="9.00390625" defaultRowHeight="14.25"/>
  <cols>
    <col min="1" max="1" width="29.875" style="2" customWidth="1"/>
    <col min="2" max="2" width="18.375" style="2" customWidth="1"/>
    <col min="3" max="3" width="14.125" style="3" customWidth="1"/>
    <col min="4" max="4" width="14.75390625" style="4" customWidth="1"/>
    <col min="5" max="16384" width="9.00390625" style="2" customWidth="1"/>
  </cols>
  <sheetData>
    <row r="1" spans="1:4" ht="87" customHeight="1">
      <c r="A1" s="5" t="s">
        <v>0</v>
      </c>
      <c r="B1" s="5"/>
      <c r="C1" s="6"/>
      <c r="D1" s="5"/>
    </row>
    <row r="2" spans="1:4" ht="30" customHeight="1">
      <c r="A2" s="7" t="s">
        <v>1</v>
      </c>
      <c r="B2" s="7" t="s">
        <v>2</v>
      </c>
      <c r="C2" s="8" t="s">
        <v>3</v>
      </c>
      <c r="D2" s="9" t="s">
        <v>4</v>
      </c>
    </row>
    <row r="3" spans="1:4" ht="15.75" customHeight="1">
      <c r="A3" s="7" t="s">
        <v>5</v>
      </c>
      <c r="B3" s="7" t="str">
        <f>"202320101"</f>
        <v>202320101</v>
      </c>
      <c r="C3" s="8">
        <v>72.4</v>
      </c>
      <c r="D3" s="9"/>
    </row>
    <row r="4" spans="1:4" ht="15.75" customHeight="1">
      <c r="A4" s="7" t="s">
        <v>5</v>
      </c>
      <c r="B4" s="7" t="str">
        <f>"202320102"</f>
        <v>202320102</v>
      </c>
      <c r="C4" s="8">
        <v>57</v>
      </c>
      <c r="D4" s="9"/>
    </row>
    <row r="5" spans="1:4" ht="15.75" customHeight="1">
      <c r="A5" s="7" t="s">
        <v>5</v>
      </c>
      <c r="B5" s="7" t="str">
        <f>"202320103"</f>
        <v>202320103</v>
      </c>
      <c r="C5" s="8">
        <v>67.4</v>
      </c>
      <c r="D5" s="9"/>
    </row>
    <row r="6" spans="1:4" ht="15.75" customHeight="1">
      <c r="A6" s="7" t="s">
        <v>5</v>
      </c>
      <c r="B6" s="7" t="str">
        <f>"202320104"</f>
        <v>202320104</v>
      </c>
      <c r="C6" s="8">
        <v>0</v>
      </c>
      <c r="D6" s="9" t="s">
        <v>6</v>
      </c>
    </row>
    <row r="7" spans="1:4" ht="15.75" customHeight="1">
      <c r="A7" s="7" t="s">
        <v>5</v>
      </c>
      <c r="B7" s="7" t="str">
        <f>"202320105"</f>
        <v>202320105</v>
      </c>
      <c r="C7" s="8">
        <v>0</v>
      </c>
      <c r="D7" s="9" t="s">
        <v>6</v>
      </c>
    </row>
    <row r="8" spans="1:4" ht="15.75" customHeight="1">
      <c r="A8" s="7" t="s">
        <v>5</v>
      </c>
      <c r="B8" s="7" t="str">
        <f>"202320106"</f>
        <v>202320106</v>
      </c>
      <c r="C8" s="8">
        <v>54.8</v>
      </c>
      <c r="D8" s="9"/>
    </row>
    <row r="9" spans="1:4" ht="15.75" customHeight="1">
      <c r="A9" s="7" t="s">
        <v>5</v>
      </c>
      <c r="B9" s="7" t="str">
        <f>"202320107"</f>
        <v>202320107</v>
      </c>
      <c r="C9" s="8">
        <v>71.6</v>
      </c>
      <c r="D9" s="9"/>
    </row>
    <row r="10" spans="1:4" ht="15.75" customHeight="1">
      <c r="A10" s="7" t="s">
        <v>5</v>
      </c>
      <c r="B10" s="7" t="str">
        <f>"202320108"</f>
        <v>202320108</v>
      </c>
      <c r="C10" s="8">
        <v>86</v>
      </c>
      <c r="D10" s="9"/>
    </row>
    <row r="11" spans="1:4" ht="15.75" customHeight="1">
      <c r="A11" s="7" t="s">
        <v>5</v>
      </c>
      <c r="B11" s="7" t="str">
        <f>"202320109"</f>
        <v>202320109</v>
      </c>
      <c r="C11" s="8">
        <v>0</v>
      </c>
      <c r="D11" s="9" t="s">
        <v>6</v>
      </c>
    </row>
    <row r="12" spans="1:4" ht="15.75" customHeight="1">
      <c r="A12" s="7" t="s">
        <v>5</v>
      </c>
      <c r="B12" s="7" t="str">
        <f>"202320110"</f>
        <v>202320110</v>
      </c>
      <c r="C12" s="8">
        <v>0</v>
      </c>
      <c r="D12" s="9" t="s">
        <v>6</v>
      </c>
    </row>
    <row r="13" spans="1:4" ht="15.75" customHeight="1">
      <c r="A13" s="7" t="s">
        <v>5</v>
      </c>
      <c r="B13" s="7" t="str">
        <f>"202320111"</f>
        <v>202320111</v>
      </c>
      <c r="C13" s="8">
        <v>0</v>
      </c>
      <c r="D13" s="9" t="s">
        <v>6</v>
      </c>
    </row>
    <row r="14" spans="1:4" ht="15.75" customHeight="1">
      <c r="A14" s="7" t="s">
        <v>5</v>
      </c>
      <c r="B14" s="7" t="str">
        <f>"202320112"</f>
        <v>202320112</v>
      </c>
      <c r="C14" s="8">
        <v>0</v>
      </c>
      <c r="D14" s="9" t="s">
        <v>6</v>
      </c>
    </row>
    <row r="15" spans="1:4" ht="15.75" customHeight="1">
      <c r="A15" s="7" t="s">
        <v>5</v>
      </c>
      <c r="B15" s="7" t="str">
        <f>"202320113"</f>
        <v>202320113</v>
      </c>
      <c r="C15" s="8">
        <v>52.4</v>
      </c>
      <c r="D15" s="9"/>
    </row>
    <row r="16" spans="1:4" ht="15.75" customHeight="1">
      <c r="A16" s="7" t="s">
        <v>5</v>
      </c>
      <c r="B16" s="7" t="str">
        <f>"202320114"</f>
        <v>202320114</v>
      </c>
      <c r="C16" s="8">
        <v>0</v>
      </c>
      <c r="D16" s="9" t="s">
        <v>6</v>
      </c>
    </row>
    <row r="17" spans="1:4" ht="15.75" customHeight="1">
      <c r="A17" s="7" t="s">
        <v>5</v>
      </c>
      <c r="B17" s="7" t="str">
        <f>"202320115"</f>
        <v>202320115</v>
      </c>
      <c r="C17" s="8">
        <v>45.6</v>
      </c>
      <c r="D17" s="9"/>
    </row>
    <row r="18" spans="1:4" ht="15.75" customHeight="1">
      <c r="A18" s="7" t="s">
        <v>5</v>
      </c>
      <c r="B18" s="7" t="str">
        <f>"202320116"</f>
        <v>202320116</v>
      </c>
      <c r="C18" s="8">
        <v>0</v>
      </c>
      <c r="D18" s="9" t="s">
        <v>6</v>
      </c>
    </row>
    <row r="19" spans="1:4" ht="15.75" customHeight="1">
      <c r="A19" s="7" t="s">
        <v>5</v>
      </c>
      <c r="B19" s="7" t="str">
        <f>"202320117"</f>
        <v>202320117</v>
      </c>
      <c r="C19" s="8">
        <v>0</v>
      </c>
      <c r="D19" s="9" t="s">
        <v>6</v>
      </c>
    </row>
    <row r="20" spans="1:4" ht="15.75" customHeight="1">
      <c r="A20" s="7" t="s">
        <v>5</v>
      </c>
      <c r="B20" s="7" t="str">
        <f>"202320118"</f>
        <v>202320118</v>
      </c>
      <c r="C20" s="8">
        <v>0</v>
      </c>
      <c r="D20" s="9" t="s">
        <v>6</v>
      </c>
    </row>
    <row r="21" spans="1:4" ht="15.75" customHeight="1">
      <c r="A21" s="7" t="s">
        <v>5</v>
      </c>
      <c r="B21" s="7" t="str">
        <f>"202320119"</f>
        <v>202320119</v>
      </c>
      <c r="C21" s="8">
        <v>66</v>
      </c>
      <c r="D21" s="9"/>
    </row>
    <row r="22" spans="1:4" ht="15.75" customHeight="1">
      <c r="A22" s="7" t="s">
        <v>5</v>
      </c>
      <c r="B22" s="7" t="str">
        <f>"202320120"</f>
        <v>202320120</v>
      </c>
      <c r="C22" s="8">
        <v>60</v>
      </c>
      <c r="D22" s="9"/>
    </row>
    <row r="23" spans="1:4" ht="15.75" customHeight="1">
      <c r="A23" s="7" t="s">
        <v>5</v>
      </c>
      <c r="B23" s="7" t="str">
        <f>"202320121"</f>
        <v>202320121</v>
      </c>
      <c r="C23" s="8">
        <v>64.8</v>
      </c>
      <c r="D23" s="9"/>
    </row>
    <row r="24" spans="1:4" ht="15.75" customHeight="1">
      <c r="A24" s="7" t="s">
        <v>5</v>
      </c>
      <c r="B24" s="7" t="str">
        <f>"202320122"</f>
        <v>202320122</v>
      </c>
      <c r="C24" s="8">
        <v>0</v>
      </c>
      <c r="D24" s="9" t="s">
        <v>6</v>
      </c>
    </row>
    <row r="25" spans="1:4" ht="15.75" customHeight="1">
      <c r="A25" s="7" t="s">
        <v>5</v>
      </c>
      <c r="B25" s="7" t="str">
        <f>"202320123"</f>
        <v>202320123</v>
      </c>
      <c r="C25" s="8">
        <v>0</v>
      </c>
      <c r="D25" s="9" t="s">
        <v>6</v>
      </c>
    </row>
    <row r="26" spans="1:4" ht="15.75" customHeight="1">
      <c r="A26" s="7" t="s">
        <v>5</v>
      </c>
      <c r="B26" s="7" t="str">
        <f>"202320124"</f>
        <v>202320124</v>
      </c>
      <c r="C26" s="8">
        <v>0</v>
      </c>
      <c r="D26" s="9" t="s">
        <v>6</v>
      </c>
    </row>
    <row r="27" spans="1:4" s="1" customFormat="1" ht="15.75" customHeight="1">
      <c r="A27" s="7" t="s">
        <v>5</v>
      </c>
      <c r="B27" s="7" t="str">
        <f>"202320125"</f>
        <v>202320125</v>
      </c>
      <c r="C27" s="8">
        <v>0</v>
      </c>
      <c r="D27" s="9" t="s">
        <v>6</v>
      </c>
    </row>
    <row r="28" spans="1:4" ht="15.75" customHeight="1">
      <c r="A28" s="7" t="s">
        <v>5</v>
      </c>
      <c r="B28" s="7" t="str">
        <f>"202320126"</f>
        <v>202320126</v>
      </c>
      <c r="C28" s="8">
        <v>70.2</v>
      </c>
      <c r="D28" s="9"/>
    </row>
    <row r="29" spans="1:4" ht="15.75" customHeight="1">
      <c r="A29" s="7" t="s">
        <v>5</v>
      </c>
      <c r="B29" s="7" t="str">
        <f>"202320127"</f>
        <v>202320127</v>
      </c>
      <c r="C29" s="8">
        <v>0</v>
      </c>
      <c r="D29" s="9" t="s">
        <v>6</v>
      </c>
    </row>
    <row r="30" spans="1:4" ht="15.75" customHeight="1">
      <c r="A30" s="7" t="s">
        <v>5</v>
      </c>
      <c r="B30" s="7" t="str">
        <f>"202320128"</f>
        <v>202320128</v>
      </c>
      <c r="C30" s="8">
        <v>80.6</v>
      </c>
      <c r="D30" s="9"/>
    </row>
    <row r="31" spans="1:4" ht="15.75" customHeight="1">
      <c r="A31" s="7" t="s">
        <v>5</v>
      </c>
      <c r="B31" s="7" t="str">
        <f>"202320129"</f>
        <v>202320129</v>
      </c>
      <c r="C31" s="8">
        <v>0</v>
      </c>
      <c r="D31" s="9" t="s">
        <v>6</v>
      </c>
    </row>
    <row r="32" spans="1:4" ht="15.75" customHeight="1">
      <c r="A32" s="7" t="s">
        <v>5</v>
      </c>
      <c r="B32" s="7" t="str">
        <f>"202320130"</f>
        <v>202320130</v>
      </c>
      <c r="C32" s="8">
        <v>0</v>
      </c>
      <c r="D32" s="9" t="s">
        <v>6</v>
      </c>
    </row>
    <row r="33" spans="1:4" ht="15.75" customHeight="1">
      <c r="A33" s="7" t="s">
        <v>5</v>
      </c>
      <c r="B33" s="7" t="str">
        <f>"202320201"</f>
        <v>202320201</v>
      </c>
      <c r="C33" s="8">
        <v>65.6</v>
      </c>
      <c r="D33" s="9"/>
    </row>
    <row r="34" spans="1:4" ht="15.75" customHeight="1">
      <c r="A34" s="7" t="s">
        <v>5</v>
      </c>
      <c r="B34" s="7" t="str">
        <f>"202320202"</f>
        <v>202320202</v>
      </c>
      <c r="C34" s="8">
        <v>0</v>
      </c>
      <c r="D34" s="9" t="s">
        <v>6</v>
      </c>
    </row>
    <row r="35" spans="1:4" ht="15.75" customHeight="1">
      <c r="A35" s="7" t="s">
        <v>5</v>
      </c>
      <c r="B35" s="7" t="str">
        <f>"202320203"</f>
        <v>202320203</v>
      </c>
      <c r="C35" s="8">
        <v>0</v>
      </c>
      <c r="D35" s="9" t="s">
        <v>6</v>
      </c>
    </row>
    <row r="36" spans="1:4" ht="15.75" customHeight="1">
      <c r="A36" s="7" t="s">
        <v>5</v>
      </c>
      <c r="B36" s="7" t="str">
        <f>"202320204"</f>
        <v>202320204</v>
      </c>
      <c r="C36" s="8">
        <v>67</v>
      </c>
      <c r="D36" s="9"/>
    </row>
    <row r="37" spans="1:4" ht="15.75" customHeight="1">
      <c r="A37" s="7" t="s">
        <v>5</v>
      </c>
      <c r="B37" s="7" t="str">
        <f>"202320205"</f>
        <v>202320205</v>
      </c>
      <c r="C37" s="8">
        <v>58.8</v>
      </c>
      <c r="D37" s="9"/>
    </row>
    <row r="38" spans="1:4" ht="15.75" customHeight="1">
      <c r="A38" s="7" t="s">
        <v>5</v>
      </c>
      <c r="B38" s="7" t="str">
        <f>"202320206"</f>
        <v>202320206</v>
      </c>
      <c r="C38" s="8">
        <v>0</v>
      </c>
      <c r="D38" s="9" t="s">
        <v>6</v>
      </c>
    </row>
    <row r="39" spans="1:4" ht="15.75" customHeight="1">
      <c r="A39" s="7" t="s">
        <v>5</v>
      </c>
      <c r="B39" s="7" t="str">
        <f>"202320207"</f>
        <v>202320207</v>
      </c>
      <c r="C39" s="8">
        <v>71</v>
      </c>
      <c r="D39" s="9"/>
    </row>
    <row r="40" spans="1:4" ht="15.75" customHeight="1">
      <c r="A40" s="7" t="s">
        <v>5</v>
      </c>
      <c r="B40" s="7" t="str">
        <f>"202320208"</f>
        <v>202320208</v>
      </c>
      <c r="C40" s="8">
        <v>76</v>
      </c>
      <c r="D40" s="9"/>
    </row>
    <row r="41" spans="1:4" ht="15.75" customHeight="1">
      <c r="A41" s="10" t="s">
        <v>5</v>
      </c>
      <c r="B41" s="10" t="str">
        <f>"202320209"</f>
        <v>202320209</v>
      </c>
      <c r="C41" s="8">
        <v>77.6</v>
      </c>
      <c r="D41" s="9"/>
    </row>
    <row r="42" spans="1:4" ht="15.75" customHeight="1">
      <c r="A42" s="7" t="s">
        <v>5</v>
      </c>
      <c r="B42" s="7" t="str">
        <f>"202320210"</f>
        <v>202320210</v>
      </c>
      <c r="C42" s="8">
        <v>59</v>
      </c>
      <c r="D42" s="9"/>
    </row>
    <row r="43" spans="1:4" ht="15.75" customHeight="1">
      <c r="A43" s="7" t="s">
        <v>5</v>
      </c>
      <c r="B43" s="7" t="str">
        <f>"202320211"</f>
        <v>202320211</v>
      </c>
      <c r="C43" s="8">
        <v>52</v>
      </c>
      <c r="D43" s="9"/>
    </row>
    <row r="44" spans="1:4" ht="15.75" customHeight="1">
      <c r="A44" s="7" t="s">
        <v>5</v>
      </c>
      <c r="B44" s="7" t="str">
        <f>"202320212"</f>
        <v>202320212</v>
      </c>
      <c r="C44" s="8">
        <v>57</v>
      </c>
      <c r="D44" s="9"/>
    </row>
    <row r="45" spans="1:4" ht="15.75" customHeight="1">
      <c r="A45" s="7" t="s">
        <v>5</v>
      </c>
      <c r="B45" s="7" t="str">
        <f>"202320213"</f>
        <v>202320213</v>
      </c>
      <c r="C45" s="8">
        <v>59.6</v>
      </c>
      <c r="D45" s="9"/>
    </row>
    <row r="46" spans="1:4" ht="15.75" customHeight="1">
      <c r="A46" s="7" t="s">
        <v>5</v>
      </c>
      <c r="B46" s="7" t="str">
        <f>"202320214"</f>
        <v>202320214</v>
      </c>
      <c r="C46" s="8">
        <v>57</v>
      </c>
      <c r="D46" s="9"/>
    </row>
    <row r="47" spans="1:4" ht="15.75" customHeight="1">
      <c r="A47" s="7" t="s">
        <v>5</v>
      </c>
      <c r="B47" s="7" t="str">
        <f>"202320215"</f>
        <v>202320215</v>
      </c>
      <c r="C47" s="8">
        <v>0</v>
      </c>
      <c r="D47" s="9" t="s">
        <v>6</v>
      </c>
    </row>
    <row r="48" spans="1:4" ht="15.75" customHeight="1">
      <c r="A48" s="7" t="s">
        <v>5</v>
      </c>
      <c r="B48" s="7" t="str">
        <f>"202320216"</f>
        <v>202320216</v>
      </c>
      <c r="C48" s="8">
        <v>0</v>
      </c>
      <c r="D48" s="9" t="s">
        <v>6</v>
      </c>
    </row>
    <row r="49" spans="1:4" ht="15.75" customHeight="1">
      <c r="A49" s="7" t="s">
        <v>5</v>
      </c>
      <c r="B49" s="7" t="str">
        <f>"202320217"</f>
        <v>202320217</v>
      </c>
      <c r="C49" s="8">
        <v>0</v>
      </c>
      <c r="D49" s="9" t="s">
        <v>6</v>
      </c>
    </row>
    <row r="50" spans="1:4" ht="15.75" customHeight="1">
      <c r="A50" s="7" t="s">
        <v>5</v>
      </c>
      <c r="B50" s="7" t="str">
        <f>"202320218"</f>
        <v>202320218</v>
      </c>
      <c r="C50" s="8">
        <v>0</v>
      </c>
      <c r="D50" s="9" t="s">
        <v>6</v>
      </c>
    </row>
    <row r="51" spans="1:4" ht="15.75" customHeight="1">
      <c r="A51" s="7" t="s">
        <v>5</v>
      </c>
      <c r="B51" s="7" t="str">
        <f>"202320219"</f>
        <v>202320219</v>
      </c>
      <c r="C51" s="8">
        <v>63.4</v>
      </c>
      <c r="D51" s="9"/>
    </row>
    <row r="52" spans="1:4" ht="15.75" customHeight="1">
      <c r="A52" s="7" t="s">
        <v>5</v>
      </c>
      <c r="B52" s="7" t="str">
        <f>"202320220"</f>
        <v>202320220</v>
      </c>
      <c r="C52" s="8">
        <v>0</v>
      </c>
      <c r="D52" s="9" t="s">
        <v>6</v>
      </c>
    </row>
    <row r="53" spans="1:4" ht="15.75" customHeight="1">
      <c r="A53" s="7" t="s">
        <v>5</v>
      </c>
      <c r="B53" s="7" t="str">
        <f>"202320221"</f>
        <v>202320221</v>
      </c>
      <c r="C53" s="8">
        <v>0</v>
      </c>
      <c r="D53" s="9" t="s">
        <v>6</v>
      </c>
    </row>
    <row r="54" spans="1:4" ht="15.75" customHeight="1">
      <c r="A54" s="7" t="s">
        <v>5</v>
      </c>
      <c r="B54" s="7" t="str">
        <f>"202320222"</f>
        <v>202320222</v>
      </c>
      <c r="C54" s="8">
        <v>54.2</v>
      </c>
      <c r="D54" s="9"/>
    </row>
    <row r="55" spans="1:4" ht="15.75" customHeight="1">
      <c r="A55" s="10" t="s">
        <v>5</v>
      </c>
      <c r="B55" s="10" t="str">
        <f>"202320223"</f>
        <v>202320223</v>
      </c>
      <c r="C55" s="8">
        <v>77.6</v>
      </c>
      <c r="D55" s="9"/>
    </row>
    <row r="56" spans="1:4" ht="15.75" customHeight="1">
      <c r="A56" s="7" t="s">
        <v>5</v>
      </c>
      <c r="B56" s="7" t="str">
        <f>"202320224"</f>
        <v>202320224</v>
      </c>
      <c r="C56" s="8">
        <v>67</v>
      </c>
      <c r="D56" s="9"/>
    </row>
    <row r="57" spans="1:4" ht="15.75" customHeight="1">
      <c r="A57" s="7" t="s">
        <v>5</v>
      </c>
      <c r="B57" s="7" t="str">
        <f>"202320225"</f>
        <v>202320225</v>
      </c>
      <c r="C57" s="8">
        <v>58.8</v>
      </c>
      <c r="D57" s="9"/>
    </row>
    <row r="58" spans="1:4" ht="15.75" customHeight="1">
      <c r="A58" s="7" t="s">
        <v>5</v>
      </c>
      <c r="B58" s="7" t="str">
        <f>"202320226"</f>
        <v>202320226</v>
      </c>
      <c r="C58" s="8">
        <v>0</v>
      </c>
      <c r="D58" s="9" t="s">
        <v>6</v>
      </c>
    </row>
    <row r="59" spans="1:4" ht="15.75" customHeight="1">
      <c r="A59" s="7" t="s">
        <v>5</v>
      </c>
      <c r="B59" s="7" t="str">
        <f>"202320227"</f>
        <v>202320227</v>
      </c>
      <c r="C59" s="8">
        <v>73.4</v>
      </c>
      <c r="D59" s="9"/>
    </row>
    <row r="60" spans="1:4" s="1" customFormat="1" ht="15.75" customHeight="1">
      <c r="A60" s="7" t="s">
        <v>5</v>
      </c>
      <c r="B60" s="7" t="str">
        <f>"202320228"</f>
        <v>202320228</v>
      </c>
      <c r="C60" s="8">
        <v>0</v>
      </c>
      <c r="D60" s="9" t="s">
        <v>6</v>
      </c>
    </row>
    <row r="61" spans="1:4" ht="15.75" customHeight="1">
      <c r="A61" s="7" t="s">
        <v>5</v>
      </c>
      <c r="B61" s="7" t="str">
        <f>"202320229"</f>
        <v>202320229</v>
      </c>
      <c r="C61" s="8">
        <v>56</v>
      </c>
      <c r="D61" s="9"/>
    </row>
    <row r="62" spans="1:4" ht="15.75" customHeight="1">
      <c r="A62" s="7" t="s">
        <v>5</v>
      </c>
      <c r="B62" s="7" t="str">
        <f>"202320230"</f>
        <v>202320230</v>
      </c>
      <c r="C62" s="8">
        <v>0</v>
      </c>
      <c r="D62" s="9" t="s">
        <v>6</v>
      </c>
    </row>
    <row r="63" spans="1:4" ht="15.75" customHeight="1">
      <c r="A63" s="7" t="s">
        <v>5</v>
      </c>
      <c r="B63" s="7" t="str">
        <f>"202320301"</f>
        <v>202320301</v>
      </c>
      <c r="C63" s="8">
        <v>77.4</v>
      </c>
      <c r="D63" s="9"/>
    </row>
    <row r="64" spans="1:4" ht="15.75" customHeight="1">
      <c r="A64" s="7" t="s">
        <v>5</v>
      </c>
      <c r="B64" s="7" t="str">
        <f>"202320302"</f>
        <v>202320302</v>
      </c>
      <c r="C64" s="8">
        <v>71</v>
      </c>
      <c r="D64" s="9"/>
    </row>
    <row r="65" spans="1:4" ht="15.75" customHeight="1">
      <c r="A65" s="7" t="s">
        <v>5</v>
      </c>
      <c r="B65" s="7" t="str">
        <f>"202320303"</f>
        <v>202320303</v>
      </c>
      <c r="C65" s="8">
        <v>67</v>
      </c>
      <c r="D65" s="9"/>
    </row>
    <row r="66" spans="1:4" ht="15.75" customHeight="1">
      <c r="A66" s="7" t="s">
        <v>5</v>
      </c>
      <c r="B66" s="7" t="str">
        <f>"202320304"</f>
        <v>202320304</v>
      </c>
      <c r="C66" s="8">
        <v>71.8</v>
      </c>
      <c r="D66" s="9"/>
    </row>
    <row r="67" spans="1:4" ht="15.75" customHeight="1">
      <c r="A67" s="7" t="s">
        <v>5</v>
      </c>
      <c r="B67" s="7" t="str">
        <f>"202320305"</f>
        <v>202320305</v>
      </c>
      <c r="C67" s="8">
        <v>75.2</v>
      </c>
      <c r="D67" s="9"/>
    </row>
    <row r="68" spans="1:4" ht="15.75" customHeight="1">
      <c r="A68" s="7" t="s">
        <v>5</v>
      </c>
      <c r="B68" s="7" t="str">
        <f>"202320306"</f>
        <v>202320306</v>
      </c>
      <c r="C68" s="8">
        <v>57.8</v>
      </c>
      <c r="D68" s="9"/>
    </row>
    <row r="69" spans="1:4" ht="15.75" customHeight="1">
      <c r="A69" s="7" t="s">
        <v>5</v>
      </c>
      <c r="B69" s="7" t="str">
        <f>"202320307"</f>
        <v>202320307</v>
      </c>
      <c r="C69" s="8">
        <v>0</v>
      </c>
      <c r="D69" s="9" t="s">
        <v>7</v>
      </c>
    </row>
    <row r="70" spans="1:4" ht="15.75" customHeight="1">
      <c r="A70" s="7" t="s">
        <v>5</v>
      </c>
      <c r="B70" s="7" t="str">
        <f>"202320308"</f>
        <v>202320308</v>
      </c>
      <c r="C70" s="8">
        <v>0</v>
      </c>
      <c r="D70" s="9" t="s">
        <v>6</v>
      </c>
    </row>
    <row r="71" spans="1:4" ht="15.75" customHeight="1">
      <c r="A71" s="7" t="s">
        <v>5</v>
      </c>
      <c r="B71" s="7" t="str">
        <f>"202320309"</f>
        <v>202320309</v>
      </c>
      <c r="C71" s="8">
        <v>0</v>
      </c>
      <c r="D71" s="9" t="s">
        <v>6</v>
      </c>
    </row>
    <row r="72" spans="1:4" ht="15.75" customHeight="1">
      <c r="A72" s="7" t="s">
        <v>5</v>
      </c>
      <c r="B72" s="7" t="str">
        <f>"202320310"</f>
        <v>202320310</v>
      </c>
      <c r="C72" s="8">
        <v>77.6</v>
      </c>
      <c r="D72" s="9"/>
    </row>
    <row r="73" spans="1:4" ht="15.75" customHeight="1">
      <c r="A73" s="7" t="s">
        <v>5</v>
      </c>
      <c r="B73" s="7" t="str">
        <f>"202320311"</f>
        <v>202320311</v>
      </c>
      <c r="C73" s="8">
        <v>0</v>
      </c>
      <c r="D73" s="9" t="s">
        <v>6</v>
      </c>
    </row>
    <row r="74" spans="1:4" ht="15.75" customHeight="1">
      <c r="A74" s="7" t="s">
        <v>5</v>
      </c>
      <c r="B74" s="7" t="str">
        <f>"202320312"</f>
        <v>202320312</v>
      </c>
      <c r="C74" s="8">
        <v>63.6</v>
      </c>
      <c r="D74" s="9"/>
    </row>
    <row r="75" spans="1:4" ht="15.75" customHeight="1">
      <c r="A75" s="7" t="s">
        <v>5</v>
      </c>
      <c r="B75" s="7" t="str">
        <f>"202320313"</f>
        <v>202320313</v>
      </c>
      <c r="C75" s="8">
        <v>79.8</v>
      </c>
      <c r="D75" s="9"/>
    </row>
    <row r="76" spans="1:4" ht="15.75" customHeight="1">
      <c r="A76" s="7" t="s">
        <v>5</v>
      </c>
      <c r="B76" s="7" t="str">
        <f>"202320314"</f>
        <v>202320314</v>
      </c>
      <c r="C76" s="8">
        <v>69.8</v>
      </c>
      <c r="D76" s="9"/>
    </row>
    <row r="77" spans="1:4" ht="15.75" customHeight="1">
      <c r="A77" s="7" t="s">
        <v>5</v>
      </c>
      <c r="B77" s="7" t="str">
        <f>"202320315"</f>
        <v>202320315</v>
      </c>
      <c r="C77" s="8">
        <v>58</v>
      </c>
      <c r="D77" s="9"/>
    </row>
    <row r="78" spans="1:4" ht="15.75" customHeight="1">
      <c r="A78" s="7" t="s">
        <v>5</v>
      </c>
      <c r="B78" s="7" t="str">
        <f>"202320316"</f>
        <v>202320316</v>
      </c>
      <c r="C78" s="8">
        <v>0</v>
      </c>
      <c r="D78" s="9" t="s">
        <v>6</v>
      </c>
    </row>
    <row r="79" spans="1:4" ht="15.75" customHeight="1">
      <c r="A79" s="7" t="s">
        <v>5</v>
      </c>
      <c r="B79" s="7" t="str">
        <f>"202320317"</f>
        <v>202320317</v>
      </c>
      <c r="C79" s="8">
        <v>59.2</v>
      </c>
      <c r="D79" s="9"/>
    </row>
    <row r="80" spans="1:4" ht="15.75" customHeight="1">
      <c r="A80" s="7" t="s">
        <v>5</v>
      </c>
      <c r="B80" s="7" t="str">
        <f>"202320318"</f>
        <v>202320318</v>
      </c>
      <c r="C80" s="8">
        <v>47.8</v>
      </c>
      <c r="D80" s="9"/>
    </row>
    <row r="81" spans="1:4" ht="15.75" customHeight="1">
      <c r="A81" s="7" t="s">
        <v>5</v>
      </c>
      <c r="B81" s="7" t="str">
        <f>"202320319"</f>
        <v>202320319</v>
      </c>
      <c r="C81" s="8">
        <v>49.4</v>
      </c>
      <c r="D81" s="9"/>
    </row>
    <row r="82" spans="1:4" ht="15.75" customHeight="1">
      <c r="A82" s="7" t="s">
        <v>5</v>
      </c>
      <c r="B82" s="7" t="str">
        <f>"202320320"</f>
        <v>202320320</v>
      </c>
      <c r="C82" s="8">
        <v>0</v>
      </c>
      <c r="D82" s="9" t="s">
        <v>6</v>
      </c>
    </row>
    <row r="83" spans="1:4" ht="15.75" customHeight="1">
      <c r="A83" s="7" t="s">
        <v>5</v>
      </c>
      <c r="B83" s="7" t="str">
        <f>"202320321"</f>
        <v>202320321</v>
      </c>
      <c r="C83" s="8">
        <v>0</v>
      </c>
      <c r="D83" s="9" t="s">
        <v>6</v>
      </c>
    </row>
    <row r="84" spans="1:4" ht="15.75" customHeight="1">
      <c r="A84" s="7" t="s">
        <v>5</v>
      </c>
      <c r="B84" s="7" t="str">
        <f>"202320322"</f>
        <v>202320322</v>
      </c>
      <c r="C84" s="8">
        <v>0</v>
      </c>
      <c r="D84" s="9" t="s">
        <v>6</v>
      </c>
    </row>
    <row r="85" spans="1:4" ht="15.75" customHeight="1">
      <c r="A85" s="7" t="s">
        <v>5</v>
      </c>
      <c r="B85" s="7" t="str">
        <f>"202320323"</f>
        <v>202320323</v>
      </c>
      <c r="C85" s="8">
        <v>62.2</v>
      </c>
      <c r="D85" s="9"/>
    </row>
    <row r="86" spans="1:4" ht="15.75" customHeight="1">
      <c r="A86" s="7" t="s">
        <v>5</v>
      </c>
      <c r="B86" s="7" t="str">
        <f>"202320324"</f>
        <v>202320324</v>
      </c>
      <c r="C86" s="8">
        <v>0</v>
      </c>
      <c r="D86" s="9" t="s">
        <v>6</v>
      </c>
    </row>
    <row r="87" spans="1:4" ht="15.75" customHeight="1">
      <c r="A87" s="7" t="s">
        <v>5</v>
      </c>
      <c r="B87" s="7" t="str">
        <f>"202320325"</f>
        <v>202320325</v>
      </c>
      <c r="C87" s="8">
        <v>77.6</v>
      </c>
      <c r="D87" s="9"/>
    </row>
    <row r="88" spans="1:4" ht="15.75" customHeight="1">
      <c r="A88" s="7" t="s">
        <v>5</v>
      </c>
      <c r="B88" s="7" t="str">
        <f>"202320326"</f>
        <v>202320326</v>
      </c>
      <c r="C88" s="8">
        <v>0</v>
      </c>
      <c r="D88" s="9" t="s">
        <v>6</v>
      </c>
    </row>
    <row r="89" spans="1:4" ht="15.75" customHeight="1">
      <c r="A89" s="7" t="s">
        <v>5</v>
      </c>
      <c r="B89" s="7" t="str">
        <f>"202320327"</f>
        <v>202320327</v>
      </c>
      <c r="C89" s="8">
        <v>70.4</v>
      </c>
      <c r="D89" s="9"/>
    </row>
    <row r="90" spans="1:4" ht="15.75" customHeight="1">
      <c r="A90" s="7" t="s">
        <v>5</v>
      </c>
      <c r="B90" s="7" t="str">
        <f>"202320328"</f>
        <v>202320328</v>
      </c>
      <c r="C90" s="8">
        <v>0</v>
      </c>
      <c r="D90" s="9" t="s">
        <v>6</v>
      </c>
    </row>
    <row r="91" spans="1:4" ht="15.75" customHeight="1">
      <c r="A91" s="7" t="s">
        <v>5</v>
      </c>
      <c r="B91" s="7" t="str">
        <f>"202320329"</f>
        <v>202320329</v>
      </c>
      <c r="C91" s="8">
        <v>82.8</v>
      </c>
      <c r="D91" s="9"/>
    </row>
    <row r="92" spans="1:4" ht="15.75" customHeight="1">
      <c r="A92" s="7" t="s">
        <v>5</v>
      </c>
      <c r="B92" s="7" t="str">
        <f>"202320330"</f>
        <v>202320330</v>
      </c>
      <c r="C92" s="8">
        <v>70.6</v>
      </c>
      <c r="D92" s="9"/>
    </row>
    <row r="93" spans="1:4" ht="15.75" customHeight="1">
      <c r="A93" s="7" t="s">
        <v>5</v>
      </c>
      <c r="B93" s="7" t="str">
        <f>"202320401"</f>
        <v>202320401</v>
      </c>
      <c r="C93" s="8">
        <v>0</v>
      </c>
      <c r="D93" s="9" t="s">
        <v>6</v>
      </c>
    </row>
    <row r="94" spans="1:4" ht="15.75" customHeight="1">
      <c r="A94" s="7" t="s">
        <v>5</v>
      </c>
      <c r="B94" s="7" t="str">
        <f>"202320402"</f>
        <v>202320402</v>
      </c>
      <c r="C94" s="8">
        <v>0</v>
      </c>
      <c r="D94" s="9" t="s">
        <v>6</v>
      </c>
    </row>
    <row r="95" spans="1:4" ht="15.75" customHeight="1">
      <c r="A95" s="7" t="s">
        <v>5</v>
      </c>
      <c r="B95" s="7" t="str">
        <f>"202320403"</f>
        <v>202320403</v>
      </c>
      <c r="C95" s="8">
        <v>0</v>
      </c>
      <c r="D95" s="9" t="s">
        <v>6</v>
      </c>
    </row>
    <row r="96" spans="1:4" ht="15.75" customHeight="1">
      <c r="A96" s="7" t="s">
        <v>5</v>
      </c>
      <c r="B96" s="7" t="str">
        <f>"202320404"</f>
        <v>202320404</v>
      </c>
      <c r="C96" s="8">
        <v>84.6</v>
      </c>
      <c r="D96" s="9"/>
    </row>
    <row r="97" spans="1:4" ht="15.75" customHeight="1">
      <c r="A97" s="7" t="s">
        <v>5</v>
      </c>
      <c r="B97" s="7" t="str">
        <f>"202320405"</f>
        <v>202320405</v>
      </c>
      <c r="C97" s="8">
        <v>0</v>
      </c>
      <c r="D97" s="9" t="s">
        <v>6</v>
      </c>
    </row>
    <row r="98" spans="1:4" ht="15.75" customHeight="1">
      <c r="A98" s="7" t="s">
        <v>5</v>
      </c>
      <c r="B98" s="7" t="str">
        <f>"202320406"</f>
        <v>202320406</v>
      </c>
      <c r="C98" s="8">
        <v>75.2</v>
      </c>
      <c r="D98" s="9"/>
    </row>
    <row r="99" spans="1:4" ht="15.75" customHeight="1">
      <c r="A99" s="7" t="s">
        <v>5</v>
      </c>
      <c r="B99" s="7" t="str">
        <f>"202320407"</f>
        <v>202320407</v>
      </c>
      <c r="C99" s="8">
        <v>0</v>
      </c>
      <c r="D99" s="9" t="s">
        <v>6</v>
      </c>
    </row>
    <row r="100" spans="1:4" ht="15.75" customHeight="1">
      <c r="A100" s="7" t="s">
        <v>5</v>
      </c>
      <c r="B100" s="7" t="str">
        <f>"202320408"</f>
        <v>202320408</v>
      </c>
      <c r="C100" s="8">
        <v>0</v>
      </c>
      <c r="D100" s="9" t="s">
        <v>6</v>
      </c>
    </row>
    <row r="101" spans="1:4" ht="15.75" customHeight="1">
      <c r="A101" s="7" t="s">
        <v>5</v>
      </c>
      <c r="B101" s="7" t="str">
        <f>"202320409"</f>
        <v>202320409</v>
      </c>
      <c r="C101" s="8">
        <v>0</v>
      </c>
      <c r="D101" s="9" t="s">
        <v>6</v>
      </c>
    </row>
    <row r="102" spans="1:4" ht="15.75" customHeight="1">
      <c r="A102" s="7" t="s">
        <v>5</v>
      </c>
      <c r="B102" s="7" t="str">
        <f>"202320410"</f>
        <v>202320410</v>
      </c>
      <c r="C102" s="8">
        <v>0</v>
      </c>
      <c r="D102" s="9" t="s">
        <v>6</v>
      </c>
    </row>
    <row r="103" spans="1:4" ht="15.75" customHeight="1">
      <c r="A103" s="7" t="s">
        <v>5</v>
      </c>
      <c r="B103" s="7" t="str">
        <f>"202320411"</f>
        <v>202320411</v>
      </c>
      <c r="C103" s="8">
        <v>59.4</v>
      </c>
      <c r="D103" s="9"/>
    </row>
    <row r="104" spans="1:4" ht="15.75" customHeight="1">
      <c r="A104" s="7" t="s">
        <v>5</v>
      </c>
      <c r="B104" s="7" t="str">
        <f>"202320412"</f>
        <v>202320412</v>
      </c>
      <c r="C104" s="8">
        <v>71</v>
      </c>
      <c r="D104" s="9"/>
    </row>
    <row r="105" spans="1:4" ht="15.75" customHeight="1">
      <c r="A105" s="7" t="s">
        <v>5</v>
      </c>
      <c r="B105" s="7" t="str">
        <f>"202320413"</f>
        <v>202320413</v>
      </c>
      <c r="C105" s="8">
        <v>0</v>
      </c>
      <c r="D105" s="9" t="s">
        <v>6</v>
      </c>
    </row>
    <row r="106" spans="1:4" ht="15.75" customHeight="1">
      <c r="A106" s="7" t="s">
        <v>5</v>
      </c>
      <c r="B106" s="7" t="str">
        <f>"202320414"</f>
        <v>202320414</v>
      </c>
      <c r="C106" s="8">
        <v>0</v>
      </c>
      <c r="D106" s="9" t="s">
        <v>6</v>
      </c>
    </row>
    <row r="107" spans="1:4" ht="15.75" customHeight="1">
      <c r="A107" s="7" t="s">
        <v>5</v>
      </c>
      <c r="B107" s="7" t="str">
        <f>"202320415"</f>
        <v>202320415</v>
      </c>
      <c r="C107" s="8">
        <v>62</v>
      </c>
      <c r="D107" s="9"/>
    </row>
    <row r="108" spans="1:4" ht="15.75" customHeight="1">
      <c r="A108" s="7" t="s">
        <v>5</v>
      </c>
      <c r="B108" s="7" t="str">
        <f>"202320416"</f>
        <v>202320416</v>
      </c>
      <c r="C108" s="8">
        <v>0</v>
      </c>
      <c r="D108" s="9" t="s">
        <v>6</v>
      </c>
    </row>
    <row r="109" spans="1:4" ht="15.75" customHeight="1">
      <c r="A109" s="7" t="s">
        <v>5</v>
      </c>
      <c r="B109" s="7" t="str">
        <f>"202320417"</f>
        <v>202320417</v>
      </c>
      <c r="C109" s="8">
        <v>0</v>
      </c>
      <c r="D109" s="9" t="s">
        <v>6</v>
      </c>
    </row>
    <row r="110" spans="1:4" ht="15.75" customHeight="1">
      <c r="A110" s="7" t="s">
        <v>5</v>
      </c>
      <c r="B110" s="7" t="str">
        <f>"202320418"</f>
        <v>202320418</v>
      </c>
      <c r="C110" s="8">
        <v>0</v>
      </c>
      <c r="D110" s="9" t="s">
        <v>6</v>
      </c>
    </row>
    <row r="111" spans="1:4" ht="15.75" customHeight="1">
      <c r="A111" s="7" t="s">
        <v>5</v>
      </c>
      <c r="B111" s="7" t="str">
        <f>"202320419"</f>
        <v>202320419</v>
      </c>
      <c r="C111" s="8">
        <v>0</v>
      </c>
      <c r="D111" s="9" t="s">
        <v>6</v>
      </c>
    </row>
    <row r="112" spans="1:4" ht="15.75" customHeight="1">
      <c r="A112" s="7" t="s">
        <v>5</v>
      </c>
      <c r="B112" s="7" t="str">
        <f>"202320420"</f>
        <v>202320420</v>
      </c>
      <c r="C112" s="8">
        <v>52.4</v>
      </c>
      <c r="D112" s="9"/>
    </row>
    <row r="113" spans="1:4" ht="15.75" customHeight="1">
      <c r="A113" s="7" t="s">
        <v>5</v>
      </c>
      <c r="B113" s="7" t="str">
        <f>"202320421"</f>
        <v>202320421</v>
      </c>
      <c r="C113" s="8">
        <v>0</v>
      </c>
      <c r="D113" s="9" t="s">
        <v>6</v>
      </c>
    </row>
    <row r="114" spans="1:4" ht="15.75" customHeight="1">
      <c r="A114" s="7" t="s">
        <v>5</v>
      </c>
      <c r="B114" s="7" t="str">
        <f>"202320422"</f>
        <v>202320422</v>
      </c>
      <c r="C114" s="8">
        <v>72.4</v>
      </c>
      <c r="D114" s="9"/>
    </row>
    <row r="115" spans="1:4" ht="15.75" customHeight="1">
      <c r="A115" s="7" t="s">
        <v>5</v>
      </c>
      <c r="B115" s="7" t="str">
        <f>"202320423"</f>
        <v>202320423</v>
      </c>
      <c r="C115" s="8">
        <v>0</v>
      </c>
      <c r="D115" s="9" t="s">
        <v>6</v>
      </c>
    </row>
    <row r="116" spans="1:4" ht="15.75" customHeight="1">
      <c r="A116" s="7" t="s">
        <v>5</v>
      </c>
      <c r="B116" s="7" t="str">
        <f>"202320424"</f>
        <v>202320424</v>
      </c>
      <c r="C116" s="8">
        <v>0</v>
      </c>
      <c r="D116" s="9" t="s">
        <v>6</v>
      </c>
    </row>
    <row r="117" spans="1:4" ht="15.75" customHeight="1">
      <c r="A117" s="7" t="s">
        <v>5</v>
      </c>
      <c r="B117" s="7" t="str">
        <f>"202320425"</f>
        <v>202320425</v>
      </c>
      <c r="C117" s="8">
        <v>0</v>
      </c>
      <c r="D117" s="9" t="s">
        <v>6</v>
      </c>
    </row>
    <row r="118" spans="1:4" ht="15.75" customHeight="1">
      <c r="A118" s="7" t="s">
        <v>5</v>
      </c>
      <c r="B118" s="7" t="str">
        <f>"202320426"</f>
        <v>202320426</v>
      </c>
      <c r="C118" s="8">
        <v>0</v>
      </c>
      <c r="D118" s="9" t="s">
        <v>6</v>
      </c>
    </row>
    <row r="119" spans="1:4" s="1" customFormat="1" ht="15.75" customHeight="1">
      <c r="A119" s="7" t="s">
        <v>5</v>
      </c>
      <c r="B119" s="7" t="str">
        <f>"202320427"</f>
        <v>202320427</v>
      </c>
      <c r="C119" s="8">
        <v>0</v>
      </c>
      <c r="D119" s="9" t="s">
        <v>6</v>
      </c>
    </row>
    <row r="120" spans="1:4" ht="15.75" customHeight="1">
      <c r="A120" s="7" t="s">
        <v>5</v>
      </c>
      <c r="B120" s="7" t="str">
        <f>"202320428"</f>
        <v>202320428</v>
      </c>
      <c r="C120" s="8">
        <v>0</v>
      </c>
      <c r="D120" s="9" t="s">
        <v>6</v>
      </c>
    </row>
    <row r="121" spans="1:4" ht="15.75" customHeight="1">
      <c r="A121" s="7" t="s">
        <v>5</v>
      </c>
      <c r="B121" s="7" t="str">
        <f>"202320429"</f>
        <v>202320429</v>
      </c>
      <c r="C121" s="8">
        <v>0</v>
      </c>
      <c r="D121" s="9" t="s">
        <v>6</v>
      </c>
    </row>
    <row r="122" spans="1:4" ht="15.75" customHeight="1">
      <c r="A122" s="7" t="s">
        <v>5</v>
      </c>
      <c r="B122" s="7" t="str">
        <f>"202320430"</f>
        <v>202320430</v>
      </c>
      <c r="C122" s="8">
        <v>0</v>
      </c>
      <c r="D122" s="9" t="s">
        <v>6</v>
      </c>
    </row>
    <row r="123" spans="1:4" ht="15.75" customHeight="1">
      <c r="A123" s="7" t="s">
        <v>5</v>
      </c>
      <c r="B123" s="7" t="str">
        <f>"202320501"</f>
        <v>202320501</v>
      </c>
      <c r="C123" s="8">
        <v>64.2</v>
      </c>
      <c r="D123" s="9"/>
    </row>
    <row r="124" spans="1:4" ht="15.75" customHeight="1">
      <c r="A124" s="7" t="s">
        <v>5</v>
      </c>
      <c r="B124" s="7" t="str">
        <f>"202320502"</f>
        <v>202320502</v>
      </c>
      <c r="C124" s="8">
        <v>78.4</v>
      </c>
      <c r="D124" s="9"/>
    </row>
    <row r="125" spans="1:4" ht="15.75" customHeight="1">
      <c r="A125" s="7" t="s">
        <v>5</v>
      </c>
      <c r="B125" s="7" t="str">
        <f>"202320503"</f>
        <v>202320503</v>
      </c>
      <c r="C125" s="8">
        <v>0</v>
      </c>
      <c r="D125" s="9" t="s">
        <v>6</v>
      </c>
    </row>
    <row r="126" spans="1:4" ht="15.75" customHeight="1">
      <c r="A126" s="7" t="s">
        <v>5</v>
      </c>
      <c r="B126" s="7" t="str">
        <f>"202320504"</f>
        <v>202320504</v>
      </c>
      <c r="C126" s="8">
        <v>68.4</v>
      </c>
      <c r="D126" s="9"/>
    </row>
    <row r="127" spans="1:4" ht="15.75" customHeight="1">
      <c r="A127" s="7" t="s">
        <v>5</v>
      </c>
      <c r="B127" s="7" t="str">
        <f>"202320505"</f>
        <v>202320505</v>
      </c>
      <c r="C127" s="8">
        <v>76.2</v>
      </c>
      <c r="D127" s="9"/>
    </row>
    <row r="128" spans="1:4" ht="15.75" customHeight="1">
      <c r="A128" s="7" t="s">
        <v>5</v>
      </c>
      <c r="B128" s="7" t="str">
        <f>"202320506"</f>
        <v>202320506</v>
      </c>
      <c r="C128" s="8">
        <v>0</v>
      </c>
      <c r="D128" s="9" t="s">
        <v>6</v>
      </c>
    </row>
    <row r="129" spans="1:4" ht="15.75" customHeight="1">
      <c r="A129" s="7" t="s">
        <v>5</v>
      </c>
      <c r="B129" s="7" t="str">
        <f>"202320507"</f>
        <v>202320507</v>
      </c>
      <c r="C129" s="8">
        <v>0</v>
      </c>
      <c r="D129" s="9" t="s">
        <v>6</v>
      </c>
    </row>
    <row r="130" spans="1:4" ht="15.75" customHeight="1">
      <c r="A130" s="7" t="s">
        <v>5</v>
      </c>
      <c r="B130" s="7" t="str">
        <f>"202320508"</f>
        <v>202320508</v>
      </c>
      <c r="C130" s="8">
        <v>0</v>
      </c>
      <c r="D130" s="9" t="s">
        <v>6</v>
      </c>
    </row>
    <row r="131" spans="1:4" ht="15.75" customHeight="1">
      <c r="A131" s="7" t="s">
        <v>5</v>
      </c>
      <c r="B131" s="7" t="str">
        <f>"202320509"</f>
        <v>202320509</v>
      </c>
      <c r="C131" s="8">
        <v>83.6</v>
      </c>
      <c r="D131" s="9"/>
    </row>
    <row r="132" spans="1:4" ht="15.75" customHeight="1">
      <c r="A132" s="7" t="s">
        <v>5</v>
      </c>
      <c r="B132" s="7" t="str">
        <f>"202320510"</f>
        <v>202320510</v>
      </c>
      <c r="C132" s="8">
        <v>63.8</v>
      </c>
      <c r="D132" s="9"/>
    </row>
    <row r="133" spans="1:4" ht="15.75" customHeight="1">
      <c r="A133" s="7" t="s">
        <v>5</v>
      </c>
      <c r="B133" s="7" t="str">
        <f>"202320511"</f>
        <v>202320511</v>
      </c>
      <c r="C133" s="8">
        <v>0</v>
      </c>
      <c r="D133" s="9" t="s">
        <v>6</v>
      </c>
    </row>
    <row r="134" spans="1:4" ht="15.75" customHeight="1">
      <c r="A134" s="7" t="s">
        <v>5</v>
      </c>
      <c r="B134" s="7" t="str">
        <f>"202320512"</f>
        <v>202320512</v>
      </c>
      <c r="C134" s="8">
        <v>69.4</v>
      </c>
      <c r="D134" s="9"/>
    </row>
    <row r="135" spans="1:4" ht="15.75" customHeight="1">
      <c r="A135" s="7" t="s">
        <v>5</v>
      </c>
      <c r="B135" s="7" t="str">
        <f>"202320513"</f>
        <v>202320513</v>
      </c>
      <c r="C135" s="8">
        <v>0</v>
      </c>
      <c r="D135" s="9" t="s">
        <v>6</v>
      </c>
    </row>
    <row r="136" spans="1:4" ht="15.75" customHeight="1">
      <c r="A136" s="7" t="s">
        <v>5</v>
      </c>
      <c r="B136" s="7" t="str">
        <f>"202320514"</f>
        <v>202320514</v>
      </c>
      <c r="C136" s="8">
        <v>65.8</v>
      </c>
      <c r="D136" s="9"/>
    </row>
    <row r="137" spans="1:4" ht="15.75" customHeight="1">
      <c r="A137" s="7" t="s">
        <v>5</v>
      </c>
      <c r="B137" s="7" t="str">
        <f>"202320515"</f>
        <v>202320515</v>
      </c>
      <c r="C137" s="8">
        <v>0</v>
      </c>
      <c r="D137" s="9" t="s">
        <v>6</v>
      </c>
    </row>
    <row r="138" spans="1:4" ht="15.75" customHeight="1">
      <c r="A138" s="7" t="s">
        <v>5</v>
      </c>
      <c r="B138" s="7" t="str">
        <f>"202320516"</f>
        <v>202320516</v>
      </c>
      <c r="C138" s="8">
        <v>0</v>
      </c>
      <c r="D138" s="9" t="s">
        <v>6</v>
      </c>
    </row>
    <row r="139" spans="1:4" ht="15.75" customHeight="1">
      <c r="A139" s="7" t="s">
        <v>5</v>
      </c>
      <c r="B139" s="7" t="str">
        <f>"202320517"</f>
        <v>202320517</v>
      </c>
      <c r="C139" s="8">
        <v>71</v>
      </c>
      <c r="D139" s="9"/>
    </row>
    <row r="140" spans="1:4" ht="15.75" customHeight="1">
      <c r="A140" s="7" t="s">
        <v>5</v>
      </c>
      <c r="B140" s="7" t="str">
        <f>"202320518"</f>
        <v>202320518</v>
      </c>
      <c r="C140" s="8">
        <v>44.2</v>
      </c>
      <c r="D140" s="9"/>
    </row>
    <row r="141" spans="1:4" ht="15.75" customHeight="1">
      <c r="A141" s="7" t="s">
        <v>5</v>
      </c>
      <c r="B141" s="7" t="str">
        <f>"202320519"</f>
        <v>202320519</v>
      </c>
      <c r="C141" s="8">
        <v>0</v>
      </c>
      <c r="D141" s="9" t="s">
        <v>6</v>
      </c>
    </row>
    <row r="142" spans="1:4" ht="15.75" customHeight="1">
      <c r="A142" s="7" t="s">
        <v>5</v>
      </c>
      <c r="B142" s="7" t="str">
        <f>"202320520"</f>
        <v>202320520</v>
      </c>
      <c r="C142" s="8">
        <v>82.4</v>
      </c>
      <c r="D142" s="9"/>
    </row>
    <row r="143" spans="1:4" ht="15.75" customHeight="1">
      <c r="A143" s="7" t="s">
        <v>5</v>
      </c>
      <c r="B143" s="7" t="str">
        <f>"202320521"</f>
        <v>202320521</v>
      </c>
      <c r="C143" s="8">
        <v>0</v>
      </c>
      <c r="D143" s="9" t="s">
        <v>6</v>
      </c>
    </row>
    <row r="144" spans="1:4" ht="15.75" customHeight="1">
      <c r="A144" s="7" t="s">
        <v>5</v>
      </c>
      <c r="B144" s="7" t="str">
        <f>"202320522"</f>
        <v>202320522</v>
      </c>
      <c r="C144" s="8">
        <v>0</v>
      </c>
      <c r="D144" s="9" t="s">
        <v>6</v>
      </c>
    </row>
    <row r="145" spans="1:4" ht="15.75" customHeight="1">
      <c r="A145" s="7" t="s">
        <v>5</v>
      </c>
      <c r="B145" s="7" t="str">
        <f>"202320523"</f>
        <v>202320523</v>
      </c>
      <c r="C145" s="8">
        <v>55.8</v>
      </c>
      <c r="D145" s="9"/>
    </row>
    <row r="146" spans="1:4" ht="15.75" customHeight="1">
      <c r="A146" s="7" t="s">
        <v>5</v>
      </c>
      <c r="B146" s="7" t="str">
        <f>"202320524"</f>
        <v>202320524</v>
      </c>
      <c r="C146" s="8">
        <v>57.8</v>
      </c>
      <c r="D146" s="9"/>
    </row>
    <row r="147" spans="1:4" ht="15.75" customHeight="1">
      <c r="A147" s="7" t="s">
        <v>5</v>
      </c>
      <c r="B147" s="7" t="str">
        <f>"202320525"</f>
        <v>202320525</v>
      </c>
      <c r="C147" s="8">
        <v>79.4</v>
      </c>
      <c r="D147" s="9"/>
    </row>
    <row r="148" spans="1:4" ht="15.75" customHeight="1">
      <c r="A148" s="7" t="s">
        <v>5</v>
      </c>
      <c r="B148" s="7" t="str">
        <f>"202320526"</f>
        <v>202320526</v>
      </c>
      <c r="C148" s="8">
        <v>0</v>
      </c>
      <c r="D148" s="9" t="s">
        <v>6</v>
      </c>
    </row>
    <row r="149" spans="1:4" ht="15.75" customHeight="1">
      <c r="A149" s="7" t="s">
        <v>5</v>
      </c>
      <c r="B149" s="7" t="str">
        <f>"202320527"</f>
        <v>202320527</v>
      </c>
      <c r="C149" s="8">
        <v>0</v>
      </c>
      <c r="D149" s="9" t="s">
        <v>6</v>
      </c>
    </row>
    <row r="150" spans="1:4" ht="15.75" customHeight="1">
      <c r="A150" s="7" t="s">
        <v>5</v>
      </c>
      <c r="B150" s="7" t="str">
        <f>"202320528"</f>
        <v>202320528</v>
      </c>
      <c r="C150" s="8">
        <v>88.2</v>
      </c>
      <c r="D150" s="9"/>
    </row>
    <row r="151" spans="1:4" ht="15.75" customHeight="1">
      <c r="A151" s="7" t="s">
        <v>5</v>
      </c>
      <c r="B151" s="7" t="str">
        <f>"202320529"</f>
        <v>202320529</v>
      </c>
      <c r="C151" s="8">
        <v>0</v>
      </c>
      <c r="D151" s="9" t="s">
        <v>6</v>
      </c>
    </row>
    <row r="152" spans="1:4" ht="15.75" customHeight="1">
      <c r="A152" s="7" t="s">
        <v>5</v>
      </c>
      <c r="B152" s="7" t="str">
        <f>"202320530"</f>
        <v>202320530</v>
      </c>
      <c r="C152" s="8">
        <v>0</v>
      </c>
      <c r="D152" s="9" t="s">
        <v>6</v>
      </c>
    </row>
    <row r="153" spans="1:4" ht="15.75" customHeight="1">
      <c r="A153" s="7" t="s">
        <v>5</v>
      </c>
      <c r="B153" s="7" t="str">
        <f>"202320601"</f>
        <v>202320601</v>
      </c>
      <c r="C153" s="8">
        <v>69.4</v>
      </c>
      <c r="D153" s="9"/>
    </row>
    <row r="154" spans="1:4" ht="15.75" customHeight="1">
      <c r="A154" s="7" t="s">
        <v>5</v>
      </c>
      <c r="B154" s="7" t="str">
        <f>"202320602"</f>
        <v>202320602</v>
      </c>
      <c r="C154" s="8">
        <v>0</v>
      </c>
      <c r="D154" s="9" t="s">
        <v>6</v>
      </c>
    </row>
    <row r="155" spans="1:4" ht="15.75" customHeight="1">
      <c r="A155" s="7" t="s">
        <v>5</v>
      </c>
      <c r="B155" s="7" t="str">
        <f>"202320603"</f>
        <v>202320603</v>
      </c>
      <c r="C155" s="8">
        <v>0</v>
      </c>
      <c r="D155" s="9" t="s">
        <v>6</v>
      </c>
    </row>
    <row r="156" spans="1:4" ht="15.75" customHeight="1">
      <c r="A156" s="7" t="s">
        <v>5</v>
      </c>
      <c r="B156" s="7" t="str">
        <f>"202320604"</f>
        <v>202320604</v>
      </c>
      <c r="C156" s="8">
        <v>0</v>
      </c>
      <c r="D156" s="9" t="s">
        <v>6</v>
      </c>
    </row>
    <row r="157" spans="1:4" ht="15.75" customHeight="1">
      <c r="A157" s="7" t="s">
        <v>5</v>
      </c>
      <c r="B157" s="7" t="str">
        <f>"202320605"</f>
        <v>202320605</v>
      </c>
      <c r="C157" s="8">
        <v>76.6</v>
      </c>
      <c r="D157" s="9"/>
    </row>
    <row r="158" spans="1:4" ht="15.75" customHeight="1">
      <c r="A158" s="7" t="s">
        <v>5</v>
      </c>
      <c r="B158" s="7" t="str">
        <f>"202320606"</f>
        <v>202320606</v>
      </c>
      <c r="C158" s="8">
        <v>0</v>
      </c>
      <c r="D158" s="9" t="s">
        <v>6</v>
      </c>
    </row>
    <row r="159" spans="1:4" ht="15.75" customHeight="1">
      <c r="A159" s="7" t="s">
        <v>5</v>
      </c>
      <c r="B159" s="7" t="str">
        <f>"202320607"</f>
        <v>202320607</v>
      </c>
      <c r="C159" s="8">
        <v>58.2</v>
      </c>
      <c r="D159" s="9"/>
    </row>
    <row r="160" spans="1:4" ht="15.75" customHeight="1">
      <c r="A160" s="7" t="s">
        <v>5</v>
      </c>
      <c r="B160" s="7" t="str">
        <f>"202320608"</f>
        <v>202320608</v>
      </c>
      <c r="C160" s="8">
        <v>0</v>
      </c>
      <c r="D160" s="9" t="s">
        <v>6</v>
      </c>
    </row>
    <row r="161" spans="1:4" ht="15.75" customHeight="1">
      <c r="A161" s="7" t="s">
        <v>5</v>
      </c>
      <c r="B161" s="7" t="str">
        <f>"202320609"</f>
        <v>202320609</v>
      </c>
      <c r="C161" s="8">
        <v>0</v>
      </c>
      <c r="D161" s="9" t="s">
        <v>6</v>
      </c>
    </row>
    <row r="162" spans="1:4" ht="15.75" customHeight="1">
      <c r="A162" s="7" t="s">
        <v>5</v>
      </c>
      <c r="B162" s="7" t="str">
        <f>"202320610"</f>
        <v>202320610</v>
      </c>
      <c r="C162" s="8">
        <v>73.4</v>
      </c>
      <c r="D162" s="9"/>
    </row>
    <row r="163" spans="1:4" ht="15.75" customHeight="1">
      <c r="A163" s="7" t="s">
        <v>5</v>
      </c>
      <c r="B163" s="7" t="str">
        <f>"202320611"</f>
        <v>202320611</v>
      </c>
      <c r="C163" s="8">
        <v>0</v>
      </c>
      <c r="D163" s="9" t="s">
        <v>6</v>
      </c>
    </row>
    <row r="164" spans="1:4" ht="15.75" customHeight="1">
      <c r="A164" s="7" t="s">
        <v>5</v>
      </c>
      <c r="B164" s="7" t="str">
        <f>"202320612"</f>
        <v>202320612</v>
      </c>
      <c r="C164" s="8">
        <v>66.8</v>
      </c>
      <c r="D164" s="9"/>
    </row>
    <row r="165" spans="1:4" ht="15.75" customHeight="1">
      <c r="A165" s="7" t="s">
        <v>5</v>
      </c>
      <c r="B165" s="7" t="str">
        <f>"202320613"</f>
        <v>202320613</v>
      </c>
      <c r="C165" s="8">
        <v>72.2</v>
      </c>
      <c r="D165" s="9"/>
    </row>
    <row r="166" spans="1:4" ht="15.75" customHeight="1">
      <c r="A166" s="7" t="s">
        <v>5</v>
      </c>
      <c r="B166" s="7" t="str">
        <f>"202320614"</f>
        <v>202320614</v>
      </c>
      <c r="C166" s="8">
        <v>0</v>
      </c>
      <c r="D166" s="9" t="s">
        <v>6</v>
      </c>
    </row>
    <row r="167" spans="1:4" ht="15.75" customHeight="1">
      <c r="A167" s="7" t="s">
        <v>5</v>
      </c>
      <c r="B167" s="7" t="str">
        <f>"202320615"</f>
        <v>202320615</v>
      </c>
      <c r="C167" s="8">
        <v>0</v>
      </c>
      <c r="D167" s="9" t="s">
        <v>6</v>
      </c>
    </row>
    <row r="168" spans="1:4" ht="15.75" customHeight="1">
      <c r="A168" s="7" t="s">
        <v>5</v>
      </c>
      <c r="B168" s="7" t="str">
        <f>"202320616"</f>
        <v>202320616</v>
      </c>
      <c r="C168" s="8">
        <v>52.2</v>
      </c>
      <c r="D168" s="9"/>
    </row>
    <row r="169" spans="1:4" ht="15.75" customHeight="1">
      <c r="A169" s="7" t="s">
        <v>5</v>
      </c>
      <c r="B169" s="7" t="str">
        <f>"202320617"</f>
        <v>202320617</v>
      </c>
      <c r="C169" s="8">
        <v>61.8</v>
      </c>
      <c r="D169" s="9"/>
    </row>
    <row r="170" spans="1:4" ht="15.75" customHeight="1">
      <c r="A170" s="7" t="s">
        <v>5</v>
      </c>
      <c r="B170" s="7" t="str">
        <f>"202320618"</f>
        <v>202320618</v>
      </c>
      <c r="C170" s="8">
        <v>0</v>
      </c>
      <c r="D170" s="9" t="s">
        <v>6</v>
      </c>
    </row>
    <row r="171" spans="1:4" ht="15.75" customHeight="1">
      <c r="A171" s="7" t="s">
        <v>5</v>
      </c>
      <c r="B171" s="7" t="str">
        <f>"202320619"</f>
        <v>202320619</v>
      </c>
      <c r="C171" s="8">
        <v>52</v>
      </c>
      <c r="D171" s="9"/>
    </row>
    <row r="172" spans="1:4" ht="15.75" customHeight="1">
      <c r="A172" s="7" t="s">
        <v>5</v>
      </c>
      <c r="B172" s="7" t="str">
        <f>"202320620"</f>
        <v>202320620</v>
      </c>
      <c r="C172" s="8">
        <v>0</v>
      </c>
      <c r="D172" s="9" t="s">
        <v>6</v>
      </c>
    </row>
    <row r="173" spans="1:4" ht="15.75" customHeight="1">
      <c r="A173" s="7" t="s">
        <v>5</v>
      </c>
      <c r="B173" s="7" t="str">
        <f>"202320621"</f>
        <v>202320621</v>
      </c>
      <c r="C173" s="8">
        <v>0</v>
      </c>
      <c r="D173" s="9" t="s">
        <v>6</v>
      </c>
    </row>
    <row r="174" spans="1:4" ht="15.75" customHeight="1">
      <c r="A174" s="7" t="s">
        <v>5</v>
      </c>
      <c r="B174" s="7" t="str">
        <f>"202320622"</f>
        <v>202320622</v>
      </c>
      <c r="C174" s="8">
        <v>0</v>
      </c>
      <c r="D174" s="9" t="s">
        <v>6</v>
      </c>
    </row>
    <row r="175" spans="1:4" ht="15.75" customHeight="1">
      <c r="A175" s="7" t="s">
        <v>5</v>
      </c>
      <c r="B175" s="7" t="str">
        <f>"202320623"</f>
        <v>202320623</v>
      </c>
      <c r="C175" s="8">
        <v>0</v>
      </c>
      <c r="D175" s="9" t="s">
        <v>6</v>
      </c>
    </row>
    <row r="176" spans="1:4" ht="15.75" customHeight="1">
      <c r="A176" s="7" t="s">
        <v>5</v>
      </c>
      <c r="B176" s="7" t="str">
        <f>"202320624"</f>
        <v>202320624</v>
      </c>
      <c r="C176" s="8">
        <v>64.4</v>
      </c>
      <c r="D176" s="9"/>
    </row>
    <row r="177" spans="1:4" ht="15.75" customHeight="1">
      <c r="A177" s="7" t="s">
        <v>5</v>
      </c>
      <c r="B177" s="7" t="str">
        <f>"202320625"</f>
        <v>202320625</v>
      </c>
      <c r="C177" s="8">
        <v>53.4</v>
      </c>
      <c r="D177" s="9"/>
    </row>
    <row r="178" spans="1:4" ht="15.75" customHeight="1">
      <c r="A178" s="7" t="s">
        <v>5</v>
      </c>
      <c r="B178" s="7" t="str">
        <f>"202320626"</f>
        <v>202320626</v>
      </c>
      <c r="C178" s="8">
        <v>73.8</v>
      </c>
      <c r="D178" s="9"/>
    </row>
    <row r="179" spans="1:4" ht="15.75" customHeight="1">
      <c r="A179" s="7" t="s">
        <v>5</v>
      </c>
      <c r="B179" s="7" t="str">
        <f>"202320627"</f>
        <v>202320627</v>
      </c>
      <c r="C179" s="8">
        <v>64.6</v>
      </c>
      <c r="D179" s="9"/>
    </row>
    <row r="180" spans="1:4" ht="15.75" customHeight="1">
      <c r="A180" s="7" t="s">
        <v>5</v>
      </c>
      <c r="B180" s="7" t="str">
        <f>"202320628"</f>
        <v>202320628</v>
      </c>
      <c r="C180" s="8">
        <v>0</v>
      </c>
      <c r="D180" s="9" t="s">
        <v>6</v>
      </c>
    </row>
    <row r="181" spans="1:4" ht="15.75" customHeight="1">
      <c r="A181" s="7" t="s">
        <v>5</v>
      </c>
      <c r="B181" s="7" t="str">
        <f>"202320629"</f>
        <v>202320629</v>
      </c>
      <c r="C181" s="8">
        <v>0</v>
      </c>
      <c r="D181" s="9" t="s">
        <v>6</v>
      </c>
    </row>
    <row r="182" spans="1:4" ht="15.75" customHeight="1">
      <c r="A182" s="7" t="s">
        <v>5</v>
      </c>
      <c r="B182" s="7" t="str">
        <f>"202320630"</f>
        <v>202320630</v>
      </c>
      <c r="C182" s="8">
        <v>74.8</v>
      </c>
      <c r="D182" s="9"/>
    </row>
    <row r="183" spans="1:4" ht="15.75" customHeight="1">
      <c r="A183" s="7" t="s">
        <v>5</v>
      </c>
      <c r="B183" s="7" t="str">
        <f>"202320701"</f>
        <v>202320701</v>
      </c>
      <c r="C183" s="8">
        <v>0</v>
      </c>
      <c r="D183" s="9" t="s">
        <v>6</v>
      </c>
    </row>
    <row r="184" spans="1:4" ht="15.75" customHeight="1">
      <c r="A184" s="10" t="s">
        <v>5</v>
      </c>
      <c r="B184" s="10" t="str">
        <f>"202320702"</f>
        <v>202320702</v>
      </c>
      <c r="C184" s="8">
        <v>80</v>
      </c>
      <c r="D184" s="9"/>
    </row>
    <row r="185" spans="1:4" ht="15.75" customHeight="1">
      <c r="A185" s="7" t="s">
        <v>5</v>
      </c>
      <c r="B185" s="7" t="str">
        <f>"202320703"</f>
        <v>202320703</v>
      </c>
      <c r="C185" s="8">
        <v>0</v>
      </c>
      <c r="D185" s="9" t="s">
        <v>6</v>
      </c>
    </row>
    <row r="186" spans="1:4" ht="15.75" customHeight="1">
      <c r="A186" s="7" t="s">
        <v>5</v>
      </c>
      <c r="B186" s="7" t="str">
        <f>"202320704"</f>
        <v>202320704</v>
      </c>
      <c r="C186" s="8">
        <v>0</v>
      </c>
      <c r="D186" s="9" t="s">
        <v>6</v>
      </c>
    </row>
    <row r="187" spans="1:4" ht="15.75" customHeight="1">
      <c r="A187" s="7" t="s">
        <v>5</v>
      </c>
      <c r="B187" s="7" t="str">
        <f>"202320705"</f>
        <v>202320705</v>
      </c>
      <c r="C187" s="8">
        <v>0</v>
      </c>
      <c r="D187" s="9" t="s">
        <v>6</v>
      </c>
    </row>
    <row r="188" spans="1:4" ht="15.75" customHeight="1">
      <c r="A188" s="7" t="s">
        <v>5</v>
      </c>
      <c r="B188" s="7" t="str">
        <f>"202320706"</f>
        <v>202320706</v>
      </c>
      <c r="C188" s="8">
        <v>68.2</v>
      </c>
      <c r="D188" s="9"/>
    </row>
    <row r="189" spans="1:4" ht="15.75" customHeight="1">
      <c r="A189" s="7" t="s">
        <v>5</v>
      </c>
      <c r="B189" s="7" t="str">
        <f>"202320707"</f>
        <v>202320707</v>
      </c>
      <c r="C189" s="8">
        <v>62.6</v>
      </c>
      <c r="D189" s="9"/>
    </row>
    <row r="190" spans="1:4" ht="15.75" customHeight="1">
      <c r="A190" s="7" t="s">
        <v>5</v>
      </c>
      <c r="B190" s="7" t="str">
        <f>"202320708"</f>
        <v>202320708</v>
      </c>
      <c r="C190" s="8">
        <v>0</v>
      </c>
      <c r="D190" s="9" t="s">
        <v>6</v>
      </c>
    </row>
    <row r="191" spans="1:4" ht="15.75" customHeight="1">
      <c r="A191" s="7" t="s">
        <v>5</v>
      </c>
      <c r="B191" s="7" t="str">
        <f>"202320709"</f>
        <v>202320709</v>
      </c>
      <c r="C191" s="8">
        <v>0</v>
      </c>
      <c r="D191" s="9" t="s">
        <v>6</v>
      </c>
    </row>
    <row r="192" spans="1:4" ht="15.75" customHeight="1">
      <c r="A192" s="7" t="s">
        <v>5</v>
      </c>
      <c r="B192" s="7" t="str">
        <f>"202320710"</f>
        <v>202320710</v>
      </c>
      <c r="C192" s="8">
        <v>73.2</v>
      </c>
      <c r="D192" s="9"/>
    </row>
    <row r="193" spans="1:4" ht="15.75" customHeight="1">
      <c r="A193" s="7" t="s">
        <v>5</v>
      </c>
      <c r="B193" s="7" t="str">
        <f>"202320711"</f>
        <v>202320711</v>
      </c>
      <c r="C193" s="8">
        <v>64.8</v>
      </c>
      <c r="D193" s="9"/>
    </row>
    <row r="194" spans="1:4" ht="15.75" customHeight="1">
      <c r="A194" s="7" t="s">
        <v>5</v>
      </c>
      <c r="B194" s="7" t="str">
        <f>"202320712"</f>
        <v>202320712</v>
      </c>
      <c r="C194" s="8">
        <v>0</v>
      </c>
      <c r="D194" s="9" t="s">
        <v>6</v>
      </c>
    </row>
    <row r="195" spans="1:4" ht="15.75" customHeight="1">
      <c r="A195" s="7" t="s">
        <v>5</v>
      </c>
      <c r="B195" s="7" t="str">
        <f>"202320713"</f>
        <v>202320713</v>
      </c>
      <c r="C195" s="8">
        <v>0</v>
      </c>
      <c r="D195" s="9" t="s">
        <v>6</v>
      </c>
    </row>
    <row r="196" spans="1:4" ht="15.75" customHeight="1">
      <c r="A196" s="7" t="s">
        <v>5</v>
      </c>
      <c r="B196" s="7" t="str">
        <f>"202320714"</f>
        <v>202320714</v>
      </c>
      <c r="C196" s="8">
        <v>66.6</v>
      </c>
      <c r="D196" s="9"/>
    </row>
    <row r="197" spans="1:4" ht="15.75" customHeight="1">
      <c r="A197" s="7" t="s">
        <v>5</v>
      </c>
      <c r="B197" s="7" t="str">
        <f>"202320715"</f>
        <v>202320715</v>
      </c>
      <c r="C197" s="8">
        <v>52.6</v>
      </c>
      <c r="D197" s="9"/>
    </row>
    <row r="198" spans="1:4" ht="15.75" customHeight="1">
      <c r="A198" s="7" t="s">
        <v>5</v>
      </c>
      <c r="B198" s="7" t="str">
        <f>"202320716"</f>
        <v>202320716</v>
      </c>
      <c r="C198" s="8">
        <v>69.4</v>
      </c>
      <c r="D198" s="9"/>
    </row>
    <row r="199" spans="1:4" ht="15.75" customHeight="1">
      <c r="A199" s="7" t="s">
        <v>5</v>
      </c>
      <c r="B199" s="7" t="str">
        <f>"202320717"</f>
        <v>202320717</v>
      </c>
      <c r="C199" s="8">
        <v>72.4</v>
      </c>
      <c r="D199" s="9"/>
    </row>
    <row r="200" spans="1:4" ht="15.75" customHeight="1">
      <c r="A200" s="7" t="s">
        <v>5</v>
      </c>
      <c r="B200" s="7" t="str">
        <f>"202320718"</f>
        <v>202320718</v>
      </c>
      <c r="C200" s="8">
        <v>85.4</v>
      </c>
      <c r="D200" s="9"/>
    </row>
    <row r="201" spans="1:4" ht="15.75" customHeight="1">
      <c r="A201" s="7" t="s">
        <v>5</v>
      </c>
      <c r="B201" s="7" t="str">
        <f>"202320719"</f>
        <v>202320719</v>
      </c>
      <c r="C201" s="8">
        <v>0</v>
      </c>
      <c r="D201" s="9" t="s">
        <v>6</v>
      </c>
    </row>
    <row r="202" spans="1:4" ht="15.75" customHeight="1">
      <c r="A202" s="7" t="s">
        <v>5</v>
      </c>
      <c r="B202" s="7" t="str">
        <f>"202320720"</f>
        <v>202320720</v>
      </c>
      <c r="C202" s="8">
        <v>0</v>
      </c>
      <c r="D202" s="9" t="s">
        <v>6</v>
      </c>
    </row>
    <row r="203" spans="1:4" ht="15.75" customHeight="1">
      <c r="A203" s="7" t="s">
        <v>5</v>
      </c>
      <c r="B203" s="7" t="str">
        <f>"202320721"</f>
        <v>202320721</v>
      </c>
      <c r="C203" s="8">
        <v>0</v>
      </c>
      <c r="D203" s="9" t="s">
        <v>6</v>
      </c>
    </row>
    <row r="204" spans="1:4" ht="15.75" customHeight="1">
      <c r="A204" s="7" t="s">
        <v>5</v>
      </c>
      <c r="B204" s="7" t="str">
        <f>"202320722"</f>
        <v>202320722</v>
      </c>
      <c r="C204" s="8">
        <v>0</v>
      </c>
      <c r="D204" s="9" t="s">
        <v>6</v>
      </c>
    </row>
    <row r="205" spans="1:4" ht="15.75" customHeight="1">
      <c r="A205" s="7" t="s">
        <v>5</v>
      </c>
      <c r="B205" s="7" t="str">
        <f>"202320723"</f>
        <v>202320723</v>
      </c>
      <c r="C205" s="8">
        <v>0</v>
      </c>
      <c r="D205" s="9" t="s">
        <v>6</v>
      </c>
    </row>
    <row r="206" spans="1:4" ht="15.75" customHeight="1">
      <c r="A206" s="7" t="s">
        <v>5</v>
      </c>
      <c r="B206" s="7" t="str">
        <f>"202320724"</f>
        <v>202320724</v>
      </c>
      <c r="C206" s="8">
        <v>56.8</v>
      </c>
      <c r="D206" s="9"/>
    </row>
    <row r="207" spans="1:4" ht="15.75" customHeight="1">
      <c r="A207" s="7" t="s">
        <v>5</v>
      </c>
      <c r="B207" s="7" t="str">
        <f>"202320725"</f>
        <v>202320725</v>
      </c>
      <c r="C207" s="8">
        <v>0</v>
      </c>
      <c r="D207" s="9" t="s">
        <v>6</v>
      </c>
    </row>
    <row r="208" spans="1:4" ht="15.75" customHeight="1">
      <c r="A208" s="7" t="s">
        <v>5</v>
      </c>
      <c r="B208" s="7" t="str">
        <f>"202320726"</f>
        <v>202320726</v>
      </c>
      <c r="C208" s="8">
        <v>0</v>
      </c>
      <c r="D208" s="9" t="s">
        <v>6</v>
      </c>
    </row>
    <row r="209" spans="1:4" ht="15.75" customHeight="1">
      <c r="A209" s="7" t="s">
        <v>5</v>
      </c>
      <c r="B209" s="7" t="str">
        <f>"202320727"</f>
        <v>202320727</v>
      </c>
      <c r="C209" s="8">
        <v>0</v>
      </c>
      <c r="D209" s="9" t="s">
        <v>6</v>
      </c>
    </row>
    <row r="210" spans="1:4" ht="15.75" customHeight="1">
      <c r="A210" s="7" t="s">
        <v>5</v>
      </c>
      <c r="B210" s="7" t="str">
        <f>"202320728"</f>
        <v>202320728</v>
      </c>
      <c r="C210" s="8">
        <v>0</v>
      </c>
      <c r="D210" s="9" t="s">
        <v>6</v>
      </c>
    </row>
    <row r="211" spans="1:4" ht="15.75" customHeight="1">
      <c r="A211" s="7" t="s">
        <v>5</v>
      </c>
      <c r="B211" s="7" t="str">
        <f>"202320729"</f>
        <v>202320729</v>
      </c>
      <c r="C211" s="8">
        <v>0</v>
      </c>
      <c r="D211" s="9" t="s">
        <v>6</v>
      </c>
    </row>
    <row r="212" spans="1:4" ht="15.75" customHeight="1">
      <c r="A212" s="7" t="s">
        <v>5</v>
      </c>
      <c r="B212" s="7" t="str">
        <f>"202320730"</f>
        <v>202320730</v>
      </c>
      <c r="C212" s="8">
        <v>76</v>
      </c>
      <c r="D212" s="9"/>
    </row>
    <row r="213" spans="1:4" ht="15.75" customHeight="1">
      <c r="A213" s="7" t="s">
        <v>5</v>
      </c>
      <c r="B213" s="7" t="str">
        <f>"202320801"</f>
        <v>202320801</v>
      </c>
      <c r="C213" s="8">
        <v>67</v>
      </c>
      <c r="D213" s="9"/>
    </row>
    <row r="214" spans="1:4" ht="15.75" customHeight="1">
      <c r="A214" s="7" t="s">
        <v>5</v>
      </c>
      <c r="B214" s="7" t="str">
        <f>"202320802"</f>
        <v>202320802</v>
      </c>
      <c r="C214" s="8">
        <v>60</v>
      </c>
      <c r="D214" s="9"/>
    </row>
    <row r="215" spans="1:4" ht="15.75" customHeight="1">
      <c r="A215" s="7" t="s">
        <v>5</v>
      </c>
      <c r="B215" s="7" t="str">
        <f>"202320803"</f>
        <v>202320803</v>
      </c>
      <c r="C215" s="8">
        <v>0</v>
      </c>
      <c r="D215" s="9" t="s">
        <v>6</v>
      </c>
    </row>
    <row r="216" spans="1:4" ht="15.75" customHeight="1">
      <c r="A216" s="7" t="s">
        <v>5</v>
      </c>
      <c r="B216" s="7" t="str">
        <f>"202320804"</f>
        <v>202320804</v>
      </c>
      <c r="C216" s="8">
        <v>68</v>
      </c>
      <c r="D216" s="9"/>
    </row>
    <row r="217" spans="1:4" ht="15.75" customHeight="1">
      <c r="A217" s="7" t="s">
        <v>5</v>
      </c>
      <c r="B217" s="7" t="str">
        <f>"202320805"</f>
        <v>202320805</v>
      </c>
      <c r="C217" s="8">
        <v>0</v>
      </c>
      <c r="D217" s="9" t="s">
        <v>6</v>
      </c>
    </row>
    <row r="218" spans="1:4" ht="15.75" customHeight="1">
      <c r="A218" s="7" t="s">
        <v>5</v>
      </c>
      <c r="B218" s="7" t="str">
        <f>"202320806"</f>
        <v>202320806</v>
      </c>
      <c r="C218" s="8">
        <v>0</v>
      </c>
      <c r="D218" s="9" t="s">
        <v>6</v>
      </c>
    </row>
    <row r="219" spans="1:4" ht="15.75" customHeight="1">
      <c r="A219" s="7" t="s">
        <v>5</v>
      </c>
      <c r="B219" s="7" t="str">
        <f>"202320807"</f>
        <v>202320807</v>
      </c>
      <c r="C219" s="8">
        <v>0</v>
      </c>
      <c r="D219" s="9" t="s">
        <v>6</v>
      </c>
    </row>
    <row r="220" spans="1:4" ht="15.75" customHeight="1">
      <c r="A220" s="7" t="s">
        <v>5</v>
      </c>
      <c r="B220" s="7" t="str">
        <f>"202320808"</f>
        <v>202320808</v>
      </c>
      <c r="C220" s="8">
        <v>64</v>
      </c>
      <c r="D220" s="9"/>
    </row>
    <row r="221" spans="1:4" ht="15.75" customHeight="1">
      <c r="A221" s="7" t="s">
        <v>5</v>
      </c>
      <c r="B221" s="7" t="str">
        <f>"202320809"</f>
        <v>202320809</v>
      </c>
      <c r="C221" s="8">
        <v>62.2</v>
      </c>
      <c r="D221" s="9"/>
    </row>
    <row r="222" spans="1:4" ht="15.75" customHeight="1">
      <c r="A222" s="7" t="s">
        <v>5</v>
      </c>
      <c r="B222" s="7" t="str">
        <f>"202320810"</f>
        <v>202320810</v>
      </c>
      <c r="C222" s="8">
        <v>0</v>
      </c>
      <c r="D222" s="9" t="s">
        <v>6</v>
      </c>
    </row>
    <row r="223" spans="1:4" ht="15.75" customHeight="1">
      <c r="A223" s="7" t="s">
        <v>5</v>
      </c>
      <c r="B223" s="7" t="str">
        <f>"202320811"</f>
        <v>202320811</v>
      </c>
      <c r="C223" s="8">
        <v>55.8</v>
      </c>
      <c r="D223" s="9"/>
    </row>
    <row r="224" spans="1:4" ht="15.75" customHeight="1">
      <c r="A224" s="7" t="s">
        <v>5</v>
      </c>
      <c r="B224" s="7" t="str">
        <f>"202320812"</f>
        <v>202320812</v>
      </c>
      <c r="C224" s="8">
        <v>0</v>
      </c>
      <c r="D224" s="9" t="s">
        <v>6</v>
      </c>
    </row>
    <row r="225" spans="1:4" ht="15.75" customHeight="1">
      <c r="A225" s="7" t="s">
        <v>5</v>
      </c>
      <c r="B225" s="7" t="str">
        <f>"202320813"</f>
        <v>202320813</v>
      </c>
      <c r="C225" s="8">
        <v>70</v>
      </c>
      <c r="D225" s="9"/>
    </row>
    <row r="226" spans="1:4" ht="15.75" customHeight="1">
      <c r="A226" s="7" t="s">
        <v>5</v>
      </c>
      <c r="B226" s="7" t="str">
        <f>"202320814"</f>
        <v>202320814</v>
      </c>
      <c r="C226" s="8">
        <v>64</v>
      </c>
      <c r="D226" s="9"/>
    </row>
    <row r="227" spans="1:4" ht="15.75" customHeight="1">
      <c r="A227" s="7" t="s">
        <v>5</v>
      </c>
      <c r="B227" s="7" t="str">
        <f>"202320815"</f>
        <v>202320815</v>
      </c>
      <c r="C227" s="8">
        <v>0</v>
      </c>
      <c r="D227" s="9" t="s">
        <v>6</v>
      </c>
    </row>
    <row r="228" spans="1:4" ht="15.75" customHeight="1">
      <c r="A228" s="7" t="s">
        <v>5</v>
      </c>
      <c r="B228" s="7" t="str">
        <f>"202320816"</f>
        <v>202320816</v>
      </c>
      <c r="C228" s="8">
        <v>0</v>
      </c>
      <c r="D228" s="9" t="s">
        <v>6</v>
      </c>
    </row>
    <row r="229" spans="1:4" ht="15.75" customHeight="1">
      <c r="A229" s="7" t="s">
        <v>5</v>
      </c>
      <c r="B229" s="7" t="str">
        <f>"202320817"</f>
        <v>202320817</v>
      </c>
      <c r="C229" s="8">
        <v>68.8</v>
      </c>
      <c r="D229" s="9"/>
    </row>
    <row r="230" spans="1:4" ht="15.75" customHeight="1">
      <c r="A230" s="7" t="s">
        <v>5</v>
      </c>
      <c r="B230" s="7" t="str">
        <f>"202320818"</f>
        <v>202320818</v>
      </c>
      <c r="C230" s="8">
        <v>73.8</v>
      </c>
      <c r="D230" s="9"/>
    </row>
    <row r="231" spans="1:4" ht="15.75" customHeight="1">
      <c r="A231" s="7" t="s">
        <v>5</v>
      </c>
      <c r="B231" s="7" t="str">
        <f>"202320819"</f>
        <v>202320819</v>
      </c>
      <c r="C231" s="8">
        <v>0</v>
      </c>
      <c r="D231" s="9" t="s">
        <v>6</v>
      </c>
    </row>
    <row r="232" spans="1:4" ht="15.75" customHeight="1">
      <c r="A232" s="7" t="s">
        <v>5</v>
      </c>
      <c r="B232" s="7" t="str">
        <f>"202320820"</f>
        <v>202320820</v>
      </c>
      <c r="C232" s="8">
        <v>0</v>
      </c>
      <c r="D232" s="9" t="s">
        <v>6</v>
      </c>
    </row>
    <row r="233" spans="1:4" ht="15.75" customHeight="1">
      <c r="A233" s="7" t="s">
        <v>5</v>
      </c>
      <c r="B233" s="7" t="str">
        <f>"202320821"</f>
        <v>202320821</v>
      </c>
      <c r="C233" s="8">
        <v>71.6</v>
      </c>
      <c r="D233" s="9"/>
    </row>
    <row r="234" spans="1:4" ht="15.75" customHeight="1">
      <c r="A234" s="7" t="s">
        <v>5</v>
      </c>
      <c r="B234" s="7" t="str">
        <f>"202320822"</f>
        <v>202320822</v>
      </c>
      <c r="C234" s="8">
        <v>0</v>
      </c>
      <c r="D234" s="9" t="s">
        <v>6</v>
      </c>
    </row>
    <row r="235" spans="1:4" ht="15.75" customHeight="1">
      <c r="A235" s="7" t="s">
        <v>5</v>
      </c>
      <c r="B235" s="7" t="str">
        <f>"202320823"</f>
        <v>202320823</v>
      </c>
      <c r="C235" s="8">
        <v>0</v>
      </c>
      <c r="D235" s="9" t="s">
        <v>6</v>
      </c>
    </row>
    <row r="236" spans="1:4" ht="15.75" customHeight="1">
      <c r="A236" s="7" t="s">
        <v>5</v>
      </c>
      <c r="B236" s="7" t="str">
        <f>"202320824"</f>
        <v>202320824</v>
      </c>
      <c r="C236" s="8">
        <v>0</v>
      </c>
      <c r="D236" s="9" t="s">
        <v>6</v>
      </c>
    </row>
    <row r="237" spans="1:4" ht="15.75" customHeight="1">
      <c r="A237" s="7" t="s">
        <v>5</v>
      </c>
      <c r="B237" s="7" t="str">
        <f>"202320825"</f>
        <v>202320825</v>
      </c>
      <c r="C237" s="8">
        <v>0</v>
      </c>
      <c r="D237" s="9" t="s">
        <v>6</v>
      </c>
    </row>
    <row r="238" spans="1:4" ht="15.75" customHeight="1">
      <c r="A238" s="7" t="s">
        <v>5</v>
      </c>
      <c r="B238" s="7" t="str">
        <f>"202320826"</f>
        <v>202320826</v>
      </c>
      <c r="C238" s="8">
        <v>0</v>
      </c>
      <c r="D238" s="9" t="s">
        <v>6</v>
      </c>
    </row>
    <row r="239" spans="1:4" ht="15.75" customHeight="1">
      <c r="A239" s="7" t="s">
        <v>5</v>
      </c>
      <c r="B239" s="7" t="str">
        <f>"202320827"</f>
        <v>202320827</v>
      </c>
      <c r="C239" s="8">
        <v>0</v>
      </c>
      <c r="D239" s="9" t="s">
        <v>6</v>
      </c>
    </row>
    <row r="240" spans="1:4" ht="15.75" customHeight="1">
      <c r="A240" s="7" t="s">
        <v>5</v>
      </c>
      <c r="B240" s="7" t="str">
        <f>"202320828"</f>
        <v>202320828</v>
      </c>
      <c r="C240" s="8">
        <v>0</v>
      </c>
      <c r="D240" s="9" t="s">
        <v>6</v>
      </c>
    </row>
    <row r="241" spans="1:4" ht="15.75" customHeight="1">
      <c r="A241" s="7" t="s">
        <v>5</v>
      </c>
      <c r="B241" s="7" t="str">
        <f>"202320829"</f>
        <v>202320829</v>
      </c>
      <c r="C241" s="8">
        <v>66.6</v>
      </c>
      <c r="D241" s="9"/>
    </row>
    <row r="242" spans="1:4" ht="15.75" customHeight="1">
      <c r="A242" s="7" t="s">
        <v>5</v>
      </c>
      <c r="B242" s="7" t="str">
        <f>"202320830"</f>
        <v>202320830</v>
      </c>
      <c r="C242" s="8">
        <v>0</v>
      </c>
      <c r="D242" s="9" t="s">
        <v>6</v>
      </c>
    </row>
    <row r="243" spans="1:4" ht="15.75" customHeight="1">
      <c r="A243" s="7" t="s">
        <v>5</v>
      </c>
      <c r="B243" s="7" t="str">
        <f>"202320901"</f>
        <v>202320901</v>
      </c>
      <c r="C243" s="8">
        <v>54.6</v>
      </c>
      <c r="D243" s="9"/>
    </row>
    <row r="244" spans="1:4" ht="15.75" customHeight="1">
      <c r="A244" s="7" t="s">
        <v>5</v>
      </c>
      <c r="B244" s="7" t="str">
        <f>"202320902"</f>
        <v>202320902</v>
      </c>
      <c r="C244" s="8">
        <v>30</v>
      </c>
      <c r="D244" s="9"/>
    </row>
    <row r="245" spans="1:4" ht="15.75" customHeight="1">
      <c r="A245" s="7" t="s">
        <v>5</v>
      </c>
      <c r="B245" s="7" t="str">
        <f>"202320903"</f>
        <v>202320903</v>
      </c>
      <c r="C245" s="8">
        <v>77.4</v>
      </c>
      <c r="D245" s="9"/>
    </row>
    <row r="246" spans="1:4" ht="15.75" customHeight="1">
      <c r="A246" s="7" t="s">
        <v>5</v>
      </c>
      <c r="B246" s="7" t="str">
        <f>"202320904"</f>
        <v>202320904</v>
      </c>
      <c r="C246" s="8">
        <v>0</v>
      </c>
      <c r="D246" s="9" t="s">
        <v>6</v>
      </c>
    </row>
    <row r="247" spans="1:4" ht="15.75" customHeight="1">
      <c r="A247" s="7" t="s">
        <v>5</v>
      </c>
      <c r="B247" s="7" t="str">
        <f>"202320905"</f>
        <v>202320905</v>
      </c>
      <c r="C247" s="8">
        <v>71.8</v>
      </c>
      <c r="D247" s="9"/>
    </row>
    <row r="248" spans="1:4" ht="15.75" customHeight="1">
      <c r="A248" s="7" t="s">
        <v>5</v>
      </c>
      <c r="B248" s="7" t="str">
        <f>"202320906"</f>
        <v>202320906</v>
      </c>
      <c r="C248" s="8">
        <v>77.6</v>
      </c>
      <c r="D248" s="9"/>
    </row>
    <row r="249" spans="1:4" ht="15.75" customHeight="1">
      <c r="A249" s="7" t="s">
        <v>5</v>
      </c>
      <c r="B249" s="7" t="str">
        <f>"202320907"</f>
        <v>202320907</v>
      </c>
      <c r="C249" s="8">
        <v>47.4</v>
      </c>
      <c r="D249" s="9"/>
    </row>
    <row r="250" spans="1:4" ht="15.75" customHeight="1">
      <c r="A250" s="7" t="s">
        <v>5</v>
      </c>
      <c r="B250" s="7" t="str">
        <f>"202320908"</f>
        <v>202320908</v>
      </c>
      <c r="C250" s="8">
        <v>0</v>
      </c>
      <c r="D250" s="9" t="s">
        <v>6</v>
      </c>
    </row>
    <row r="251" spans="1:4" ht="15.75" customHeight="1">
      <c r="A251" s="7" t="s">
        <v>5</v>
      </c>
      <c r="B251" s="7" t="str">
        <f>"202320909"</f>
        <v>202320909</v>
      </c>
      <c r="C251" s="8">
        <v>0</v>
      </c>
      <c r="D251" s="9" t="s">
        <v>6</v>
      </c>
    </row>
    <row r="252" spans="1:4" ht="15.75" customHeight="1">
      <c r="A252" s="7" t="s">
        <v>5</v>
      </c>
      <c r="B252" s="7" t="str">
        <f>"202320910"</f>
        <v>202320910</v>
      </c>
      <c r="C252" s="8">
        <v>81.4</v>
      </c>
      <c r="D252" s="9"/>
    </row>
    <row r="253" spans="1:4" ht="15.75" customHeight="1">
      <c r="A253" s="7" t="s">
        <v>5</v>
      </c>
      <c r="B253" s="7" t="str">
        <f>"202320911"</f>
        <v>202320911</v>
      </c>
      <c r="C253" s="8">
        <v>58.6</v>
      </c>
      <c r="D253" s="9"/>
    </row>
    <row r="254" spans="1:4" ht="15.75" customHeight="1">
      <c r="A254" s="7" t="s">
        <v>5</v>
      </c>
      <c r="B254" s="7" t="str">
        <f>"202320912"</f>
        <v>202320912</v>
      </c>
      <c r="C254" s="8">
        <v>0</v>
      </c>
      <c r="D254" s="9" t="s">
        <v>6</v>
      </c>
    </row>
    <row r="255" spans="1:4" ht="15.75" customHeight="1">
      <c r="A255" s="7" t="s">
        <v>5</v>
      </c>
      <c r="B255" s="7" t="str">
        <f>"202320913"</f>
        <v>202320913</v>
      </c>
      <c r="C255" s="8">
        <v>72</v>
      </c>
      <c r="D255" s="9"/>
    </row>
    <row r="256" spans="1:4" ht="15.75" customHeight="1">
      <c r="A256" s="7" t="s">
        <v>5</v>
      </c>
      <c r="B256" s="7" t="str">
        <f>"202320914"</f>
        <v>202320914</v>
      </c>
      <c r="C256" s="8">
        <v>48.4</v>
      </c>
      <c r="D256" s="9"/>
    </row>
    <row r="257" spans="1:4" ht="15.75" customHeight="1">
      <c r="A257" s="7" t="s">
        <v>5</v>
      </c>
      <c r="B257" s="7" t="str">
        <f>"202320915"</f>
        <v>202320915</v>
      </c>
      <c r="C257" s="8">
        <v>0</v>
      </c>
      <c r="D257" s="9" t="s">
        <v>6</v>
      </c>
    </row>
    <row r="258" spans="1:4" ht="15.75" customHeight="1">
      <c r="A258" s="7" t="s">
        <v>5</v>
      </c>
      <c r="B258" s="7" t="str">
        <f>"202320916"</f>
        <v>202320916</v>
      </c>
      <c r="C258" s="8">
        <v>62.8</v>
      </c>
      <c r="D258" s="9"/>
    </row>
    <row r="259" spans="1:4" ht="15.75" customHeight="1">
      <c r="A259" s="7" t="s">
        <v>5</v>
      </c>
      <c r="B259" s="7" t="str">
        <f>"202320917"</f>
        <v>202320917</v>
      </c>
      <c r="C259" s="8">
        <v>81</v>
      </c>
      <c r="D259" s="9"/>
    </row>
    <row r="260" spans="1:4" ht="15.75" customHeight="1">
      <c r="A260" s="7" t="s">
        <v>5</v>
      </c>
      <c r="B260" s="7" t="str">
        <f>"202320918"</f>
        <v>202320918</v>
      </c>
      <c r="C260" s="8">
        <v>0</v>
      </c>
      <c r="D260" s="9" t="s">
        <v>6</v>
      </c>
    </row>
    <row r="261" spans="1:4" ht="15.75" customHeight="1">
      <c r="A261" s="7" t="s">
        <v>5</v>
      </c>
      <c r="B261" s="7" t="str">
        <f>"202320919"</f>
        <v>202320919</v>
      </c>
      <c r="C261" s="8">
        <v>80</v>
      </c>
      <c r="D261" s="9"/>
    </row>
    <row r="262" spans="1:4" ht="15.75" customHeight="1">
      <c r="A262" s="7" t="s">
        <v>5</v>
      </c>
      <c r="B262" s="7" t="str">
        <f>"202320920"</f>
        <v>202320920</v>
      </c>
      <c r="C262" s="8">
        <v>73.8</v>
      </c>
      <c r="D262" s="9"/>
    </row>
    <row r="263" spans="1:4" ht="15.75" customHeight="1">
      <c r="A263" s="7" t="s">
        <v>5</v>
      </c>
      <c r="B263" s="7" t="str">
        <f>"202320921"</f>
        <v>202320921</v>
      </c>
      <c r="C263" s="8">
        <v>63.2</v>
      </c>
      <c r="D263" s="9"/>
    </row>
    <row r="264" spans="1:4" ht="15.75" customHeight="1">
      <c r="A264" s="7" t="s">
        <v>5</v>
      </c>
      <c r="B264" s="7" t="str">
        <f>"202320922"</f>
        <v>202320922</v>
      </c>
      <c r="C264" s="8">
        <v>80</v>
      </c>
      <c r="D264" s="9"/>
    </row>
    <row r="265" spans="1:4" ht="15.75" customHeight="1">
      <c r="A265" s="7" t="s">
        <v>5</v>
      </c>
      <c r="B265" s="7" t="str">
        <f>"202320923"</f>
        <v>202320923</v>
      </c>
      <c r="C265" s="8">
        <v>0</v>
      </c>
      <c r="D265" s="9" t="s">
        <v>6</v>
      </c>
    </row>
    <row r="266" spans="1:4" ht="15.75" customHeight="1">
      <c r="A266" s="7" t="s">
        <v>5</v>
      </c>
      <c r="B266" s="7" t="str">
        <f>"202320924"</f>
        <v>202320924</v>
      </c>
      <c r="C266" s="8">
        <v>0</v>
      </c>
      <c r="D266" s="9" t="s">
        <v>6</v>
      </c>
    </row>
    <row r="267" spans="1:4" ht="15.75" customHeight="1">
      <c r="A267" s="7" t="s">
        <v>5</v>
      </c>
      <c r="B267" s="7" t="str">
        <f>"202320925"</f>
        <v>202320925</v>
      </c>
      <c r="C267" s="8">
        <v>61.4</v>
      </c>
      <c r="D267" s="9"/>
    </row>
    <row r="268" spans="1:4" ht="15.75" customHeight="1">
      <c r="A268" s="7" t="s">
        <v>5</v>
      </c>
      <c r="B268" s="7" t="str">
        <f>"202320926"</f>
        <v>202320926</v>
      </c>
      <c r="C268" s="8">
        <v>72.4</v>
      </c>
      <c r="D268" s="9"/>
    </row>
    <row r="269" spans="1:4" ht="15.75" customHeight="1">
      <c r="A269" s="7" t="s">
        <v>5</v>
      </c>
      <c r="B269" s="7" t="str">
        <f>"202320927"</f>
        <v>202320927</v>
      </c>
      <c r="C269" s="8">
        <v>0</v>
      </c>
      <c r="D269" s="9" t="s">
        <v>6</v>
      </c>
    </row>
    <row r="270" spans="1:4" ht="15.75" customHeight="1">
      <c r="A270" s="7" t="s">
        <v>5</v>
      </c>
      <c r="B270" s="7" t="str">
        <f>"202320928"</f>
        <v>202320928</v>
      </c>
      <c r="C270" s="8">
        <v>63.6</v>
      </c>
      <c r="D270" s="9"/>
    </row>
    <row r="271" spans="1:4" ht="15.75" customHeight="1">
      <c r="A271" s="7" t="s">
        <v>5</v>
      </c>
      <c r="B271" s="7" t="str">
        <f>"202320929"</f>
        <v>202320929</v>
      </c>
      <c r="C271" s="8">
        <v>73.2</v>
      </c>
      <c r="D271" s="9"/>
    </row>
    <row r="272" spans="1:4" ht="15.75" customHeight="1">
      <c r="A272" s="7" t="s">
        <v>5</v>
      </c>
      <c r="B272" s="7" t="str">
        <f>"202320930"</f>
        <v>202320930</v>
      </c>
      <c r="C272" s="8">
        <v>0</v>
      </c>
      <c r="D272" s="9" t="s">
        <v>6</v>
      </c>
    </row>
    <row r="273" spans="1:4" ht="15.75" customHeight="1">
      <c r="A273" s="7" t="s">
        <v>5</v>
      </c>
      <c r="B273" s="7" t="str">
        <f>"202321001"</f>
        <v>202321001</v>
      </c>
      <c r="C273" s="8">
        <v>0</v>
      </c>
      <c r="D273" s="9" t="s">
        <v>6</v>
      </c>
    </row>
    <row r="274" spans="1:4" ht="15.75" customHeight="1">
      <c r="A274" s="7" t="s">
        <v>5</v>
      </c>
      <c r="B274" s="7" t="str">
        <f>"202321002"</f>
        <v>202321002</v>
      </c>
      <c r="C274" s="8">
        <v>0</v>
      </c>
      <c r="D274" s="9" t="s">
        <v>6</v>
      </c>
    </row>
    <row r="275" spans="1:4" ht="15.75" customHeight="1">
      <c r="A275" s="7" t="s">
        <v>5</v>
      </c>
      <c r="B275" s="7" t="str">
        <f>"202321003"</f>
        <v>202321003</v>
      </c>
      <c r="C275" s="8">
        <v>62.4</v>
      </c>
      <c r="D275" s="9"/>
    </row>
    <row r="276" spans="1:4" ht="15.75" customHeight="1">
      <c r="A276" s="7" t="s">
        <v>5</v>
      </c>
      <c r="B276" s="7" t="str">
        <f>"202321004"</f>
        <v>202321004</v>
      </c>
      <c r="C276" s="8">
        <v>62.2</v>
      </c>
      <c r="D276" s="9"/>
    </row>
    <row r="277" spans="1:4" ht="15.75" customHeight="1">
      <c r="A277" s="7" t="s">
        <v>5</v>
      </c>
      <c r="B277" s="7" t="str">
        <f>"202321005"</f>
        <v>202321005</v>
      </c>
      <c r="C277" s="8">
        <v>0</v>
      </c>
      <c r="D277" s="9" t="s">
        <v>6</v>
      </c>
    </row>
    <row r="278" spans="1:4" ht="15.75" customHeight="1">
      <c r="A278" s="7" t="s">
        <v>5</v>
      </c>
      <c r="B278" s="7" t="str">
        <f>"202321006"</f>
        <v>202321006</v>
      </c>
      <c r="C278" s="8">
        <v>0</v>
      </c>
      <c r="D278" s="9" t="s">
        <v>6</v>
      </c>
    </row>
    <row r="279" spans="1:4" ht="15.75" customHeight="1">
      <c r="A279" s="7" t="s">
        <v>5</v>
      </c>
      <c r="B279" s="7" t="str">
        <f>"202321007"</f>
        <v>202321007</v>
      </c>
      <c r="C279" s="8">
        <v>60.6</v>
      </c>
      <c r="D279" s="9"/>
    </row>
    <row r="280" spans="1:4" ht="15.75" customHeight="1">
      <c r="A280" s="7" t="s">
        <v>5</v>
      </c>
      <c r="B280" s="7" t="str">
        <f>"202321008"</f>
        <v>202321008</v>
      </c>
      <c r="C280" s="8">
        <v>0</v>
      </c>
      <c r="D280" s="9" t="s">
        <v>6</v>
      </c>
    </row>
    <row r="281" spans="1:4" ht="15.75" customHeight="1">
      <c r="A281" s="7" t="s">
        <v>5</v>
      </c>
      <c r="B281" s="7" t="str">
        <f>"202321009"</f>
        <v>202321009</v>
      </c>
      <c r="C281" s="8">
        <v>66.8</v>
      </c>
      <c r="D281" s="9"/>
    </row>
    <row r="282" spans="1:4" ht="15.75" customHeight="1">
      <c r="A282" s="7" t="s">
        <v>8</v>
      </c>
      <c r="B282" s="7" t="str">
        <f>"202321010"</f>
        <v>202321010</v>
      </c>
      <c r="C282" s="8">
        <v>67.8</v>
      </c>
      <c r="D282" s="9"/>
    </row>
    <row r="283" spans="1:4" ht="15.75" customHeight="1">
      <c r="A283" s="7" t="s">
        <v>8</v>
      </c>
      <c r="B283" s="7" t="str">
        <f>"202321011"</f>
        <v>202321011</v>
      </c>
      <c r="C283" s="8">
        <v>0</v>
      </c>
      <c r="D283" s="9" t="s">
        <v>6</v>
      </c>
    </row>
    <row r="284" spans="1:4" ht="15.75" customHeight="1">
      <c r="A284" s="7" t="s">
        <v>8</v>
      </c>
      <c r="B284" s="7" t="str">
        <f>"202321012"</f>
        <v>202321012</v>
      </c>
      <c r="C284" s="8">
        <v>75.2</v>
      </c>
      <c r="D284" s="9"/>
    </row>
    <row r="285" spans="1:4" ht="15.75" customHeight="1">
      <c r="A285" s="7" t="s">
        <v>8</v>
      </c>
      <c r="B285" s="7" t="str">
        <f>"202321013"</f>
        <v>202321013</v>
      </c>
      <c r="C285" s="8">
        <v>70.8</v>
      </c>
      <c r="D285" s="9"/>
    </row>
    <row r="286" spans="1:4" ht="15.75" customHeight="1">
      <c r="A286" s="7" t="s">
        <v>8</v>
      </c>
      <c r="B286" s="7" t="str">
        <f>"202321014"</f>
        <v>202321014</v>
      </c>
      <c r="C286" s="8">
        <v>54.2</v>
      </c>
      <c r="D286" s="9"/>
    </row>
    <row r="287" spans="1:4" ht="15.75" customHeight="1">
      <c r="A287" s="7" t="s">
        <v>8</v>
      </c>
      <c r="B287" s="7" t="str">
        <f>"202321015"</f>
        <v>202321015</v>
      </c>
      <c r="C287" s="8">
        <v>0</v>
      </c>
      <c r="D287" s="9" t="s">
        <v>6</v>
      </c>
    </row>
    <row r="288" spans="1:4" ht="15.75" customHeight="1">
      <c r="A288" s="7" t="s">
        <v>8</v>
      </c>
      <c r="B288" s="7" t="str">
        <f>"202321016"</f>
        <v>202321016</v>
      </c>
      <c r="C288" s="8">
        <v>0</v>
      </c>
      <c r="D288" s="9" t="s">
        <v>6</v>
      </c>
    </row>
    <row r="289" spans="1:4" ht="15.75" customHeight="1">
      <c r="A289" s="7" t="s">
        <v>8</v>
      </c>
      <c r="B289" s="7" t="str">
        <f>"202321017"</f>
        <v>202321017</v>
      </c>
      <c r="C289" s="8">
        <v>0</v>
      </c>
      <c r="D289" s="9" t="s">
        <v>6</v>
      </c>
    </row>
    <row r="290" spans="1:4" ht="15.75" customHeight="1">
      <c r="A290" s="7" t="s">
        <v>8</v>
      </c>
      <c r="B290" s="7" t="str">
        <f>"202321018"</f>
        <v>202321018</v>
      </c>
      <c r="C290" s="8">
        <v>0</v>
      </c>
      <c r="D290" s="9" t="s">
        <v>6</v>
      </c>
    </row>
    <row r="291" spans="1:4" ht="15.75" customHeight="1">
      <c r="A291" s="7" t="s">
        <v>8</v>
      </c>
      <c r="B291" s="7" t="str">
        <f>"202321019"</f>
        <v>202321019</v>
      </c>
      <c r="C291" s="8">
        <v>55.6</v>
      </c>
      <c r="D291" s="9"/>
    </row>
    <row r="292" spans="1:4" ht="15.75" customHeight="1">
      <c r="A292" s="7" t="s">
        <v>8</v>
      </c>
      <c r="B292" s="7" t="str">
        <f>"202321020"</f>
        <v>202321020</v>
      </c>
      <c r="C292" s="8">
        <v>0</v>
      </c>
      <c r="D292" s="9" t="s">
        <v>6</v>
      </c>
    </row>
    <row r="293" spans="1:4" ht="15.75" customHeight="1">
      <c r="A293" s="7" t="s">
        <v>8</v>
      </c>
      <c r="B293" s="7" t="str">
        <f>"202321021"</f>
        <v>202321021</v>
      </c>
      <c r="C293" s="8">
        <v>61.6</v>
      </c>
      <c r="D293" s="9"/>
    </row>
    <row r="294" spans="1:4" ht="15.75" customHeight="1">
      <c r="A294" s="7" t="s">
        <v>8</v>
      </c>
      <c r="B294" s="7" t="str">
        <f>"202321022"</f>
        <v>202321022</v>
      </c>
      <c r="C294" s="8">
        <v>71.6</v>
      </c>
      <c r="D294" s="9"/>
    </row>
    <row r="295" spans="1:4" ht="15.75" customHeight="1">
      <c r="A295" s="7" t="s">
        <v>8</v>
      </c>
      <c r="B295" s="7" t="str">
        <f>"202321023"</f>
        <v>202321023</v>
      </c>
      <c r="C295" s="8">
        <v>64.8</v>
      </c>
      <c r="D295" s="9"/>
    </row>
    <row r="296" spans="1:4" ht="15.75" customHeight="1">
      <c r="A296" s="7" t="s">
        <v>8</v>
      </c>
      <c r="B296" s="7" t="str">
        <f>"202321024"</f>
        <v>202321024</v>
      </c>
      <c r="C296" s="8">
        <v>68.8</v>
      </c>
      <c r="D296" s="9"/>
    </row>
    <row r="297" spans="1:4" ht="15.75" customHeight="1">
      <c r="A297" s="7" t="s">
        <v>8</v>
      </c>
      <c r="B297" s="7" t="str">
        <f>"202321025"</f>
        <v>202321025</v>
      </c>
      <c r="C297" s="8">
        <v>40</v>
      </c>
      <c r="D297" s="9"/>
    </row>
    <row r="298" spans="1:4" ht="15.75" customHeight="1">
      <c r="A298" s="7" t="s">
        <v>8</v>
      </c>
      <c r="B298" s="7" t="str">
        <f>"202321026"</f>
        <v>202321026</v>
      </c>
      <c r="C298" s="8">
        <v>0</v>
      </c>
      <c r="D298" s="9" t="s">
        <v>6</v>
      </c>
    </row>
    <row r="299" spans="1:4" ht="15.75" customHeight="1">
      <c r="A299" s="7" t="s">
        <v>8</v>
      </c>
      <c r="B299" s="7" t="str">
        <f>"202321027"</f>
        <v>202321027</v>
      </c>
      <c r="C299" s="8">
        <v>56.6</v>
      </c>
      <c r="D299" s="9"/>
    </row>
    <row r="300" spans="1:4" ht="15.75" customHeight="1">
      <c r="A300" s="7" t="s">
        <v>8</v>
      </c>
      <c r="B300" s="7" t="str">
        <f>"202321028"</f>
        <v>202321028</v>
      </c>
      <c r="C300" s="8">
        <v>0</v>
      </c>
      <c r="D300" s="9" t="s">
        <v>6</v>
      </c>
    </row>
    <row r="301" spans="1:4" ht="15.75" customHeight="1">
      <c r="A301" s="7" t="s">
        <v>8</v>
      </c>
      <c r="B301" s="7" t="str">
        <f>"202321029"</f>
        <v>202321029</v>
      </c>
      <c r="C301" s="8">
        <v>0</v>
      </c>
      <c r="D301" s="9" t="s">
        <v>6</v>
      </c>
    </row>
    <row r="302" spans="1:4" ht="15.75" customHeight="1">
      <c r="A302" s="7" t="s">
        <v>8</v>
      </c>
      <c r="B302" s="7" t="str">
        <f>"202321030"</f>
        <v>202321030</v>
      </c>
      <c r="C302" s="8">
        <v>0</v>
      </c>
      <c r="D302" s="9" t="s">
        <v>6</v>
      </c>
    </row>
    <row r="303" spans="1:4" ht="15.75" customHeight="1">
      <c r="A303" s="7" t="s">
        <v>8</v>
      </c>
      <c r="B303" s="7" t="str">
        <f>"202321101"</f>
        <v>202321101</v>
      </c>
      <c r="C303" s="8">
        <v>0</v>
      </c>
      <c r="D303" s="9" t="s">
        <v>6</v>
      </c>
    </row>
    <row r="304" spans="1:4" ht="15.75" customHeight="1">
      <c r="A304" s="7" t="s">
        <v>8</v>
      </c>
      <c r="B304" s="7" t="str">
        <f>"202321102"</f>
        <v>202321102</v>
      </c>
      <c r="C304" s="8">
        <v>67.2</v>
      </c>
      <c r="D304" s="9"/>
    </row>
    <row r="305" spans="1:4" ht="15.75" customHeight="1">
      <c r="A305" s="7" t="s">
        <v>8</v>
      </c>
      <c r="B305" s="7" t="str">
        <f>"202321103"</f>
        <v>202321103</v>
      </c>
      <c r="C305" s="8">
        <v>0</v>
      </c>
      <c r="D305" s="9" t="s">
        <v>6</v>
      </c>
    </row>
    <row r="306" spans="1:4" ht="15.75" customHeight="1">
      <c r="A306" s="7" t="s">
        <v>8</v>
      </c>
      <c r="B306" s="7" t="str">
        <f>"202321104"</f>
        <v>202321104</v>
      </c>
      <c r="C306" s="8">
        <v>0</v>
      </c>
      <c r="D306" s="9" t="s">
        <v>6</v>
      </c>
    </row>
    <row r="307" spans="1:4" ht="15.75" customHeight="1">
      <c r="A307" s="7" t="s">
        <v>9</v>
      </c>
      <c r="B307" s="7" t="str">
        <f>"202321105"</f>
        <v>202321105</v>
      </c>
      <c r="C307" s="8">
        <v>0</v>
      </c>
      <c r="D307" s="9" t="s">
        <v>6</v>
      </c>
    </row>
    <row r="308" spans="1:4" ht="15.75" customHeight="1">
      <c r="A308" s="7" t="s">
        <v>9</v>
      </c>
      <c r="B308" s="7" t="str">
        <f>"202321106"</f>
        <v>202321106</v>
      </c>
      <c r="C308" s="8">
        <v>55.6</v>
      </c>
      <c r="D308" s="9"/>
    </row>
    <row r="309" spans="1:4" ht="15.75" customHeight="1">
      <c r="A309" s="7" t="s">
        <v>9</v>
      </c>
      <c r="B309" s="7" t="str">
        <f>"202321107"</f>
        <v>202321107</v>
      </c>
      <c r="C309" s="8">
        <v>69.4</v>
      </c>
      <c r="D309" s="9"/>
    </row>
    <row r="310" spans="1:4" ht="15.75" customHeight="1">
      <c r="A310" s="7" t="s">
        <v>9</v>
      </c>
      <c r="B310" s="7" t="str">
        <f>"202321108"</f>
        <v>202321108</v>
      </c>
      <c r="C310" s="8">
        <v>69</v>
      </c>
      <c r="D310" s="9"/>
    </row>
    <row r="311" spans="1:4" ht="15.75" customHeight="1">
      <c r="A311" s="7" t="s">
        <v>9</v>
      </c>
      <c r="B311" s="7" t="str">
        <f>"202321109"</f>
        <v>202321109</v>
      </c>
      <c r="C311" s="8">
        <v>62.2</v>
      </c>
      <c r="D311" s="9"/>
    </row>
    <row r="312" spans="1:4" ht="15.75" customHeight="1">
      <c r="A312" s="7" t="s">
        <v>9</v>
      </c>
      <c r="B312" s="7" t="str">
        <f>"202321110"</f>
        <v>202321110</v>
      </c>
      <c r="C312" s="8">
        <v>57.4</v>
      </c>
      <c r="D312" s="9"/>
    </row>
    <row r="313" spans="1:4" ht="15.75" customHeight="1">
      <c r="A313" s="7" t="s">
        <v>9</v>
      </c>
      <c r="B313" s="7" t="str">
        <f>"202321111"</f>
        <v>202321111</v>
      </c>
      <c r="C313" s="8">
        <v>65.8</v>
      </c>
      <c r="D313" s="9"/>
    </row>
    <row r="314" spans="1:4" ht="15.75" customHeight="1">
      <c r="A314" s="7" t="s">
        <v>9</v>
      </c>
      <c r="B314" s="7" t="str">
        <f>"202321112"</f>
        <v>202321112</v>
      </c>
      <c r="C314" s="8">
        <v>0</v>
      </c>
      <c r="D314" s="9" t="s">
        <v>6</v>
      </c>
    </row>
    <row r="315" spans="1:4" ht="15.75" customHeight="1">
      <c r="A315" s="7" t="s">
        <v>9</v>
      </c>
      <c r="B315" s="7" t="str">
        <f>"202321113"</f>
        <v>202321113</v>
      </c>
      <c r="C315" s="8">
        <v>0</v>
      </c>
      <c r="D315" s="9" t="s">
        <v>6</v>
      </c>
    </row>
    <row r="316" spans="1:4" ht="15.75" customHeight="1">
      <c r="A316" s="7" t="s">
        <v>9</v>
      </c>
      <c r="B316" s="7" t="str">
        <f>"202321114"</f>
        <v>202321114</v>
      </c>
      <c r="C316" s="8">
        <v>0</v>
      </c>
      <c r="D316" s="9" t="s">
        <v>6</v>
      </c>
    </row>
    <row r="317" spans="1:4" ht="15.75" customHeight="1">
      <c r="A317" s="7" t="s">
        <v>9</v>
      </c>
      <c r="B317" s="7" t="str">
        <f>"202321115"</f>
        <v>202321115</v>
      </c>
      <c r="C317" s="8">
        <v>54.2</v>
      </c>
      <c r="D317" s="9"/>
    </row>
    <row r="318" spans="1:4" ht="15.75" customHeight="1">
      <c r="A318" s="7" t="s">
        <v>9</v>
      </c>
      <c r="B318" s="7" t="str">
        <f>"202321116"</f>
        <v>202321116</v>
      </c>
      <c r="C318" s="8">
        <v>53.8</v>
      </c>
      <c r="D318" s="9"/>
    </row>
    <row r="319" spans="1:4" ht="15.75" customHeight="1">
      <c r="A319" s="7" t="s">
        <v>10</v>
      </c>
      <c r="B319" s="7" t="str">
        <f>"202321117"</f>
        <v>202321117</v>
      </c>
      <c r="C319" s="8">
        <v>57.8</v>
      </c>
      <c r="D319" s="9"/>
    </row>
    <row r="320" spans="1:4" ht="15.75" customHeight="1">
      <c r="A320" s="7" t="s">
        <v>10</v>
      </c>
      <c r="B320" s="7" t="str">
        <f>"202321118"</f>
        <v>202321118</v>
      </c>
      <c r="C320" s="8">
        <v>68.6</v>
      </c>
      <c r="D320" s="9"/>
    </row>
    <row r="321" spans="1:4" ht="15.75" customHeight="1">
      <c r="A321" s="7" t="s">
        <v>10</v>
      </c>
      <c r="B321" s="7" t="str">
        <f>"202321119"</f>
        <v>202321119</v>
      </c>
      <c r="C321" s="8">
        <v>0</v>
      </c>
      <c r="D321" s="9" t="s">
        <v>6</v>
      </c>
    </row>
    <row r="322" spans="1:4" ht="15.75" customHeight="1">
      <c r="A322" s="7" t="s">
        <v>10</v>
      </c>
      <c r="B322" s="7" t="str">
        <f>"202321120"</f>
        <v>202321120</v>
      </c>
      <c r="C322" s="8">
        <v>0</v>
      </c>
      <c r="D322" s="9" t="s">
        <v>6</v>
      </c>
    </row>
    <row r="323" spans="1:4" ht="15.75" customHeight="1">
      <c r="A323" s="7" t="s">
        <v>10</v>
      </c>
      <c r="B323" s="7" t="str">
        <f>"202321121"</f>
        <v>202321121</v>
      </c>
      <c r="C323" s="8">
        <v>62.8</v>
      </c>
      <c r="D323" s="9"/>
    </row>
    <row r="324" spans="1:4" ht="15.75" customHeight="1">
      <c r="A324" s="7" t="s">
        <v>10</v>
      </c>
      <c r="B324" s="7" t="str">
        <f>"202321122"</f>
        <v>202321122</v>
      </c>
      <c r="C324" s="8">
        <v>0</v>
      </c>
      <c r="D324" s="9" t="s">
        <v>6</v>
      </c>
    </row>
    <row r="325" spans="1:4" ht="15.75" customHeight="1">
      <c r="A325" s="7" t="s">
        <v>10</v>
      </c>
      <c r="B325" s="7" t="str">
        <f>"202321123"</f>
        <v>202321123</v>
      </c>
      <c r="C325" s="8">
        <v>61.4</v>
      </c>
      <c r="D325" s="9"/>
    </row>
    <row r="326" spans="1:4" ht="15.75" customHeight="1">
      <c r="A326" s="7" t="s">
        <v>10</v>
      </c>
      <c r="B326" s="7" t="str">
        <f>"202321124"</f>
        <v>202321124</v>
      </c>
      <c r="C326" s="8">
        <v>73.8</v>
      </c>
      <c r="D326" s="9"/>
    </row>
    <row r="327" spans="1:4" ht="15.75" customHeight="1">
      <c r="A327" s="7" t="s">
        <v>10</v>
      </c>
      <c r="B327" s="7" t="str">
        <f>"202321125"</f>
        <v>202321125</v>
      </c>
      <c r="C327" s="8">
        <v>67.8</v>
      </c>
      <c r="D327" s="9"/>
    </row>
    <row r="328" spans="1:4" ht="15.75" customHeight="1">
      <c r="A328" s="7" t="s">
        <v>10</v>
      </c>
      <c r="B328" s="7" t="str">
        <f>"202321126"</f>
        <v>202321126</v>
      </c>
      <c r="C328" s="8">
        <v>0</v>
      </c>
      <c r="D328" s="9" t="s">
        <v>6</v>
      </c>
    </row>
    <row r="329" spans="1:4" ht="15.75" customHeight="1">
      <c r="A329" s="10" t="s">
        <v>10</v>
      </c>
      <c r="B329" s="10" t="str">
        <f>"202321127"</f>
        <v>202321127</v>
      </c>
      <c r="C329" s="8">
        <v>75.6</v>
      </c>
      <c r="D329" s="9"/>
    </row>
    <row r="330" spans="1:4" ht="15.75" customHeight="1">
      <c r="A330" s="7" t="s">
        <v>10</v>
      </c>
      <c r="B330" s="7" t="str">
        <f>"202321128"</f>
        <v>202321128</v>
      </c>
      <c r="C330" s="8">
        <v>0</v>
      </c>
      <c r="D330" s="9" t="s">
        <v>6</v>
      </c>
    </row>
    <row r="331" spans="1:4" ht="15.75" customHeight="1">
      <c r="A331" s="10" t="s">
        <v>10</v>
      </c>
      <c r="B331" s="10" t="str">
        <f>"202321129"</f>
        <v>202321129</v>
      </c>
      <c r="C331" s="8">
        <v>68</v>
      </c>
      <c r="D331" s="9"/>
    </row>
    <row r="332" spans="1:4" ht="15.75" customHeight="1">
      <c r="A332" s="7" t="s">
        <v>10</v>
      </c>
      <c r="B332" s="7" t="str">
        <f>"202321130"</f>
        <v>202321130</v>
      </c>
      <c r="C332" s="8">
        <v>0</v>
      </c>
      <c r="D332" s="9" t="s">
        <v>6</v>
      </c>
    </row>
    <row r="333" spans="1:4" s="1" customFormat="1" ht="15.75" customHeight="1">
      <c r="A333" s="7" t="s">
        <v>10</v>
      </c>
      <c r="B333" s="7" t="str">
        <f>"202321201"</f>
        <v>202321201</v>
      </c>
      <c r="C333" s="8">
        <v>59</v>
      </c>
      <c r="D333" s="9"/>
    </row>
    <row r="334" spans="1:4" ht="15.75" customHeight="1">
      <c r="A334" s="7" t="s">
        <v>10</v>
      </c>
      <c r="B334" s="7" t="str">
        <f>"202321202"</f>
        <v>202321202</v>
      </c>
      <c r="C334" s="8">
        <v>0</v>
      </c>
      <c r="D334" s="9" t="s">
        <v>6</v>
      </c>
    </row>
    <row r="335" spans="1:4" ht="15.75" customHeight="1">
      <c r="A335" s="7" t="s">
        <v>10</v>
      </c>
      <c r="B335" s="7" t="str">
        <f>"202321203"</f>
        <v>202321203</v>
      </c>
      <c r="C335" s="8">
        <v>0</v>
      </c>
      <c r="D335" s="9" t="s">
        <v>6</v>
      </c>
    </row>
    <row r="336" spans="1:4" ht="15.75" customHeight="1">
      <c r="A336" s="7" t="s">
        <v>10</v>
      </c>
      <c r="B336" s="7" t="str">
        <f>"202321204"</f>
        <v>202321204</v>
      </c>
      <c r="C336" s="8">
        <v>60.2</v>
      </c>
      <c r="D336" s="9"/>
    </row>
    <row r="337" spans="1:4" ht="15.75" customHeight="1">
      <c r="A337" s="7" t="s">
        <v>10</v>
      </c>
      <c r="B337" s="7" t="str">
        <f>"202321205"</f>
        <v>202321205</v>
      </c>
      <c r="C337" s="8">
        <v>67.8</v>
      </c>
      <c r="D337" s="9"/>
    </row>
    <row r="338" spans="1:4" ht="15.75" customHeight="1">
      <c r="A338" s="7" t="s">
        <v>10</v>
      </c>
      <c r="B338" s="7" t="str">
        <f>"202321206"</f>
        <v>202321206</v>
      </c>
      <c r="C338" s="8">
        <v>75.6</v>
      </c>
      <c r="D338" s="9"/>
    </row>
    <row r="339" spans="1:4" ht="15.75" customHeight="1">
      <c r="A339" s="7" t="s">
        <v>10</v>
      </c>
      <c r="B339" s="7" t="str">
        <f>"202321207"</f>
        <v>202321207</v>
      </c>
      <c r="C339" s="8">
        <v>0</v>
      </c>
      <c r="D339" s="9" t="s">
        <v>6</v>
      </c>
    </row>
    <row r="340" spans="1:4" ht="15.75" customHeight="1">
      <c r="A340" s="7" t="s">
        <v>10</v>
      </c>
      <c r="B340" s="7" t="str">
        <f>"202321208"</f>
        <v>202321208</v>
      </c>
      <c r="C340" s="8">
        <v>0</v>
      </c>
      <c r="D340" s="9" t="s">
        <v>6</v>
      </c>
    </row>
    <row r="341" spans="1:4" ht="15.75" customHeight="1">
      <c r="A341" s="7" t="s">
        <v>10</v>
      </c>
      <c r="B341" s="7" t="str">
        <f>"202321209"</f>
        <v>202321209</v>
      </c>
      <c r="C341" s="8">
        <v>0</v>
      </c>
      <c r="D341" s="9" t="s">
        <v>6</v>
      </c>
    </row>
    <row r="342" spans="1:4" ht="15.75" customHeight="1">
      <c r="A342" s="7" t="s">
        <v>10</v>
      </c>
      <c r="B342" s="7" t="str">
        <f>"202321210"</f>
        <v>202321210</v>
      </c>
      <c r="C342" s="8">
        <v>0</v>
      </c>
      <c r="D342" s="9" t="s">
        <v>6</v>
      </c>
    </row>
    <row r="343" spans="1:4" ht="15.75" customHeight="1">
      <c r="A343" s="7" t="s">
        <v>10</v>
      </c>
      <c r="B343" s="7" t="str">
        <f>"202321211"</f>
        <v>202321211</v>
      </c>
      <c r="C343" s="8">
        <v>0</v>
      </c>
      <c r="D343" s="9" t="s">
        <v>6</v>
      </c>
    </row>
    <row r="344" spans="1:4" ht="15.75" customHeight="1">
      <c r="A344" s="7" t="s">
        <v>10</v>
      </c>
      <c r="B344" s="7" t="str">
        <f>"202321212"</f>
        <v>202321212</v>
      </c>
      <c r="C344" s="8">
        <v>0</v>
      </c>
      <c r="D344" s="9" t="s">
        <v>6</v>
      </c>
    </row>
    <row r="345" spans="1:4" ht="15.75" customHeight="1">
      <c r="A345" s="7" t="s">
        <v>10</v>
      </c>
      <c r="B345" s="7" t="str">
        <f>"202321213"</f>
        <v>202321213</v>
      </c>
      <c r="C345" s="8">
        <v>64.6</v>
      </c>
      <c r="D345" s="9"/>
    </row>
    <row r="346" spans="1:4" ht="15.75" customHeight="1">
      <c r="A346" s="7" t="s">
        <v>10</v>
      </c>
      <c r="B346" s="7" t="str">
        <f>"202321214"</f>
        <v>202321214</v>
      </c>
      <c r="C346" s="8">
        <v>0</v>
      </c>
      <c r="D346" s="9" t="s">
        <v>6</v>
      </c>
    </row>
    <row r="347" spans="1:4" ht="15.75" customHeight="1">
      <c r="A347" s="7" t="s">
        <v>10</v>
      </c>
      <c r="B347" s="7" t="str">
        <f>"202321215"</f>
        <v>202321215</v>
      </c>
      <c r="C347" s="8">
        <v>0</v>
      </c>
      <c r="D347" s="9" t="s">
        <v>6</v>
      </c>
    </row>
    <row r="348" spans="1:4" s="1" customFormat="1" ht="15.75" customHeight="1">
      <c r="A348" s="7" t="s">
        <v>10</v>
      </c>
      <c r="B348" s="7" t="str">
        <f>"202321216"</f>
        <v>202321216</v>
      </c>
      <c r="C348" s="8">
        <v>75.6</v>
      </c>
      <c r="D348" s="9"/>
    </row>
    <row r="349" spans="1:4" ht="15.75" customHeight="1">
      <c r="A349" s="7" t="s">
        <v>10</v>
      </c>
      <c r="B349" s="7" t="str">
        <f>"202321217"</f>
        <v>202321217</v>
      </c>
      <c r="C349" s="8">
        <v>42</v>
      </c>
      <c r="D349" s="9"/>
    </row>
    <row r="350" spans="1:4" ht="15.75" customHeight="1">
      <c r="A350" s="7" t="s">
        <v>10</v>
      </c>
      <c r="B350" s="7" t="str">
        <f>"202321218"</f>
        <v>202321218</v>
      </c>
      <c r="C350" s="8">
        <v>72.2</v>
      </c>
      <c r="D350" s="9"/>
    </row>
    <row r="351" spans="1:4" ht="15.75" customHeight="1">
      <c r="A351" s="7" t="s">
        <v>10</v>
      </c>
      <c r="B351" s="7" t="str">
        <f>"202321219"</f>
        <v>202321219</v>
      </c>
      <c r="C351" s="8">
        <v>62</v>
      </c>
      <c r="D351" s="9"/>
    </row>
    <row r="352" spans="1:4" ht="15.75" customHeight="1">
      <c r="A352" s="7" t="s">
        <v>10</v>
      </c>
      <c r="B352" s="7" t="str">
        <f>"202321220"</f>
        <v>202321220</v>
      </c>
      <c r="C352" s="8">
        <v>0</v>
      </c>
      <c r="D352" s="9" t="s">
        <v>6</v>
      </c>
    </row>
    <row r="353" spans="1:4" ht="15.75" customHeight="1">
      <c r="A353" s="7" t="s">
        <v>10</v>
      </c>
      <c r="B353" s="7" t="str">
        <f>"202321221"</f>
        <v>202321221</v>
      </c>
      <c r="C353" s="8">
        <v>55.8</v>
      </c>
      <c r="D353" s="9"/>
    </row>
    <row r="354" spans="1:4" ht="15.75" customHeight="1">
      <c r="A354" s="7" t="s">
        <v>10</v>
      </c>
      <c r="B354" s="7" t="str">
        <f>"202321222"</f>
        <v>202321222</v>
      </c>
      <c r="C354" s="8">
        <v>0</v>
      </c>
      <c r="D354" s="9" t="s">
        <v>6</v>
      </c>
    </row>
    <row r="355" spans="1:4" ht="15.75" customHeight="1">
      <c r="A355" s="7" t="s">
        <v>10</v>
      </c>
      <c r="B355" s="7" t="str">
        <f>"202321223"</f>
        <v>202321223</v>
      </c>
      <c r="C355" s="8">
        <v>0</v>
      </c>
      <c r="D355" s="9" t="s">
        <v>6</v>
      </c>
    </row>
    <row r="356" spans="1:4" ht="15.75" customHeight="1">
      <c r="A356" s="7" t="s">
        <v>10</v>
      </c>
      <c r="B356" s="7" t="str">
        <f>"202321224"</f>
        <v>202321224</v>
      </c>
      <c r="C356" s="8">
        <v>0</v>
      </c>
      <c r="D356" s="9" t="s">
        <v>6</v>
      </c>
    </row>
    <row r="357" spans="1:4" ht="15.75" customHeight="1">
      <c r="A357" s="7" t="s">
        <v>10</v>
      </c>
      <c r="B357" s="7" t="str">
        <f>"202321225"</f>
        <v>202321225</v>
      </c>
      <c r="C357" s="8">
        <v>0</v>
      </c>
      <c r="D357" s="9" t="s">
        <v>6</v>
      </c>
    </row>
    <row r="358" spans="1:4" ht="15.75" customHeight="1">
      <c r="A358" s="7" t="s">
        <v>10</v>
      </c>
      <c r="B358" s="7" t="str">
        <f>"202321226"</f>
        <v>202321226</v>
      </c>
      <c r="C358" s="8">
        <v>0</v>
      </c>
      <c r="D358" s="9" t="s">
        <v>6</v>
      </c>
    </row>
    <row r="359" spans="1:4" ht="15.75" customHeight="1">
      <c r="A359" s="7" t="s">
        <v>10</v>
      </c>
      <c r="B359" s="7" t="str">
        <f>"202321227"</f>
        <v>202321227</v>
      </c>
      <c r="C359" s="8">
        <v>61.8</v>
      </c>
      <c r="D359" s="9"/>
    </row>
    <row r="360" spans="1:4" ht="15.75" customHeight="1">
      <c r="A360" s="7" t="s">
        <v>10</v>
      </c>
      <c r="B360" s="7" t="str">
        <f>"202321228"</f>
        <v>202321228</v>
      </c>
      <c r="C360" s="8">
        <v>0</v>
      </c>
      <c r="D360" s="9" t="s">
        <v>6</v>
      </c>
    </row>
    <row r="361" spans="1:4" ht="15.75" customHeight="1">
      <c r="A361" s="7" t="s">
        <v>10</v>
      </c>
      <c r="B361" s="7" t="str">
        <f>"202321229"</f>
        <v>202321229</v>
      </c>
      <c r="C361" s="8">
        <v>0</v>
      </c>
      <c r="D361" s="9" t="s">
        <v>6</v>
      </c>
    </row>
    <row r="362" spans="1:4" ht="15.75" customHeight="1">
      <c r="A362" s="7" t="s">
        <v>10</v>
      </c>
      <c r="B362" s="7" t="str">
        <f>"202321230"</f>
        <v>202321230</v>
      </c>
      <c r="C362" s="8">
        <v>0</v>
      </c>
      <c r="D362" s="9" t="s">
        <v>6</v>
      </c>
    </row>
    <row r="363" spans="1:4" ht="15.75" customHeight="1">
      <c r="A363" s="7" t="s">
        <v>10</v>
      </c>
      <c r="B363" s="7" t="str">
        <f>"202321301"</f>
        <v>202321301</v>
      </c>
      <c r="C363" s="8">
        <v>0</v>
      </c>
      <c r="D363" s="9" t="s">
        <v>6</v>
      </c>
    </row>
    <row r="364" spans="1:4" ht="15.75" customHeight="1">
      <c r="A364" s="7" t="s">
        <v>10</v>
      </c>
      <c r="B364" s="7" t="str">
        <f>"202321302"</f>
        <v>202321302</v>
      </c>
      <c r="C364" s="8">
        <v>0</v>
      </c>
      <c r="D364" s="9" t="s">
        <v>6</v>
      </c>
    </row>
    <row r="365" spans="1:4" ht="15.75" customHeight="1">
      <c r="A365" s="7" t="s">
        <v>10</v>
      </c>
      <c r="B365" s="7" t="str">
        <f>"202321303"</f>
        <v>202321303</v>
      </c>
      <c r="C365" s="8">
        <v>0</v>
      </c>
      <c r="D365" s="9" t="s">
        <v>6</v>
      </c>
    </row>
    <row r="366" spans="1:4" ht="15.75" customHeight="1">
      <c r="A366" s="7" t="s">
        <v>10</v>
      </c>
      <c r="B366" s="7" t="str">
        <f>"202321304"</f>
        <v>202321304</v>
      </c>
      <c r="C366" s="8">
        <v>60.6</v>
      </c>
      <c r="D366" s="9"/>
    </row>
    <row r="367" spans="1:4" ht="15.75" customHeight="1">
      <c r="A367" s="7" t="s">
        <v>10</v>
      </c>
      <c r="B367" s="7" t="str">
        <f>"202321305"</f>
        <v>202321305</v>
      </c>
      <c r="C367" s="8">
        <v>57</v>
      </c>
      <c r="D367" s="9"/>
    </row>
    <row r="368" spans="1:4" ht="15.75" customHeight="1">
      <c r="A368" s="7" t="s">
        <v>10</v>
      </c>
      <c r="B368" s="7" t="str">
        <f>"202321306"</f>
        <v>202321306</v>
      </c>
      <c r="C368" s="8">
        <v>0</v>
      </c>
      <c r="D368" s="9" t="s">
        <v>6</v>
      </c>
    </row>
    <row r="369" spans="1:4" ht="15.75" customHeight="1">
      <c r="A369" s="7" t="s">
        <v>10</v>
      </c>
      <c r="B369" s="7" t="str">
        <f>"202321307"</f>
        <v>202321307</v>
      </c>
      <c r="C369" s="8">
        <v>0</v>
      </c>
      <c r="D369" s="9" t="s">
        <v>6</v>
      </c>
    </row>
    <row r="370" spans="1:4" ht="15.75" customHeight="1">
      <c r="A370" s="7" t="s">
        <v>10</v>
      </c>
      <c r="B370" s="7" t="str">
        <f>"202321308"</f>
        <v>202321308</v>
      </c>
      <c r="C370" s="8">
        <v>64.8</v>
      </c>
      <c r="D370" s="9"/>
    </row>
    <row r="371" spans="1:4" ht="15.75" customHeight="1">
      <c r="A371" s="7" t="s">
        <v>10</v>
      </c>
      <c r="B371" s="7" t="str">
        <f>"202321309"</f>
        <v>202321309</v>
      </c>
      <c r="C371" s="8">
        <v>78.4</v>
      </c>
      <c r="D371" s="9"/>
    </row>
    <row r="372" spans="1:4" ht="15.75" customHeight="1">
      <c r="A372" s="7" t="s">
        <v>10</v>
      </c>
      <c r="B372" s="7" t="str">
        <f>"202321310"</f>
        <v>202321310</v>
      </c>
      <c r="C372" s="8">
        <v>64</v>
      </c>
      <c r="D372" s="9"/>
    </row>
    <row r="373" spans="1:4" ht="15.75" customHeight="1">
      <c r="A373" s="7" t="s">
        <v>10</v>
      </c>
      <c r="B373" s="7" t="str">
        <f>"202321311"</f>
        <v>202321311</v>
      </c>
      <c r="C373" s="8">
        <v>0</v>
      </c>
      <c r="D373" s="9" t="s">
        <v>6</v>
      </c>
    </row>
    <row r="374" spans="1:4" ht="15.75" customHeight="1">
      <c r="A374" s="7" t="s">
        <v>10</v>
      </c>
      <c r="B374" s="7" t="str">
        <f>"202321312"</f>
        <v>202321312</v>
      </c>
      <c r="C374" s="8">
        <v>65.8</v>
      </c>
      <c r="D374" s="9"/>
    </row>
    <row r="375" spans="1:4" ht="15.75" customHeight="1">
      <c r="A375" s="7" t="s">
        <v>10</v>
      </c>
      <c r="B375" s="7" t="str">
        <f>"202321313"</f>
        <v>202321313</v>
      </c>
      <c r="C375" s="8">
        <v>0</v>
      </c>
      <c r="D375" s="9" t="s">
        <v>6</v>
      </c>
    </row>
    <row r="376" spans="1:4" ht="15.75" customHeight="1">
      <c r="A376" s="7" t="s">
        <v>10</v>
      </c>
      <c r="B376" s="7" t="str">
        <f>"202321314"</f>
        <v>202321314</v>
      </c>
      <c r="C376" s="8">
        <v>0</v>
      </c>
      <c r="D376" s="9" t="s">
        <v>6</v>
      </c>
    </row>
    <row r="377" spans="1:4" ht="15.75" customHeight="1">
      <c r="A377" s="7" t="s">
        <v>10</v>
      </c>
      <c r="B377" s="7" t="str">
        <f>"202321315"</f>
        <v>202321315</v>
      </c>
      <c r="C377" s="8">
        <v>75.6</v>
      </c>
      <c r="D377" s="9"/>
    </row>
    <row r="378" spans="1:4" ht="15.75" customHeight="1">
      <c r="A378" s="7" t="s">
        <v>10</v>
      </c>
      <c r="B378" s="7" t="str">
        <f>"202321316"</f>
        <v>202321316</v>
      </c>
      <c r="C378" s="8">
        <v>62</v>
      </c>
      <c r="D378" s="9"/>
    </row>
    <row r="379" spans="1:4" ht="15.75" customHeight="1">
      <c r="A379" s="7" t="s">
        <v>10</v>
      </c>
      <c r="B379" s="7" t="str">
        <f>"202321317"</f>
        <v>202321317</v>
      </c>
      <c r="C379" s="8">
        <v>75.8</v>
      </c>
      <c r="D379" s="9"/>
    </row>
    <row r="380" spans="1:4" ht="15.75" customHeight="1">
      <c r="A380" s="7" t="s">
        <v>10</v>
      </c>
      <c r="B380" s="7" t="str">
        <f>"202321318"</f>
        <v>202321318</v>
      </c>
      <c r="C380" s="8">
        <v>70.2</v>
      </c>
      <c r="D380" s="9"/>
    </row>
    <row r="381" spans="1:4" ht="15.75" customHeight="1">
      <c r="A381" s="7" t="s">
        <v>10</v>
      </c>
      <c r="B381" s="7" t="str">
        <f>"202321319"</f>
        <v>202321319</v>
      </c>
      <c r="C381" s="8">
        <v>58.6</v>
      </c>
      <c r="D381" s="9"/>
    </row>
    <row r="382" spans="1:4" ht="15.75" customHeight="1">
      <c r="A382" s="7" t="s">
        <v>10</v>
      </c>
      <c r="B382" s="7" t="str">
        <f>"202321320"</f>
        <v>202321320</v>
      </c>
      <c r="C382" s="8">
        <v>0</v>
      </c>
      <c r="D382" s="9" t="s">
        <v>6</v>
      </c>
    </row>
    <row r="383" spans="1:4" ht="15.75" customHeight="1">
      <c r="A383" s="7" t="s">
        <v>10</v>
      </c>
      <c r="B383" s="7" t="str">
        <f>"202321321"</f>
        <v>202321321</v>
      </c>
      <c r="C383" s="8">
        <v>0</v>
      </c>
      <c r="D383" s="9" t="s">
        <v>6</v>
      </c>
    </row>
    <row r="384" spans="1:4" ht="15.75" customHeight="1">
      <c r="A384" s="7" t="s">
        <v>10</v>
      </c>
      <c r="B384" s="7" t="str">
        <f>"202321322"</f>
        <v>202321322</v>
      </c>
      <c r="C384" s="8">
        <v>61.8</v>
      </c>
      <c r="D384" s="9"/>
    </row>
    <row r="385" spans="1:4" ht="15.75" customHeight="1">
      <c r="A385" s="7" t="s">
        <v>11</v>
      </c>
      <c r="B385" s="7" t="str">
        <f>"202321323"</f>
        <v>202321323</v>
      </c>
      <c r="C385" s="8">
        <v>70.4</v>
      </c>
      <c r="D385" s="9"/>
    </row>
    <row r="386" spans="1:4" ht="15.75" customHeight="1">
      <c r="A386" s="7" t="s">
        <v>11</v>
      </c>
      <c r="B386" s="7" t="str">
        <f>"202321324"</f>
        <v>202321324</v>
      </c>
      <c r="C386" s="8">
        <v>0</v>
      </c>
      <c r="D386" s="9" t="s">
        <v>6</v>
      </c>
    </row>
    <row r="387" spans="1:4" ht="15.75" customHeight="1">
      <c r="A387" s="7" t="s">
        <v>11</v>
      </c>
      <c r="B387" s="7" t="str">
        <f>"202321325"</f>
        <v>202321325</v>
      </c>
      <c r="C387" s="8">
        <v>70.8</v>
      </c>
      <c r="D387" s="9"/>
    </row>
    <row r="388" spans="1:4" ht="15.75" customHeight="1">
      <c r="A388" s="7" t="s">
        <v>11</v>
      </c>
      <c r="B388" s="7" t="str">
        <f>"202321326"</f>
        <v>202321326</v>
      </c>
      <c r="C388" s="8">
        <v>0</v>
      </c>
      <c r="D388" s="9" t="s">
        <v>6</v>
      </c>
    </row>
    <row r="389" spans="1:4" ht="15.75" customHeight="1">
      <c r="A389" s="7" t="s">
        <v>11</v>
      </c>
      <c r="B389" s="7" t="str">
        <f>"202321327"</f>
        <v>202321327</v>
      </c>
      <c r="C389" s="8">
        <v>0</v>
      </c>
      <c r="D389" s="9" t="s">
        <v>6</v>
      </c>
    </row>
    <row r="390" spans="1:4" ht="15.75" customHeight="1">
      <c r="A390" s="7" t="s">
        <v>11</v>
      </c>
      <c r="B390" s="7" t="str">
        <f>"202321328"</f>
        <v>202321328</v>
      </c>
      <c r="C390" s="8">
        <v>66.2</v>
      </c>
      <c r="D390" s="9"/>
    </row>
    <row r="391" spans="1:4" ht="15.75" customHeight="1">
      <c r="A391" s="7" t="s">
        <v>11</v>
      </c>
      <c r="B391" s="7" t="str">
        <f>"202321329"</f>
        <v>202321329</v>
      </c>
      <c r="C391" s="8">
        <v>47.2</v>
      </c>
      <c r="D391" s="9"/>
    </row>
    <row r="392" spans="1:4" ht="15.75" customHeight="1">
      <c r="A392" s="7" t="s">
        <v>11</v>
      </c>
      <c r="B392" s="7" t="str">
        <f>"202321330"</f>
        <v>202321330</v>
      </c>
      <c r="C392" s="8">
        <v>0</v>
      </c>
      <c r="D392" s="9" t="s">
        <v>6</v>
      </c>
    </row>
    <row r="393" spans="1:4" ht="15.75" customHeight="1">
      <c r="A393" s="7" t="s">
        <v>11</v>
      </c>
      <c r="B393" s="7" t="str">
        <f>"202321401"</f>
        <v>202321401</v>
      </c>
      <c r="C393" s="8">
        <v>0</v>
      </c>
      <c r="D393" s="9" t="s">
        <v>6</v>
      </c>
    </row>
    <row r="394" spans="1:4" ht="15.75" customHeight="1">
      <c r="A394" s="7" t="s">
        <v>11</v>
      </c>
      <c r="B394" s="7" t="str">
        <f>"202321402"</f>
        <v>202321402</v>
      </c>
      <c r="C394" s="8">
        <v>0</v>
      </c>
      <c r="D394" s="9" t="s">
        <v>6</v>
      </c>
    </row>
    <row r="395" spans="1:4" ht="15.75" customHeight="1">
      <c r="A395" s="7" t="s">
        <v>12</v>
      </c>
      <c r="B395" s="7" t="str">
        <f>"202321403"</f>
        <v>202321403</v>
      </c>
      <c r="C395" s="8">
        <v>80.2</v>
      </c>
      <c r="D395" s="9"/>
    </row>
    <row r="396" spans="1:4" ht="15.75" customHeight="1">
      <c r="A396" s="7" t="s">
        <v>12</v>
      </c>
      <c r="B396" s="7" t="str">
        <f>"202321404"</f>
        <v>202321404</v>
      </c>
      <c r="C396" s="8">
        <v>0</v>
      </c>
      <c r="D396" s="9" t="s">
        <v>6</v>
      </c>
    </row>
    <row r="397" spans="1:4" ht="15.75" customHeight="1">
      <c r="A397" s="7" t="s">
        <v>12</v>
      </c>
      <c r="B397" s="7" t="str">
        <f>"202321405"</f>
        <v>202321405</v>
      </c>
      <c r="C397" s="8">
        <v>0</v>
      </c>
      <c r="D397" s="9" t="s">
        <v>6</v>
      </c>
    </row>
    <row r="398" spans="1:4" ht="15.75" customHeight="1">
      <c r="A398" s="7" t="s">
        <v>12</v>
      </c>
      <c r="B398" s="7" t="str">
        <f>"202321406"</f>
        <v>202321406</v>
      </c>
      <c r="C398" s="8">
        <v>78</v>
      </c>
      <c r="D398" s="9"/>
    </row>
    <row r="399" spans="1:4" ht="15.75" customHeight="1">
      <c r="A399" s="7" t="s">
        <v>12</v>
      </c>
      <c r="B399" s="7" t="str">
        <f>"202321407"</f>
        <v>202321407</v>
      </c>
      <c r="C399" s="8">
        <v>0</v>
      </c>
      <c r="D399" s="9" t="s">
        <v>6</v>
      </c>
    </row>
    <row r="400" spans="1:4" ht="15.75" customHeight="1">
      <c r="A400" s="7" t="s">
        <v>12</v>
      </c>
      <c r="B400" s="7" t="str">
        <f>"202321408"</f>
        <v>202321408</v>
      </c>
      <c r="C400" s="8">
        <v>68</v>
      </c>
      <c r="D400" s="9"/>
    </row>
    <row r="401" spans="1:4" ht="15.75" customHeight="1">
      <c r="A401" s="7" t="s">
        <v>12</v>
      </c>
      <c r="B401" s="7" t="str">
        <f>"202321409"</f>
        <v>202321409</v>
      </c>
      <c r="C401" s="8">
        <v>67</v>
      </c>
      <c r="D401" s="9"/>
    </row>
    <row r="402" spans="1:4" ht="15.75" customHeight="1">
      <c r="A402" s="7" t="s">
        <v>13</v>
      </c>
      <c r="B402" s="7" t="str">
        <f>"202321410"</f>
        <v>202321410</v>
      </c>
      <c r="C402" s="8">
        <v>78.2</v>
      </c>
      <c r="D402" s="9"/>
    </row>
    <row r="403" spans="1:4" ht="15.75" customHeight="1">
      <c r="A403" s="7" t="s">
        <v>13</v>
      </c>
      <c r="B403" s="7" t="str">
        <f>"202321411"</f>
        <v>202321411</v>
      </c>
      <c r="C403" s="8">
        <v>0</v>
      </c>
      <c r="D403" s="9" t="s">
        <v>6</v>
      </c>
    </row>
    <row r="404" spans="1:4" ht="15.75" customHeight="1">
      <c r="A404" s="7" t="s">
        <v>13</v>
      </c>
      <c r="B404" s="7" t="str">
        <f>"202321412"</f>
        <v>202321412</v>
      </c>
      <c r="C404" s="8">
        <v>49.2</v>
      </c>
      <c r="D404" s="9"/>
    </row>
    <row r="405" spans="1:4" ht="15.75" customHeight="1">
      <c r="A405" s="7" t="s">
        <v>14</v>
      </c>
      <c r="B405" s="7" t="str">
        <f>"202321413"</f>
        <v>202321413</v>
      </c>
      <c r="C405" s="8">
        <v>56.6</v>
      </c>
      <c r="D405" s="9"/>
    </row>
    <row r="406" spans="1:4" ht="15.75" customHeight="1">
      <c r="A406" s="7" t="s">
        <v>14</v>
      </c>
      <c r="B406" s="7" t="str">
        <f>"202321414"</f>
        <v>202321414</v>
      </c>
      <c r="C406" s="8">
        <v>0</v>
      </c>
      <c r="D406" s="9" t="s">
        <v>6</v>
      </c>
    </row>
    <row r="407" spans="1:4" ht="15.75" customHeight="1">
      <c r="A407" s="7" t="s">
        <v>14</v>
      </c>
      <c r="B407" s="7" t="str">
        <f>"202321415"</f>
        <v>202321415</v>
      </c>
      <c r="C407" s="8">
        <v>0</v>
      </c>
      <c r="D407" s="9" t="s">
        <v>6</v>
      </c>
    </row>
    <row r="408" spans="1:4" ht="15.75" customHeight="1">
      <c r="A408" s="7" t="s">
        <v>15</v>
      </c>
      <c r="B408" s="7" t="str">
        <f>"202321416"</f>
        <v>202321416</v>
      </c>
      <c r="C408" s="8">
        <v>71.6</v>
      </c>
      <c r="D408" s="9"/>
    </row>
    <row r="409" spans="1:4" ht="15.75" customHeight="1">
      <c r="A409" s="7" t="s">
        <v>15</v>
      </c>
      <c r="B409" s="7" t="str">
        <f>"202321417"</f>
        <v>202321417</v>
      </c>
      <c r="C409" s="8">
        <v>0</v>
      </c>
      <c r="D409" s="9" t="s">
        <v>6</v>
      </c>
    </row>
    <row r="410" spans="1:4" ht="15.75" customHeight="1">
      <c r="A410" s="7" t="s">
        <v>15</v>
      </c>
      <c r="B410" s="7" t="str">
        <f>"202321418"</f>
        <v>202321418</v>
      </c>
      <c r="C410" s="8">
        <v>0</v>
      </c>
      <c r="D410" s="9" t="s">
        <v>6</v>
      </c>
    </row>
    <row r="411" spans="1:4" ht="15.75" customHeight="1">
      <c r="A411" s="7" t="s">
        <v>16</v>
      </c>
      <c r="B411" s="7" t="str">
        <f>"202321419"</f>
        <v>202321419</v>
      </c>
      <c r="C411" s="8">
        <v>68.4</v>
      </c>
      <c r="D411" s="9"/>
    </row>
    <row r="412" spans="1:4" ht="15.75" customHeight="1">
      <c r="A412" s="7" t="s">
        <v>16</v>
      </c>
      <c r="B412" s="7" t="str">
        <f>"202321420"</f>
        <v>202321420</v>
      </c>
      <c r="C412" s="8">
        <v>70.2</v>
      </c>
      <c r="D412" s="9"/>
    </row>
    <row r="413" spans="1:4" ht="15.75" customHeight="1">
      <c r="A413" s="7" t="s">
        <v>16</v>
      </c>
      <c r="B413" s="7" t="str">
        <f>"202321421"</f>
        <v>202321421</v>
      </c>
      <c r="C413" s="8">
        <v>0</v>
      </c>
      <c r="D413" s="9" t="s">
        <v>6</v>
      </c>
    </row>
    <row r="414" spans="1:4" ht="15.75" customHeight="1">
      <c r="A414" s="7" t="s">
        <v>16</v>
      </c>
      <c r="B414" s="7" t="str">
        <f>"202321422"</f>
        <v>202321422</v>
      </c>
      <c r="C414" s="8">
        <v>78.8</v>
      </c>
      <c r="D414" s="9"/>
    </row>
    <row r="415" spans="1:4" ht="15.75" customHeight="1">
      <c r="A415" s="7" t="s">
        <v>16</v>
      </c>
      <c r="B415" s="7" t="str">
        <f>"202321423"</f>
        <v>202321423</v>
      </c>
      <c r="C415" s="8">
        <v>65.6</v>
      </c>
      <c r="D415" s="9"/>
    </row>
    <row r="416" spans="1:4" ht="15.75" customHeight="1">
      <c r="A416" s="7" t="s">
        <v>16</v>
      </c>
      <c r="B416" s="7" t="str">
        <f>"202321424"</f>
        <v>202321424</v>
      </c>
      <c r="C416" s="8">
        <v>71.2</v>
      </c>
      <c r="D416" s="9"/>
    </row>
    <row r="417" spans="1:4" ht="15.75" customHeight="1">
      <c r="A417" s="7" t="s">
        <v>16</v>
      </c>
      <c r="B417" s="7" t="str">
        <f>"202321425"</f>
        <v>202321425</v>
      </c>
      <c r="C417" s="8">
        <v>0</v>
      </c>
      <c r="D417" s="9" t="s">
        <v>6</v>
      </c>
    </row>
    <row r="418" spans="1:4" ht="15.75" customHeight="1">
      <c r="A418" s="7" t="s">
        <v>16</v>
      </c>
      <c r="B418" s="7" t="str">
        <f>"202321426"</f>
        <v>202321426</v>
      </c>
      <c r="C418" s="8">
        <v>71.6</v>
      </c>
      <c r="D418" s="9"/>
    </row>
    <row r="419" spans="1:4" ht="15.75" customHeight="1">
      <c r="A419" s="7" t="s">
        <v>16</v>
      </c>
      <c r="B419" s="7" t="str">
        <f>"202321427"</f>
        <v>202321427</v>
      </c>
      <c r="C419" s="8">
        <v>67.6</v>
      </c>
      <c r="D419" s="9"/>
    </row>
    <row r="420" spans="1:4" ht="15.75" customHeight="1">
      <c r="A420" s="7" t="s">
        <v>16</v>
      </c>
      <c r="B420" s="7" t="str">
        <f>"202321428"</f>
        <v>202321428</v>
      </c>
      <c r="C420" s="8">
        <v>0</v>
      </c>
      <c r="D420" s="9" t="s">
        <v>6</v>
      </c>
    </row>
    <row r="421" spans="1:4" ht="15.75" customHeight="1">
      <c r="A421" s="7" t="s">
        <v>16</v>
      </c>
      <c r="B421" s="7" t="str">
        <f>"202321429"</f>
        <v>202321429</v>
      </c>
      <c r="C421" s="8">
        <v>0</v>
      </c>
      <c r="D421" s="9" t="s">
        <v>6</v>
      </c>
    </row>
    <row r="422" spans="1:4" ht="15.75" customHeight="1">
      <c r="A422" s="7" t="s">
        <v>16</v>
      </c>
      <c r="B422" s="7" t="str">
        <f>"202321430"</f>
        <v>202321430</v>
      </c>
      <c r="C422" s="8">
        <v>69.2</v>
      </c>
      <c r="D422" s="9"/>
    </row>
    <row r="423" spans="1:4" ht="15.75" customHeight="1">
      <c r="A423" s="7" t="s">
        <v>16</v>
      </c>
      <c r="B423" s="7" t="str">
        <f>"202321501"</f>
        <v>202321501</v>
      </c>
      <c r="C423" s="8">
        <v>64.2</v>
      </c>
      <c r="D423" s="9"/>
    </row>
    <row r="424" spans="1:4" ht="15.75" customHeight="1">
      <c r="A424" s="7" t="s">
        <v>17</v>
      </c>
      <c r="B424" s="7" t="str">
        <f>"202321502"</f>
        <v>202321502</v>
      </c>
      <c r="C424" s="8">
        <v>0</v>
      </c>
      <c r="D424" s="9" t="s">
        <v>6</v>
      </c>
    </row>
    <row r="425" spans="1:4" ht="15.75" customHeight="1">
      <c r="A425" s="7" t="s">
        <v>17</v>
      </c>
      <c r="B425" s="7" t="str">
        <f>"202321503"</f>
        <v>202321503</v>
      </c>
      <c r="C425" s="8">
        <v>66.8</v>
      </c>
      <c r="D425" s="9"/>
    </row>
    <row r="426" spans="1:4" ht="15.75" customHeight="1">
      <c r="A426" s="7" t="s">
        <v>17</v>
      </c>
      <c r="B426" s="7" t="str">
        <f>"202321504"</f>
        <v>202321504</v>
      </c>
      <c r="C426" s="8">
        <v>0</v>
      </c>
      <c r="D426" s="9" t="s">
        <v>6</v>
      </c>
    </row>
    <row r="427" spans="1:4" ht="15.75" customHeight="1">
      <c r="A427" s="7" t="s">
        <v>17</v>
      </c>
      <c r="B427" s="7" t="str">
        <f>"202321505"</f>
        <v>202321505</v>
      </c>
      <c r="C427" s="8">
        <v>0</v>
      </c>
      <c r="D427" s="9" t="s">
        <v>6</v>
      </c>
    </row>
    <row r="428" spans="1:4" ht="15.75" customHeight="1">
      <c r="A428" s="7" t="s">
        <v>18</v>
      </c>
      <c r="B428" s="7" t="str">
        <f>"202321506"</f>
        <v>202321506</v>
      </c>
      <c r="C428" s="8">
        <v>0</v>
      </c>
      <c r="D428" s="9" t="s">
        <v>6</v>
      </c>
    </row>
    <row r="429" spans="1:4" ht="15.75" customHeight="1">
      <c r="A429" s="7" t="s">
        <v>18</v>
      </c>
      <c r="B429" s="7" t="str">
        <f>"202321507"</f>
        <v>202321507</v>
      </c>
      <c r="C429" s="8">
        <v>59.8</v>
      </c>
      <c r="D429" s="9"/>
    </row>
    <row r="430" spans="1:4" ht="15.75" customHeight="1">
      <c r="A430" s="7" t="s">
        <v>18</v>
      </c>
      <c r="B430" s="7" t="str">
        <f>"202321508"</f>
        <v>202321508</v>
      </c>
      <c r="C430" s="8">
        <v>59.2</v>
      </c>
      <c r="D430" s="9"/>
    </row>
    <row r="431" spans="1:4" ht="15.75" customHeight="1">
      <c r="A431" s="7" t="s">
        <v>18</v>
      </c>
      <c r="B431" s="7" t="str">
        <f>"202321509"</f>
        <v>202321509</v>
      </c>
      <c r="C431" s="8">
        <v>0</v>
      </c>
      <c r="D431" s="9" t="s">
        <v>6</v>
      </c>
    </row>
    <row r="432" spans="1:4" ht="15.75" customHeight="1">
      <c r="A432" s="7" t="s">
        <v>18</v>
      </c>
      <c r="B432" s="7" t="str">
        <f>"202321510"</f>
        <v>202321510</v>
      </c>
      <c r="C432" s="8">
        <v>42.8</v>
      </c>
      <c r="D432" s="9"/>
    </row>
    <row r="433" spans="1:4" ht="15.75" customHeight="1">
      <c r="A433" s="7" t="s">
        <v>18</v>
      </c>
      <c r="B433" s="7" t="str">
        <f>"202321511"</f>
        <v>202321511</v>
      </c>
      <c r="C433" s="8">
        <v>0</v>
      </c>
      <c r="D433" s="9" t="s">
        <v>6</v>
      </c>
    </row>
    <row r="434" spans="1:4" ht="15.75" customHeight="1">
      <c r="A434" s="7" t="s">
        <v>18</v>
      </c>
      <c r="B434" s="7" t="str">
        <f>"202321512"</f>
        <v>202321512</v>
      </c>
      <c r="C434" s="8">
        <v>0</v>
      </c>
      <c r="D434" s="9" t="s">
        <v>6</v>
      </c>
    </row>
    <row r="435" spans="1:4" ht="15.75" customHeight="1">
      <c r="A435" s="7" t="s">
        <v>19</v>
      </c>
      <c r="B435" s="7" t="str">
        <f>"202321513"</f>
        <v>202321513</v>
      </c>
      <c r="C435" s="8">
        <v>0</v>
      </c>
      <c r="D435" s="9" t="s">
        <v>6</v>
      </c>
    </row>
    <row r="436" spans="1:4" ht="15.75" customHeight="1">
      <c r="A436" s="7" t="s">
        <v>19</v>
      </c>
      <c r="B436" s="7" t="str">
        <f>"202321514"</f>
        <v>202321514</v>
      </c>
      <c r="C436" s="8">
        <v>41.2</v>
      </c>
      <c r="D436" s="9"/>
    </row>
    <row r="437" spans="1:4" ht="15.75" customHeight="1">
      <c r="A437" s="7" t="s">
        <v>19</v>
      </c>
      <c r="B437" s="7" t="str">
        <f>"202321515"</f>
        <v>202321515</v>
      </c>
      <c r="C437" s="8">
        <v>0</v>
      </c>
      <c r="D437" s="9" t="s">
        <v>6</v>
      </c>
    </row>
    <row r="438" spans="1:4" ht="15.75" customHeight="1">
      <c r="A438" s="7" t="s">
        <v>19</v>
      </c>
      <c r="B438" s="7" t="str">
        <f>"202321516"</f>
        <v>202321516</v>
      </c>
      <c r="C438" s="8">
        <v>57.8</v>
      </c>
      <c r="D438" s="9"/>
    </row>
    <row r="439" spans="1:4" ht="15.75" customHeight="1">
      <c r="A439" s="7" t="s">
        <v>19</v>
      </c>
      <c r="B439" s="7" t="str">
        <f>"202321517"</f>
        <v>202321517</v>
      </c>
      <c r="C439" s="8">
        <v>60</v>
      </c>
      <c r="D439" s="9"/>
    </row>
    <row r="440" spans="1:4" ht="15.75" customHeight="1">
      <c r="A440" s="7" t="s">
        <v>19</v>
      </c>
      <c r="B440" s="7" t="str">
        <f>"202321518"</f>
        <v>202321518</v>
      </c>
      <c r="C440" s="8">
        <v>0</v>
      </c>
      <c r="D440" s="9" t="s">
        <v>6</v>
      </c>
    </row>
    <row r="441" spans="1:4" ht="15.75" customHeight="1">
      <c r="A441" s="10" t="s">
        <v>19</v>
      </c>
      <c r="B441" s="10" t="str">
        <f>"202321519"</f>
        <v>202321519</v>
      </c>
      <c r="C441" s="8">
        <v>67.8</v>
      </c>
      <c r="D441" s="9"/>
    </row>
    <row r="442" spans="1:4" ht="15.75" customHeight="1">
      <c r="A442" s="7" t="s">
        <v>19</v>
      </c>
      <c r="B442" s="7" t="str">
        <f>"202321520"</f>
        <v>202321520</v>
      </c>
      <c r="C442" s="8">
        <v>0</v>
      </c>
      <c r="D442" s="9" t="s">
        <v>6</v>
      </c>
    </row>
    <row r="443" spans="1:4" ht="15.75" customHeight="1">
      <c r="A443" s="10" t="s">
        <v>19</v>
      </c>
      <c r="B443" s="10" t="str">
        <f>"202321521"</f>
        <v>202321521</v>
      </c>
      <c r="C443" s="8">
        <v>67.8</v>
      </c>
      <c r="D443" s="9"/>
    </row>
    <row r="444" spans="1:4" ht="15.75" customHeight="1">
      <c r="A444" s="7" t="s">
        <v>19</v>
      </c>
      <c r="B444" s="7" t="str">
        <f>"202321522"</f>
        <v>202321522</v>
      </c>
      <c r="C444" s="8">
        <v>78.8</v>
      </c>
      <c r="D444" s="9"/>
    </row>
    <row r="445" spans="1:4" ht="15.75" customHeight="1">
      <c r="A445" s="7" t="s">
        <v>19</v>
      </c>
      <c r="B445" s="7" t="str">
        <f>"202321523"</f>
        <v>202321523</v>
      </c>
      <c r="C445" s="8">
        <v>0</v>
      </c>
      <c r="D445" s="9" t="s">
        <v>6</v>
      </c>
    </row>
    <row r="446" spans="1:4" ht="15.75" customHeight="1">
      <c r="A446" s="7" t="s">
        <v>19</v>
      </c>
      <c r="B446" s="7" t="str">
        <f>"202321524"</f>
        <v>202321524</v>
      </c>
      <c r="C446" s="8">
        <v>72.8</v>
      </c>
      <c r="D446" s="9"/>
    </row>
    <row r="447" spans="1:4" ht="15.75" customHeight="1">
      <c r="A447" s="7" t="s">
        <v>19</v>
      </c>
      <c r="B447" s="7" t="str">
        <f>"202321525"</f>
        <v>202321525</v>
      </c>
      <c r="C447" s="8">
        <v>69.8</v>
      </c>
      <c r="D447" s="9"/>
    </row>
    <row r="448" spans="1:4" ht="15.75" customHeight="1">
      <c r="A448" s="7" t="s">
        <v>19</v>
      </c>
      <c r="B448" s="7" t="str">
        <f>"202321526"</f>
        <v>202321526</v>
      </c>
      <c r="C448" s="8">
        <v>61.8</v>
      </c>
      <c r="D448" s="9"/>
    </row>
    <row r="449" spans="1:4" ht="15.75" customHeight="1">
      <c r="A449" s="7" t="s">
        <v>19</v>
      </c>
      <c r="B449" s="7" t="str">
        <f>"202321527"</f>
        <v>202321527</v>
      </c>
      <c r="C449" s="8">
        <v>0</v>
      </c>
      <c r="D449" s="9" t="s">
        <v>6</v>
      </c>
    </row>
    <row r="450" spans="1:4" ht="15.75" customHeight="1">
      <c r="A450" s="7" t="s">
        <v>19</v>
      </c>
      <c r="B450" s="7" t="str">
        <f>"202321528"</f>
        <v>202321528</v>
      </c>
      <c r="C450" s="8">
        <v>69.2</v>
      </c>
      <c r="D450" s="9"/>
    </row>
    <row r="451" spans="1:4" ht="15.75" customHeight="1">
      <c r="A451" s="7" t="s">
        <v>19</v>
      </c>
      <c r="B451" s="7" t="str">
        <f>"202321529"</f>
        <v>202321529</v>
      </c>
      <c r="C451" s="8">
        <v>0</v>
      </c>
      <c r="D451" s="9" t="s">
        <v>6</v>
      </c>
    </row>
    <row r="452" spans="1:4" s="1" customFormat="1" ht="15.75" customHeight="1">
      <c r="A452" s="7" t="s">
        <v>19</v>
      </c>
      <c r="B452" s="7" t="str">
        <f>"202321530"</f>
        <v>202321530</v>
      </c>
      <c r="C452" s="8">
        <v>62.4</v>
      </c>
      <c r="D452" s="9"/>
    </row>
    <row r="453" spans="1:4" ht="15.75" customHeight="1">
      <c r="A453" s="7" t="s">
        <v>19</v>
      </c>
      <c r="B453" s="7" t="str">
        <f>"202321601"</f>
        <v>202321601</v>
      </c>
      <c r="C453" s="8">
        <v>68.2</v>
      </c>
      <c r="D453" s="9"/>
    </row>
    <row r="454" spans="1:4" s="1" customFormat="1" ht="15.75" customHeight="1">
      <c r="A454" s="7" t="s">
        <v>19</v>
      </c>
      <c r="B454" s="7" t="str">
        <f>"202321602"</f>
        <v>202321602</v>
      </c>
      <c r="C454" s="8">
        <v>66.4</v>
      </c>
      <c r="D454" s="9"/>
    </row>
    <row r="455" spans="1:4" ht="15.75" customHeight="1">
      <c r="A455" s="7" t="s">
        <v>19</v>
      </c>
      <c r="B455" s="7" t="str">
        <f>"202321603"</f>
        <v>202321603</v>
      </c>
      <c r="C455" s="8">
        <v>0</v>
      </c>
      <c r="D455" s="9" t="s">
        <v>6</v>
      </c>
    </row>
    <row r="456" spans="1:4" ht="15.75" customHeight="1">
      <c r="A456" s="7" t="s">
        <v>19</v>
      </c>
      <c r="B456" s="7" t="str">
        <f>"202321604"</f>
        <v>202321604</v>
      </c>
      <c r="C456" s="8">
        <v>63.4</v>
      </c>
      <c r="D456" s="9"/>
    </row>
    <row r="457" spans="1:4" ht="15.75" customHeight="1">
      <c r="A457" s="7" t="s">
        <v>19</v>
      </c>
      <c r="B457" s="7" t="str">
        <f>"202321605"</f>
        <v>202321605</v>
      </c>
      <c r="C457" s="8">
        <v>0</v>
      </c>
      <c r="D457" s="9" t="s">
        <v>6</v>
      </c>
    </row>
    <row r="458" spans="1:4" ht="15.75" customHeight="1">
      <c r="A458" s="7" t="s">
        <v>19</v>
      </c>
      <c r="B458" s="7" t="str">
        <f>"202321606"</f>
        <v>202321606</v>
      </c>
      <c r="C458" s="8">
        <v>63.8</v>
      </c>
      <c r="D458" s="9"/>
    </row>
    <row r="459" spans="1:4" ht="15.75" customHeight="1">
      <c r="A459" s="7" t="s">
        <v>19</v>
      </c>
      <c r="B459" s="7" t="str">
        <f>"202321607"</f>
        <v>202321607</v>
      </c>
      <c r="C459" s="8">
        <v>0</v>
      </c>
      <c r="D459" s="9" t="s">
        <v>6</v>
      </c>
    </row>
    <row r="460" spans="1:4" ht="15.75" customHeight="1">
      <c r="A460" s="7" t="s">
        <v>19</v>
      </c>
      <c r="B460" s="7" t="str">
        <f>"202321608"</f>
        <v>202321608</v>
      </c>
      <c r="C460" s="8">
        <v>60</v>
      </c>
      <c r="D460" s="9"/>
    </row>
    <row r="461" spans="1:4" ht="15.75" customHeight="1">
      <c r="A461" s="7" t="s">
        <v>19</v>
      </c>
      <c r="B461" s="7" t="str">
        <f>"202321609"</f>
        <v>202321609</v>
      </c>
      <c r="C461" s="8">
        <v>40</v>
      </c>
      <c r="D461" s="9"/>
    </row>
    <row r="462" spans="1:4" ht="15.75" customHeight="1">
      <c r="A462" s="7" t="s">
        <v>19</v>
      </c>
      <c r="B462" s="7" t="str">
        <f>"202321610"</f>
        <v>202321610</v>
      </c>
      <c r="C462" s="8">
        <v>63.4</v>
      </c>
      <c r="D462" s="9"/>
    </row>
    <row r="463" spans="1:4" ht="15.75" customHeight="1">
      <c r="A463" s="7" t="s">
        <v>19</v>
      </c>
      <c r="B463" s="7" t="str">
        <f>"202321611"</f>
        <v>202321611</v>
      </c>
      <c r="C463" s="8">
        <v>62</v>
      </c>
      <c r="D463" s="9"/>
    </row>
    <row r="464" spans="1:4" ht="15.75" customHeight="1">
      <c r="A464" s="7" t="s">
        <v>19</v>
      </c>
      <c r="B464" s="7" t="str">
        <f>"202321612"</f>
        <v>202321612</v>
      </c>
      <c r="C464" s="8">
        <v>72.8</v>
      </c>
      <c r="D464" s="9"/>
    </row>
    <row r="465" spans="1:4" ht="15.75" customHeight="1">
      <c r="A465" s="7" t="s">
        <v>19</v>
      </c>
      <c r="B465" s="7" t="str">
        <f>"202321613"</f>
        <v>202321613</v>
      </c>
      <c r="C465" s="8">
        <v>67.2</v>
      </c>
      <c r="D465" s="9"/>
    </row>
    <row r="466" spans="1:4" ht="15.75" customHeight="1">
      <c r="A466" s="7" t="s">
        <v>19</v>
      </c>
      <c r="B466" s="7" t="str">
        <f>"202321614"</f>
        <v>202321614</v>
      </c>
      <c r="C466" s="8">
        <v>45.2</v>
      </c>
      <c r="D466" s="9"/>
    </row>
    <row r="467" spans="1:4" ht="15.75" customHeight="1">
      <c r="A467" s="7" t="s">
        <v>19</v>
      </c>
      <c r="B467" s="7" t="str">
        <f>"202321615"</f>
        <v>202321615</v>
      </c>
      <c r="C467" s="8">
        <v>70.2</v>
      </c>
      <c r="D467" s="9"/>
    </row>
    <row r="468" spans="1:4" ht="15.75" customHeight="1">
      <c r="A468" s="7" t="s">
        <v>19</v>
      </c>
      <c r="B468" s="7" t="str">
        <f>"202321616"</f>
        <v>202321616</v>
      </c>
      <c r="C468" s="8">
        <v>49.6</v>
      </c>
      <c r="D468" s="9"/>
    </row>
    <row r="469" spans="1:4" ht="15.75" customHeight="1">
      <c r="A469" s="7" t="s">
        <v>19</v>
      </c>
      <c r="B469" s="7" t="str">
        <f>"202321617"</f>
        <v>202321617</v>
      </c>
      <c r="C469" s="8">
        <v>0</v>
      </c>
      <c r="D469" s="9" t="s">
        <v>6</v>
      </c>
    </row>
    <row r="470" spans="1:4" ht="15.75" customHeight="1">
      <c r="A470" s="7" t="s">
        <v>20</v>
      </c>
      <c r="B470" s="7" t="str">
        <f>"202321618"</f>
        <v>202321618</v>
      </c>
      <c r="C470" s="8">
        <v>0</v>
      </c>
      <c r="D470" s="9" t="s">
        <v>6</v>
      </c>
    </row>
    <row r="471" spans="1:4" ht="15.75" customHeight="1">
      <c r="A471" s="7" t="s">
        <v>20</v>
      </c>
      <c r="B471" s="7" t="str">
        <f>"202321619"</f>
        <v>202321619</v>
      </c>
      <c r="C471" s="8">
        <v>70.2</v>
      </c>
      <c r="D471" s="9"/>
    </row>
    <row r="472" spans="1:4" ht="15.75" customHeight="1">
      <c r="A472" s="7" t="s">
        <v>20</v>
      </c>
      <c r="B472" s="7" t="str">
        <f>"202321620"</f>
        <v>202321620</v>
      </c>
      <c r="C472" s="8">
        <v>71.6</v>
      </c>
      <c r="D472" s="9"/>
    </row>
    <row r="473" spans="1:4" ht="15.75" customHeight="1">
      <c r="A473" s="7" t="s">
        <v>20</v>
      </c>
      <c r="B473" s="7" t="str">
        <f>"202321621"</f>
        <v>202321621</v>
      </c>
      <c r="C473" s="8">
        <v>60.4</v>
      </c>
      <c r="D473" s="9"/>
    </row>
    <row r="474" spans="1:4" ht="15.75" customHeight="1">
      <c r="A474" s="7" t="s">
        <v>20</v>
      </c>
      <c r="B474" s="7" t="str">
        <f>"202321622"</f>
        <v>202321622</v>
      </c>
      <c r="C474" s="8">
        <v>62.6</v>
      </c>
      <c r="D474" s="9"/>
    </row>
    <row r="475" spans="1:4" ht="15.75" customHeight="1">
      <c r="A475" s="7" t="s">
        <v>20</v>
      </c>
      <c r="B475" s="7" t="str">
        <f>"202321623"</f>
        <v>202321623</v>
      </c>
      <c r="C475" s="8">
        <v>0</v>
      </c>
      <c r="D475" s="9" t="s">
        <v>6</v>
      </c>
    </row>
    <row r="476" spans="1:4" ht="15.75" customHeight="1">
      <c r="A476" s="7" t="s">
        <v>20</v>
      </c>
      <c r="B476" s="7" t="str">
        <f>"202321624"</f>
        <v>202321624</v>
      </c>
      <c r="C476" s="8">
        <v>0</v>
      </c>
      <c r="D476" s="9" t="s">
        <v>6</v>
      </c>
    </row>
    <row r="477" spans="1:4" ht="15.75" customHeight="1">
      <c r="A477" s="7" t="s">
        <v>21</v>
      </c>
      <c r="B477" s="7" t="str">
        <f>"202321625"</f>
        <v>202321625</v>
      </c>
      <c r="C477" s="8">
        <v>83.2</v>
      </c>
      <c r="D477" s="9"/>
    </row>
    <row r="478" spans="1:4" ht="15.75" customHeight="1">
      <c r="A478" s="7" t="s">
        <v>22</v>
      </c>
      <c r="B478" s="7" t="str">
        <f>"202321626"</f>
        <v>202321626</v>
      </c>
      <c r="C478" s="8">
        <v>0</v>
      </c>
      <c r="D478" s="9" t="s">
        <v>6</v>
      </c>
    </row>
    <row r="479" spans="1:4" ht="15.75" customHeight="1">
      <c r="A479" s="7" t="s">
        <v>22</v>
      </c>
      <c r="B479" s="7" t="str">
        <f>"202321627"</f>
        <v>202321627</v>
      </c>
      <c r="C479" s="8">
        <v>60.6</v>
      </c>
      <c r="D479" s="9"/>
    </row>
    <row r="480" spans="1:4" ht="15.75" customHeight="1">
      <c r="A480" s="7" t="s">
        <v>23</v>
      </c>
      <c r="B480" s="7" t="str">
        <f>"202321628"</f>
        <v>202321628</v>
      </c>
      <c r="C480" s="8">
        <v>0</v>
      </c>
      <c r="D480" s="9" t="s">
        <v>6</v>
      </c>
    </row>
    <row r="481" spans="1:4" ht="15.75" customHeight="1">
      <c r="A481" s="7" t="s">
        <v>23</v>
      </c>
      <c r="B481" s="7" t="str">
        <f>"202321629"</f>
        <v>202321629</v>
      </c>
      <c r="C481" s="8">
        <v>60.2</v>
      </c>
      <c r="D481" s="9"/>
    </row>
    <row r="482" spans="1:4" ht="15.75" customHeight="1">
      <c r="A482" s="7" t="s">
        <v>23</v>
      </c>
      <c r="B482" s="7" t="str">
        <f>"202321630"</f>
        <v>202321630</v>
      </c>
      <c r="C482" s="8">
        <v>0</v>
      </c>
      <c r="D482" s="9" t="s">
        <v>6</v>
      </c>
    </row>
    <row r="483" spans="1:4" ht="15.75" customHeight="1">
      <c r="A483" s="7" t="s">
        <v>23</v>
      </c>
      <c r="B483" s="7" t="str">
        <f>"202321701"</f>
        <v>202321701</v>
      </c>
      <c r="C483" s="8">
        <v>0</v>
      </c>
      <c r="D483" s="9" t="s">
        <v>6</v>
      </c>
    </row>
    <row r="484" spans="1:4" ht="15.75" customHeight="1">
      <c r="A484" s="7" t="s">
        <v>23</v>
      </c>
      <c r="B484" s="7" t="str">
        <f>"202321702"</f>
        <v>202321702</v>
      </c>
      <c r="C484" s="8">
        <v>60.4</v>
      </c>
      <c r="D484" s="9"/>
    </row>
    <row r="485" spans="1:4" ht="15.75" customHeight="1">
      <c r="A485" s="7" t="s">
        <v>23</v>
      </c>
      <c r="B485" s="7" t="str">
        <f>"202321703"</f>
        <v>202321703</v>
      </c>
      <c r="C485" s="8">
        <v>64</v>
      </c>
      <c r="D485" s="9"/>
    </row>
    <row r="486" spans="1:4" ht="15.75" customHeight="1">
      <c r="A486" s="7" t="s">
        <v>23</v>
      </c>
      <c r="B486" s="7" t="str">
        <f>"202321704"</f>
        <v>202321704</v>
      </c>
      <c r="C486" s="8">
        <v>0</v>
      </c>
      <c r="D486" s="9" t="s">
        <v>6</v>
      </c>
    </row>
    <row r="487" spans="1:4" ht="15.75" customHeight="1">
      <c r="A487" s="7" t="s">
        <v>23</v>
      </c>
      <c r="B487" s="7" t="str">
        <f>"202321705"</f>
        <v>202321705</v>
      </c>
      <c r="C487" s="8">
        <v>74.2</v>
      </c>
      <c r="D487" s="9"/>
    </row>
    <row r="488" spans="1:4" ht="15.75" customHeight="1">
      <c r="A488" s="7" t="s">
        <v>23</v>
      </c>
      <c r="B488" s="7" t="str">
        <f>"202321706"</f>
        <v>202321706</v>
      </c>
      <c r="C488" s="8">
        <v>61.6</v>
      </c>
      <c r="D488" s="9"/>
    </row>
    <row r="489" spans="1:4" ht="15.75" customHeight="1">
      <c r="A489" s="7" t="s">
        <v>23</v>
      </c>
      <c r="B489" s="7" t="str">
        <f>"202321707"</f>
        <v>202321707</v>
      </c>
      <c r="C489" s="8">
        <v>0</v>
      </c>
      <c r="D489" s="9" t="s">
        <v>6</v>
      </c>
    </row>
    <row r="490" spans="1:4" ht="15.75" customHeight="1">
      <c r="A490" s="7" t="s">
        <v>23</v>
      </c>
      <c r="B490" s="7" t="str">
        <f>"202321708"</f>
        <v>202321708</v>
      </c>
      <c r="C490" s="8">
        <v>0</v>
      </c>
      <c r="D490" s="9" t="s">
        <v>6</v>
      </c>
    </row>
    <row r="491" spans="1:4" ht="15.75" customHeight="1">
      <c r="A491" s="7" t="s">
        <v>23</v>
      </c>
      <c r="B491" s="7" t="str">
        <f>"202321709"</f>
        <v>202321709</v>
      </c>
      <c r="C491" s="8">
        <v>71.6</v>
      </c>
      <c r="D491" s="9"/>
    </row>
    <row r="492" spans="1:4" ht="15.75" customHeight="1">
      <c r="A492" s="7" t="s">
        <v>23</v>
      </c>
      <c r="B492" s="7" t="str">
        <f>"202321710"</f>
        <v>202321710</v>
      </c>
      <c r="C492" s="8">
        <v>67.8</v>
      </c>
      <c r="D492" s="9"/>
    </row>
    <row r="493" spans="1:4" ht="15.75" customHeight="1">
      <c r="A493" s="7" t="s">
        <v>23</v>
      </c>
      <c r="B493" s="7" t="str">
        <f>"202321711"</f>
        <v>202321711</v>
      </c>
      <c r="C493" s="8">
        <v>0</v>
      </c>
      <c r="D493" s="9" t="s">
        <v>6</v>
      </c>
    </row>
    <row r="494" spans="1:4" ht="15.75" customHeight="1">
      <c r="A494" s="7" t="s">
        <v>23</v>
      </c>
      <c r="B494" s="7" t="str">
        <f>"202321712"</f>
        <v>202321712</v>
      </c>
      <c r="C494" s="8">
        <v>73.4</v>
      </c>
      <c r="D494" s="9"/>
    </row>
    <row r="495" spans="1:4" ht="15.75" customHeight="1">
      <c r="A495" s="7" t="s">
        <v>23</v>
      </c>
      <c r="B495" s="7" t="str">
        <f>"202321713"</f>
        <v>202321713</v>
      </c>
      <c r="C495" s="8">
        <v>77</v>
      </c>
      <c r="D495" s="9"/>
    </row>
    <row r="496" spans="1:4" ht="15.75" customHeight="1">
      <c r="A496" s="7" t="s">
        <v>23</v>
      </c>
      <c r="B496" s="7" t="str">
        <f>"202321714"</f>
        <v>202321714</v>
      </c>
      <c r="C496" s="8">
        <v>70.2</v>
      </c>
      <c r="D496" s="9"/>
    </row>
    <row r="497" spans="1:4" ht="15.75" customHeight="1">
      <c r="A497" s="7" t="s">
        <v>24</v>
      </c>
      <c r="B497" s="7" t="str">
        <f>"202321715"</f>
        <v>202321715</v>
      </c>
      <c r="C497" s="8">
        <v>75.4</v>
      </c>
      <c r="D497" s="9"/>
    </row>
    <row r="498" spans="1:4" ht="15.75" customHeight="1">
      <c r="A498" s="7" t="s">
        <v>24</v>
      </c>
      <c r="B498" s="7" t="str">
        <f>"202321716"</f>
        <v>202321716</v>
      </c>
      <c r="C498" s="8">
        <v>73</v>
      </c>
      <c r="D498" s="9"/>
    </row>
    <row r="499" spans="1:4" ht="15.75" customHeight="1">
      <c r="A499" s="7" t="s">
        <v>24</v>
      </c>
      <c r="B499" s="7" t="str">
        <f>"202321717"</f>
        <v>202321717</v>
      </c>
      <c r="C499" s="8">
        <v>0</v>
      </c>
      <c r="D499" s="9" t="s">
        <v>6</v>
      </c>
    </row>
    <row r="500" spans="1:4" ht="15.75" customHeight="1">
      <c r="A500" s="7" t="s">
        <v>25</v>
      </c>
      <c r="B500" s="7" t="str">
        <f>"202321718"</f>
        <v>202321718</v>
      </c>
      <c r="C500" s="8">
        <v>0</v>
      </c>
      <c r="D500" s="9" t="s">
        <v>6</v>
      </c>
    </row>
    <row r="501" spans="1:4" ht="15.75" customHeight="1">
      <c r="A501" s="7" t="s">
        <v>25</v>
      </c>
      <c r="B501" s="7" t="str">
        <f>"202321719"</f>
        <v>202321719</v>
      </c>
      <c r="C501" s="8">
        <v>0</v>
      </c>
      <c r="D501" s="9" t="s">
        <v>7</v>
      </c>
    </row>
    <row r="502" spans="1:4" ht="15.75" customHeight="1">
      <c r="A502" s="7" t="s">
        <v>25</v>
      </c>
      <c r="B502" s="7" t="str">
        <f>"202321720"</f>
        <v>202321720</v>
      </c>
      <c r="C502" s="8">
        <v>0</v>
      </c>
      <c r="D502" s="9" t="s">
        <v>6</v>
      </c>
    </row>
    <row r="503" spans="1:4" ht="15.75" customHeight="1">
      <c r="A503" s="7" t="s">
        <v>25</v>
      </c>
      <c r="B503" s="7" t="str">
        <f>"202321721"</f>
        <v>202321721</v>
      </c>
      <c r="C503" s="8">
        <v>0</v>
      </c>
      <c r="D503" s="9" t="s">
        <v>6</v>
      </c>
    </row>
    <row r="504" spans="1:4" ht="15.75" customHeight="1">
      <c r="A504" s="7" t="s">
        <v>25</v>
      </c>
      <c r="B504" s="7" t="str">
        <f>"202321722"</f>
        <v>202321722</v>
      </c>
      <c r="C504" s="8">
        <v>0</v>
      </c>
      <c r="D504" s="9" t="s">
        <v>6</v>
      </c>
    </row>
    <row r="505" spans="1:4" ht="15.75" customHeight="1">
      <c r="A505" s="7" t="s">
        <v>25</v>
      </c>
      <c r="B505" s="7" t="str">
        <f>"202321723"</f>
        <v>202321723</v>
      </c>
      <c r="C505" s="8">
        <v>0</v>
      </c>
      <c r="D505" s="9" t="s">
        <v>6</v>
      </c>
    </row>
    <row r="506" spans="1:4" ht="15.75" customHeight="1">
      <c r="A506" s="7" t="s">
        <v>25</v>
      </c>
      <c r="B506" s="7" t="str">
        <f>"202321724"</f>
        <v>202321724</v>
      </c>
      <c r="C506" s="8">
        <v>0</v>
      </c>
      <c r="D506" s="9" t="s">
        <v>6</v>
      </c>
    </row>
    <row r="507" spans="1:4" ht="15.75" customHeight="1">
      <c r="A507" s="7" t="s">
        <v>25</v>
      </c>
      <c r="B507" s="7" t="str">
        <f>"202321725"</f>
        <v>202321725</v>
      </c>
      <c r="C507" s="8">
        <v>0</v>
      </c>
      <c r="D507" s="9" t="s">
        <v>6</v>
      </c>
    </row>
    <row r="508" spans="1:4" ht="15.75" customHeight="1">
      <c r="A508" s="7" t="s">
        <v>25</v>
      </c>
      <c r="B508" s="7" t="str">
        <f>"202321726"</f>
        <v>202321726</v>
      </c>
      <c r="C508" s="8">
        <v>0</v>
      </c>
      <c r="D508" s="9" t="s">
        <v>6</v>
      </c>
    </row>
    <row r="509" spans="1:4" ht="15.75" customHeight="1">
      <c r="A509" s="7" t="s">
        <v>25</v>
      </c>
      <c r="B509" s="7" t="str">
        <f>"202321727"</f>
        <v>202321727</v>
      </c>
      <c r="C509" s="8">
        <v>0</v>
      </c>
      <c r="D509" s="9" t="s">
        <v>6</v>
      </c>
    </row>
    <row r="510" spans="1:4" ht="15.75" customHeight="1">
      <c r="A510" s="7" t="s">
        <v>25</v>
      </c>
      <c r="B510" s="7" t="str">
        <f>"202321728"</f>
        <v>202321728</v>
      </c>
      <c r="C510" s="8">
        <v>0</v>
      </c>
      <c r="D510" s="9" t="s">
        <v>6</v>
      </c>
    </row>
    <row r="511" spans="1:4" ht="15.75" customHeight="1">
      <c r="A511" s="7" t="s">
        <v>26</v>
      </c>
      <c r="B511" s="7" t="str">
        <f>"202321729"</f>
        <v>202321729</v>
      </c>
      <c r="C511" s="8">
        <v>0</v>
      </c>
      <c r="D511" s="9" t="s">
        <v>6</v>
      </c>
    </row>
    <row r="512" spans="1:4" ht="15.75" customHeight="1">
      <c r="A512" s="7" t="s">
        <v>26</v>
      </c>
      <c r="B512" s="7" t="str">
        <f>"202321730"</f>
        <v>202321730</v>
      </c>
      <c r="C512" s="8">
        <v>0</v>
      </c>
      <c r="D512" s="9" t="s">
        <v>6</v>
      </c>
    </row>
    <row r="513" spans="1:4" ht="15.75" customHeight="1">
      <c r="A513" s="7" t="s">
        <v>26</v>
      </c>
      <c r="B513" s="7" t="str">
        <f>"202321801"</f>
        <v>202321801</v>
      </c>
      <c r="C513" s="8">
        <v>0</v>
      </c>
      <c r="D513" s="9" t="s">
        <v>6</v>
      </c>
    </row>
    <row r="514" spans="1:4" ht="15.75" customHeight="1">
      <c r="A514" s="7" t="s">
        <v>26</v>
      </c>
      <c r="B514" s="7" t="str">
        <f>"202321802"</f>
        <v>202321802</v>
      </c>
      <c r="C514" s="8">
        <v>0</v>
      </c>
      <c r="D514" s="9" t="s">
        <v>6</v>
      </c>
    </row>
    <row r="515" spans="1:4" ht="15.75" customHeight="1">
      <c r="A515" s="7" t="s">
        <v>26</v>
      </c>
      <c r="B515" s="7" t="str">
        <f>"202321803"</f>
        <v>202321803</v>
      </c>
      <c r="C515" s="8">
        <v>0</v>
      </c>
      <c r="D515" s="9" t="s">
        <v>6</v>
      </c>
    </row>
    <row r="516" spans="1:4" ht="15.75" customHeight="1">
      <c r="A516" s="7" t="s">
        <v>26</v>
      </c>
      <c r="B516" s="7" t="str">
        <f>"202321804"</f>
        <v>202321804</v>
      </c>
      <c r="C516" s="8">
        <v>83.2</v>
      </c>
      <c r="D516" s="9"/>
    </row>
    <row r="517" spans="1:4" ht="15.75" customHeight="1">
      <c r="A517" s="7" t="s">
        <v>26</v>
      </c>
      <c r="B517" s="7" t="str">
        <f>"202321805"</f>
        <v>202321805</v>
      </c>
      <c r="C517" s="8">
        <v>50</v>
      </c>
      <c r="D517" s="9"/>
    </row>
    <row r="518" spans="1:4" ht="15.75" customHeight="1">
      <c r="A518" s="7" t="s">
        <v>26</v>
      </c>
      <c r="B518" s="7" t="str">
        <f>"202321806"</f>
        <v>202321806</v>
      </c>
      <c r="C518" s="8">
        <v>0</v>
      </c>
      <c r="D518" s="9" t="s">
        <v>6</v>
      </c>
    </row>
    <row r="519" spans="1:4" ht="15.75" customHeight="1">
      <c r="A519" s="7" t="s">
        <v>26</v>
      </c>
      <c r="B519" s="7" t="str">
        <f>"202321807"</f>
        <v>202321807</v>
      </c>
      <c r="C519" s="8">
        <v>0</v>
      </c>
      <c r="D519" s="9" t="s">
        <v>6</v>
      </c>
    </row>
    <row r="520" spans="1:4" ht="15.75" customHeight="1">
      <c r="A520" s="7" t="s">
        <v>26</v>
      </c>
      <c r="B520" s="7" t="str">
        <f>"202321808"</f>
        <v>202321808</v>
      </c>
      <c r="C520" s="8">
        <v>0</v>
      </c>
      <c r="D520" s="9" t="s">
        <v>6</v>
      </c>
    </row>
    <row r="521" spans="1:4" ht="15.75" customHeight="1">
      <c r="A521" s="7" t="s">
        <v>26</v>
      </c>
      <c r="B521" s="7" t="str">
        <f>"202321809"</f>
        <v>202321809</v>
      </c>
      <c r="C521" s="8">
        <v>0</v>
      </c>
      <c r="D521" s="9" t="s">
        <v>6</v>
      </c>
    </row>
    <row r="522" spans="1:4" ht="15.75" customHeight="1">
      <c r="A522" s="7" t="s">
        <v>26</v>
      </c>
      <c r="B522" s="7" t="str">
        <f>"202321810"</f>
        <v>202321810</v>
      </c>
      <c r="C522" s="8">
        <v>56.8</v>
      </c>
      <c r="D522" s="9"/>
    </row>
    <row r="523" spans="1:4" ht="15.75" customHeight="1">
      <c r="A523" s="7" t="s">
        <v>26</v>
      </c>
      <c r="B523" s="7" t="str">
        <f>"202321811"</f>
        <v>202321811</v>
      </c>
      <c r="C523" s="8">
        <v>0</v>
      </c>
      <c r="D523" s="9" t="s">
        <v>6</v>
      </c>
    </row>
    <row r="524" spans="1:4" ht="15.75" customHeight="1">
      <c r="A524" s="7" t="s">
        <v>26</v>
      </c>
      <c r="B524" s="7" t="str">
        <f>"202321812"</f>
        <v>202321812</v>
      </c>
      <c r="C524" s="8">
        <v>48.6</v>
      </c>
      <c r="D524" s="9"/>
    </row>
    <row r="525" spans="1:4" ht="15.75" customHeight="1">
      <c r="A525" s="7" t="s">
        <v>26</v>
      </c>
      <c r="B525" s="7" t="str">
        <f>"202321813"</f>
        <v>202321813</v>
      </c>
      <c r="C525" s="8">
        <v>81.8</v>
      </c>
      <c r="D525" s="9"/>
    </row>
    <row r="526" spans="1:4" ht="15.75" customHeight="1">
      <c r="A526" s="7" t="s">
        <v>26</v>
      </c>
      <c r="B526" s="7" t="str">
        <f>"202321814"</f>
        <v>202321814</v>
      </c>
      <c r="C526" s="8">
        <v>62.2</v>
      </c>
      <c r="D526" s="9"/>
    </row>
    <row r="527" spans="1:4" ht="15.75" customHeight="1">
      <c r="A527" s="7" t="s">
        <v>26</v>
      </c>
      <c r="B527" s="7" t="str">
        <f>"202321815"</f>
        <v>202321815</v>
      </c>
      <c r="C527" s="8">
        <v>62.2</v>
      </c>
      <c r="D527" s="9"/>
    </row>
    <row r="528" spans="1:4" ht="15.75" customHeight="1">
      <c r="A528" s="7" t="s">
        <v>26</v>
      </c>
      <c r="B528" s="7" t="str">
        <f>"202321816"</f>
        <v>202321816</v>
      </c>
      <c r="C528" s="8">
        <v>0</v>
      </c>
      <c r="D528" s="9" t="s">
        <v>6</v>
      </c>
    </row>
    <row r="529" spans="1:4" ht="15.75" customHeight="1">
      <c r="A529" s="7" t="s">
        <v>26</v>
      </c>
      <c r="B529" s="7" t="str">
        <f>"202321817"</f>
        <v>202321817</v>
      </c>
      <c r="C529" s="8">
        <v>0</v>
      </c>
      <c r="D529" s="9" t="s">
        <v>6</v>
      </c>
    </row>
    <row r="530" spans="1:4" ht="15.75" customHeight="1">
      <c r="A530" s="7" t="s">
        <v>26</v>
      </c>
      <c r="B530" s="7" t="str">
        <f>"202321818"</f>
        <v>202321818</v>
      </c>
      <c r="C530" s="8">
        <v>68.4</v>
      </c>
      <c r="D530" s="9"/>
    </row>
    <row r="531" spans="1:4" ht="15.75" customHeight="1">
      <c r="A531" s="7" t="s">
        <v>26</v>
      </c>
      <c r="B531" s="7" t="str">
        <f>"202321819"</f>
        <v>202321819</v>
      </c>
      <c r="C531" s="8">
        <v>52.2</v>
      </c>
      <c r="D531" s="9"/>
    </row>
    <row r="532" spans="1:4" ht="15.75" customHeight="1">
      <c r="A532" s="7" t="s">
        <v>26</v>
      </c>
      <c r="B532" s="7" t="str">
        <f>"202321820"</f>
        <v>202321820</v>
      </c>
      <c r="C532" s="8">
        <v>48.4</v>
      </c>
      <c r="D532" s="9"/>
    </row>
    <row r="533" spans="1:4" ht="15.75" customHeight="1">
      <c r="A533" s="7" t="s">
        <v>26</v>
      </c>
      <c r="B533" s="7" t="str">
        <f>"202321821"</f>
        <v>202321821</v>
      </c>
      <c r="C533" s="8">
        <v>65.4</v>
      </c>
      <c r="D533" s="9"/>
    </row>
    <row r="534" spans="1:4" ht="15.75" customHeight="1">
      <c r="A534" s="7" t="s">
        <v>26</v>
      </c>
      <c r="B534" s="7" t="str">
        <f>"202321822"</f>
        <v>202321822</v>
      </c>
      <c r="C534" s="8">
        <v>0</v>
      </c>
      <c r="D534" s="9" t="s">
        <v>6</v>
      </c>
    </row>
    <row r="535" spans="1:4" ht="15.75" customHeight="1">
      <c r="A535" s="7" t="s">
        <v>26</v>
      </c>
      <c r="B535" s="7" t="str">
        <f>"202321823"</f>
        <v>202321823</v>
      </c>
      <c r="C535" s="8">
        <v>73.2</v>
      </c>
      <c r="D535" s="9"/>
    </row>
    <row r="536" spans="1:4" ht="15.75" customHeight="1">
      <c r="A536" s="7" t="s">
        <v>26</v>
      </c>
      <c r="B536" s="7" t="str">
        <f>"202321824"</f>
        <v>202321824</v>
      </c>
      <c r="C536" s="8">
        <v>56</v>
      </c>
      <c r="D536" s="9"/>
    </row>
    <row r="537" spans="1:4" ht="15.75" customHeight="1">
      <c r="A537" s="7" t="s">
        <v>26</v>
      </c>
      <c r="B537" s="7" t="str">
        <f>"202321825"</f>
        <v>202321825</v>
      </c>
      <c r="C537" s="8">
        <v>0</v>
      </c>
      <c r="D537" s="9" t="s">
        <v>6</v>
      </c>
    </row>
    <row r="538" spans="1:4" ht="15.75" customHeight="1">
      <c r="A538" s="7" t="s">
        <v>26</v>
      </c>
      <c r="B538" s="7" t="str">
        <f>"202321826"</f>
        <v>202321826</v>
      </c>
      <c r="C538" s="8">
        <v>0</v>
      </c>
      <c r="D538" s="9" t="s">
        <v>6</v>
      </c>
    </row>
    <row r="539" spans="1:4" ht="15.75" customHeight="1">
      <c r="A539" s="7" t="s">
        <v>26</v>
      </c>
      <c r="B539" s="7" t="str">
        <f>"202321827"</f>
        <v>202321827</v>
      </c>
      <c r="C539" s="8">
        <v>64.4</v>
      </c>
      <c r="D539" s="9"/>
    </row>
    <row r="540" spans="1:4" ht="15.75" customHeight="1">
      <c r="A540" s="7" t="s">
        <v>26</v>
      </c>
      <c r="B540" s="7" t="str">
        <f>"202321828"</f>
        <v>202321828</v>
      </c>
      <c r="C540" s="8">
        <v>65</v>
      </c>
      <c r="D540" s="9"/>
    </row>
    <row r="541" spans="1:4" ht="15.75" customHeight="1">
      <c r="A541" s="7" t="s">
        <v>26</v>
      </c>
      <c r="B541" s="7" t="str">
        <f>"202321829"</f>
        <v>202321829</v>
      </c>
      <c r="C541" s="8">
        <v>0</v>
      </c>
      <c r="D541" s="9" t="s">
        <v>6</v>
      </c>
    </row>
    <row r="542" spans="1:4" ht="15.75" customHeight="1">
      <c r="A542" s="7" t="s">
        <v>26</v>
      </c>
      <c r="B542" s="7" t="str">
        <f>"202321830"</f>
        <v>202321830</v>
      </c>
      <c r="C542" s="8">
        <v>56.2</v>
      </c>
      <c r="D542" s="9"/>
    </row>
    <row r="543" spans="1:4" ht="15.75" customHeight="1">
      <c r="A543" s="7" t="s">
        <v>26</v>
      </c>
      <c r="B543" s="7" t="str">
        <f>"202321901"</f>
        <v>202321901</v>
      </c>
      <c r="C543" s="8">
        <v>55.8</v>
      </c>
      <c r="D543" s="9"/>
    </row>
    <row r="544" spans="1:4" ht="15.75" customHeight="1">
      <c r="A544" s="7" t="s">
        <v>26</v>
      </c>
      <c r="B544" s="7" t="str">
        <f>"202321902"</f>
        <v>202321902</v>
      </c>
      <c r="C544" s="8">
        <v>72.4</v>
      </c>
      <c r="D544" s="9"/>
    </row>
    <row r="545" spans="1:4" ht="15.75" customHeight="1">
      <c r="A545" s="7" t="s">
        <v>26</v>
      </c>
      <c r="B545" s="7" t="str">
        <f>"202321903"</f>
        <v>202321903</v>
      </c>
      <c r="C545" s="8">
        <v>0</v>
      </c>
      <c r="D545" s="9" t="s">
        <v>6</v>
      </c>
    </row>
    <row r="546" spans="1:4" ht="15.75" customHeight="1">
      <c r="A546" s="7" t="s">
        <v>26</v>
      </c>
      <c r="B546" s="7" t="str">
        <f>"202321904"</f>
        <v>202321904</v>
      </c>
      <c r="C546" s="8">
        <v>51.4</v>
      </c>
      <c r="D546" s="9"/>
    </row>
    <row r="547" spans="1:4" ht="15.75" customHeight="1">
      <c r="A547" s="7" t="s">
        <v>26</v>
      </c>
      <c r="B547" s="7" t="str">
        <f>"202321905"</f>
        <v>202321905</v>
      </c>
      <c r="C547" s="8">
        <v>77.4</v>
      </c>
      <c r="D547" s="9"/>
    </row>
    <row r="548" spans="1:4" ht="15.75" customHeight="1">
      <c r="A548" s="7" t="s">
        <v>26</v>
      </c>
      <c r="B548" s="7" t="str">
        <f>"202321906"</f>
        <v>202321906</v>
      </c>
      <c r="C548" s="8">
        <v>0</v>
      </c>
      <c r="D548" s="9" t="s">
        <v>6</v>
      </c>
    </row>
    <row r="549" spans="1:4" ht="15.75" customHeight="1">
      <c r="A549" s="7" t="s">
        <v>26</v>
      </c>
      <c r="B549" s="7" t="str">
        <f>"202321907"</f>
        <v>202321907</v>
      </c>
      <c r="C549" s="8">
        <v>0</v>
      </c>
      <c r="D549" s="9" t="s">
        <v>6</v>
      </c>
    </row>
    <row r="550" spans="1:4" ht="15.75" customHeight="1">
      <c r="A550" s="7" t="s">
        <v>26</v>
      </c>
      <c r="B550" s="7" t="str">
        <f>"202321908"</f>
        <v>202321908</v>
      </c>
      <c r="C550" s="8">
        <v>54.6</v>
      </c>
      <c r="D550" s="9"/>
    </row>
    <row r="551" spans="1:4" ht="15.75" customHeight="1">
      <c r="A551" s="7" t="s">
        <v>26</v>
      </c>
      <c r="B551" s="7" t="str">
        <f>"202321909"</f>
        <v>202321909</v>
      </c>
      <c r="C551" s="8">
        <v>0</v>
      </c>
      <c r="D551" s="9" t="s">
        <v>6</v>
      </c>
    </row>
    <row r="552" spans="1:4" ht="15.75" customHeight="1">
      <c r="A552" s="7" t="s">
        <v>26</v>
      </c>
      <c r="B552" s="7" t="str">
        <f>"202321910"</f>
        <v>202321910</v>
      </c>
      <c r="C552" s="8">
        <v>0</v>
      </c>
      <c r="D552" s="9" t="s">
        <v>6</v>
      </c>
    </row>
    <row r="553" spans="1:4" ht="15.75" customHeight="1">
      <c r="A553" s="7" t="s">
        <v>26</v>
      </c>
      <c r="B553" s="7" t="str">
        <f>"202321911"</f>
        <v>202321911</v>
      </c>
      <c r="C553" s="8">
        <v>0</v>
      </c>
      <c r="D553" s="9" t="s">
        <v>6</v>
      </c>
    </row>
    <row r="554" spans="1:4" ht="15.75" customHeight="1">
      <c r="A554" s="7" t="s">
        <v>26</v>
      </c>
      <c r="B554" s="7" t="str">
        <f>"202321912"</f>
        <v>202321912</v>
      </c>
      <c r="C554" s="8">
        <v>74.6</v>
      </c>
      <c r="D554" s="9"/>
    </row>
    <row r="555" spans="1:4" ht="15.75" customHeight="1">
      <c r="A555" s="7" t="s">
        <v>26</v>
      </c>
      <c r="B555" s="7" t="str">
        <f>"202321913"</f>
        <v>202321913</v>
      </c>
      <c r="C555" s="8">
        <v>0</v>
      </c>
      <c r="D555" s="9" t="s">
        <v>6</v>
      </c>
    </row>
    <row r="556" spans="1:4" ht="15.75" customHeight="1">
      <c r="A556" s="7" t="s">
        <v>26</v>
      </c>
      <c r="B556" s="7" t="str">
        <f>"202321914"</f>
        <v>202321914</v>
      </c>
      <c r="C556" s="8">
        <v>0</v>
      </c>
      <c r="D556" s="9" t="s">
        <v>6</v>
      </c>
    </row>
    <row r="557" spans="1:4" ht="15.75" customHeight="1">
      <c r="A557" s="7" t="s">
        <v>26</v>
      </c>
      <c r="B557" s="7" t="str">
        <f>"202321915"</f>
        <v>202321915</v>
      </c>
      <c r="C557" s="8">
        <v>72</v>
      </c>
      <c r="D557" s="9"/>
    </row>
    <row r="558" spans="1:4" ht="15.75" customHeight="1">
      <c r="A558" s="7" t="s">
        <v>26</v>
      </c>
      <c r="B558" s="7" t="str">
        <f>"202321916"</f>
        <v>202321916</v>
      </c>
      <c r="C558" s="8">
        <v>0</v>
      </c>
      <c r="D558" s="9" t="s">
        <v>6</v>
      </c>
    </row>
    <row r="559" spans="1:4" ht="15.75" customHeight="1">
      <c r="A559" s="7" t="s">
        <v>26</v>
      </c>
      <c r="B559" s="7" t="str">
        <f>"202321917"</f>
        <v>202321917</v>
      </c>
      <c r="C559" s="8">
        <v>0</v>
      </c>
      <c r="D559" s="9" t="s">
        <v>6</v>
      </c>
    </row>
    <row r="560" spans="1:4" ht="15.75" customHeight="1">
      <c r="A560" s="7" t="s">
        <v>26</v>
      </c>
      <c r="B560" s="7" t="str">
        <f>"202321918"</f>
        <v>202321918</v>
      </c>
      <c r="C560" s="8">
        <v>84</v>
      </c>
      <c r="D560" s="9"/>
    </row>
    <row r="561" spans="1:4" ht="15.75" customHeight="1">
      <c r="A561" s="7" t="s">
        <v>26</v>
      </c>
      <c r="B561" s="7" t="str">
        <f>"202321919"</f>
        <v>202321919</v>
      </c>
      <c r="C561" s="8">
        <v>62</v>
      </c>
      <c r="D561" s="9"/>
    </row>
    <row r="562" spans="1:4" ht="15.75" customHeight="1">
      <c r="A562" s="7" t="s">
        <v>26</v>
      </c>
      <c r="B562" s="7" t="str">
        <f>"202321920"</f>
        <v>202321920</v>
      </c>
      <c r="C562" s="8">
        <v>0</v>
      </c>
      <c r="D562" s="9" t="s">
        <v>6</v>
      </c>
    </row>
    <row r="563" spans="1:4" ht="15.75" customHeight="1">
      <c r="A563" s="7" t="s">
        <v>26</v>
      </c>
      <c r="B563" s="7" t="str">
        <f>"202321921"</f>
        <v>202321921</v>
      </c>
      <c r="C563" s="8">
        <v>0</v>
      </c>
      <c r="D563" s="9" t="s">
        <v>6</v>
      </c>
    </row>
    <row r="564" spans="1:4" ht="15.75" customHeight="1">
      <c r="A564" s="7" t="s">
        <v>26</v>
      </c>
      <c r="B564" s="7" t="str">
        <f>"202321922"</f>
        <v>202321922</v>
      </c>
      <c r="C564" s="8">
        <v>78</v>
      </c>
      <c r="D564" s="9"/>
    </row>
    <row r="565" spans="1:4" ht="15.75" customHeight="1">
      <c r="A565" s="7" t="s">
        <v>26</v>
      </c>
      <c r="B565" s="7" t="str">
        <f>"202321923"</f>
        <v>202321923</v>
      </c>
      <c r="C565" s="8">
        <v>0</v>
      </c>
      <c r="D565" s="9" t="s">
        <v>6</v>
      </c>
    </row>
    <row r="566" spans="1:4" ht="15.75" customHeight="1">
      <c r="A566" s="7" t="s">
        <v>26</v>
      </c>
      <c r="B566" s="7" t="str">
        <f>"202321924"</f>
        <v>202321924</v>
      </c>
      <c r="C566" s="8">
        <v>0</v>
      </c>
      <c r="D566" s="9" t="s">
        <v>6</v>
      </c>
    </row>
    <row r="567" spans="1:4" ht="15.75" customHeight="1">
      <c r="A567" s="7" t="s">
        <v>26</v>
      </c>
      <c r="B567" s="7" t="str">
        <f>"202321925"</f>
        <v>202321925</v>
      </c>
      <c r="C567" s="8">
        <v>63</v>
      </c>
      <c r="D567" s="9"/>
    </row>
    <row r="568" spans="1:4" ht="15.75" customHeight="1">
      <c r="A568" s="7" t="s">
        <v>26</v>
      </c>
      <c r="B568" s="7" t="str">
        <f>"202321926"</f>
        <v>202321926</v>
      </c>
      <c r="C568" s="8">
        <v>0</v>
      </c>
      <c r="D568" s="9" t="s">
        <v>6</v>
      </c>
    </row>
    <row r="569" spans="1:4" ht="15.75" customHeight="1">
      <c r="A569" s="7" t="s">
        <v>26</v>
      </c>
      <c r="B569" s="7" t="str">
        <f>"202321927"</f>
        <v>202321927</v>
      </c>
      <c r="C569" s="8">
        <v>67.8</v>
      </c>
      <c r="D569" s="9"/>
    </row>
    <row r="570" spans="1:4" ht="15.75" customHeight="1">
      <c r="A570" s="7" t="s">
        <v>26</v>
      </c>
      <c r="B570" s="7" t="str">
        <f>"202321928"</f>
        <v>202321928</v>
      </c>
      <c r="C570" s="8">
        <v>53</v>
      </c>
      <c r="D570" s="9"/>
    </row>
    <row r="571" spans="1:4" ht="15.75" customHeight="1">
      <c r="A571" s="7" t="s">
        <v>26</v>
      </c>
      <c r="B571" s="7" t="str">
        <f>"202321929"</f>
        <v>202321929</v>
      </c>
      <c r="C571" s="8">
        <v>58.8</v>
      </c>
      <c r="D571" s="9"/>
    </row>
    <row r="572" spans="1:4" ht="15.75" customHeight="1">
      <c r="A572" s="7" t="s">
        <v>26</v>
      </c>
      <c r="B572" s="7" t="str">
        <f>"202321930"</f>
        <v>202321930</v>
      </c>
      <c r="C572" s="8">
        <v>53.4</v>
      </c>
      <c r="D572" s="9"/>
    </row>
    <row r="573" spans="1:4" ht="15.75" customHeight="1">
      <c r="A573" s="7" t="s">
        <v>26</v>
      </c>
      <c r="B573" s="7" t="str">
        <f>"202322001"</f>
        <v>202322001</v>
      </c>
      <c r="C573" s="8">
        <v>0</v>
      </c>
      <c r="D573" s="9" t="s">
        <v>6</v>
      </c>
    </row>
    <row r="574" spans="1:4" ht="15.75" customHeight="1">
      <c r="A574" s="7" t="s">
        <v>26</v>
      </c>
      <c r="B574" s="7" t="str">
        <f>"202322002"</f>
        <v>202322002</v>
      </c>
      <c r="C574" s="8">
        <v>0</v>
      </c>
      <c r="D574" s="9" t="s">
        <v>6</v>
      </c>
    </row>
    <row r="575" spans="1:4" ht="15.75" customHeight="1">
      <c r="A575" s="7" t="s">
        <v>26</v>
      </c>
      <c r="B575" s="7" t="str">
        <f>"202322003"</f>
        <v>202322003</v>
      </c>
      <c r="C575" s="8">
        <v>42.6</v>
      </c>
      <c r="D575" s="9"/>
    </row>
    <row r="576" spans="1:4" ht="15.75" customHeight="1">
      <c r="A576" s="7" t="s">
        <v>26</v>
      </c>
      <c r="B576" s="7" t="str">
        <f>"202322004"</f>
        <v>202322004</v>
      </c>
      <c r="C576" s="8">
        <v>84</v>
      </c>
      <c r="D576" s="9"/>
    </row>
    <row r="577" spans="1:4" ht="15.75" customHeight="1">
      <c r="A577" s="7" t="s">
        <v>26</v>
      </c>
      <c r="B577" s="7" t="str">
        <f>"202322005"</f>
        <v>202322005</v>
      </c>
      <c r="C577" s="8">
        <v>0</v>
      </c>
      <c r="D577" s="9" t="s">
        <v>6</v>
      </c>
    </row>
    <row r="578" spans="1:4" ht="15.75" customHeight="1">
      <c r="A578" s="7" t="s">
        <v>26</v>
      </c>
      <c r="B578" s="7" t="str">
        <f>"202322006"</f>
        <v>202322006</v>
      </c>
      <c r="C578" s="8">
        <v>74.4</v>
      </c>
      <c r="D578" s="9"/>
    </row>
    <row r="579" spans="1:4" ht="15.75" customHeight="1">
      <c r="A579" s="7" t="s">
        <v>26</v>
      </c>
      <c r="B579" s="7" t="str">
        <f>"202322007"</f>
        <v>202322007</v>
      </c>
      <c r="C579" s="8">
        <v>67.4</v>
      </c>
      <c r="D579" s="9"/>
    </row>
    <row r="580" spans="1:4" ht="15.75" customHeight="1">
      <c r="A580" s="7" t="s">
        <v>26</v>
      </c>
      <c r="B580" s="7" t="str">
        <f>"202322008"</f>
        <v>202322008</v>
      </c>
      <c r="C580" s="8">
        <v>57.2</v>
      </c>
      <c r="D580" s="9"/>
    </row>
    <row r="581" spans="1:4" ht="15.75" customHeight="1">
      <c r="A581" s="7" t="s">
        <v>26</v>
      </c>
      <c r="B581" s="7" t="str">
        <f>"202322009"</f>
        <v>202322009</v>
      </c>
      <c r="C581" s="8">
        <v>62</v>
      </c>
      <c r="D581" s="9"/>
    </row>
    <row r="582" spans="1:4" ht="15.75" customHeight="1">
      <c r="A582" s="7" t="s">
        <v>26</v>
      </c>
      <c r="B582" s="7" t="str">
        <f>"202322010"</f>
        <v>202322010</v>
      </c>
      <c r="C582" s="8">
        <v>71.2</v>
      </c>
      <c r="D582" s="9"/>
    </row>
    <row r="583" spans="1:4" ht="15.75" customHeight="1">
      <c r="A583" s="7" t="s">
        <v>26</v>
      </c>
      <c r="B583" s="7" t="str">
        <f>"202322011"</f>
        <v>202322011</v>
      </c>
      <c r="C583" s="8">
        <v>0</v>
      </c>
      <c r="D583" s="9" t="s">
        <v>6</v>
      </c>
    </row>
    <row r="584" spans="1:4" ht="15.75" customHeight="1">
      <c r="A584" s="7" t="s">
        <v>26</v>
      </c>
      <c r="B584" s="7" t="str">
        <f>"202322012"</f>
        <v>202322012</v>
      </c>
      <c r="C584" s="8">
        <v>0</v>
      </c>
      <c r="D584" s="9" t="s">
        <v>6</v>
      </c>
    </row>
    <row r="585" spans="1:4" ht="15.75" customHeight="1">
      <c r="A585" s="7" t="s">
        <v>26</v>
      </c>
      <c r="B585" s="7" t="str">
        <f>"202322013"</f>
        <v>202322013</v>
      </c>
      <c r="C585" s="8">
        <v>76.4</v>
      </c>
      <c r="D585" s="9"/>
    </row>
    <row r="586" spans="1:4" ht="15.75" customHeight="1">
      <c r="A586" s="7" t="s">
        <v>26</v>
      </c>
      <c r="B586" s="7" t="str">
        <f>"202322014"</f>
        <v>202322014</v>
      </c>
      <c r="C586" s="8">
        <v>0</v>
      </c>
      <c r="D586" s="9" t="s">
        <v>6</v>
      </c>
    </row>
    <row r="587" spans="1:4" ht="15.75" customHeight="1">
      <c r="A587" s="7" t="s">
        <v>26</v>
      </c>
      <c r="B587" s="7" t="str">
        <f>"202322015"</f>
        <v>202322015</v>
      </c>
      <c r="C587" s="8">
        <v>0</v>
      </c>
      <c r="D587" s="9" t="s">
        <v>6</v>
      </c>
    </row>
    <row r="588" spans="1:4" ht="15.75" customHeight="1">
      <c r="A588" s="7" t="s">
        <v>26</v>
      </c>
      <c r="B588" s="7" t="str">
        <f>"202322016"</f>
        <v>202322016</v>
      </c>
      <c r="C588" s="8">
        <v>0</v>
      </c>
      <c r="D588" s="9" t="s">
        <v>6</v>
      </c>
    </row>
    <row r="589" spans="1:4" ht="15.75" customHeight="1">
      <c r="A589" s="7" t="s">
        <v>26</v>
      </c>
      <c r="B589" s="7" t="str">
        <f>"202322017"</f>
        <v>202322017</v>
      </c>
      <c r="C589" s="8">
        <v>0</v>
      </c>
      <c r="D589" s="9" t="s">
        <v>6</v>
      </c>
    </row>
    <row r="590" spans="1:4" ht="15.75" customHeight="1">
      <c r="A590" s="7" t="s">
        <v>26</v>
      </c>
      <c r="B590" s="7" t="str">
        <f>"202322018"</f>
        <v>202322018</v>
      </c>
      <c r="C590" s="8">
        <v>0</v>
      </c>
      <c r="D590" s="9" t="s">
        <v>6</v>
      </c>
    </row>
    <row r="591" spans="1:4" ht="15.75" customHeight="1">
      <c r="A591" s="7" t="s">
        <v>26</v>
      </c>
      <c r="B591" s="7" t="str">
        <f>"202322019"</f>
        <v>202322019</v>
      </c>
      <c r="C591" s="8">
        <v>0</v>
      </c>
      <c r="D591" s="9" t="s">
        <v>6</v>
      </c>
    </row>
    <row r="592" spans="1:4" ht="15.75" customHeight="1">
      <c r="A592" s="7" t="s">
        <v>26</v>
      </c>
      <c r="B592" s="7" t="str">
        <f>"202322020"</f>
        <v>202322020</v>
      </c>
      <c r="C592" s="8">
        <v>0</v>
      </c>
      <c r="D592" s="9" t="s">
        <v>6</v>
      </c>
    </row>
    <row r="593" spans="1:4" ht="15.75" customHeight="1">
      <c r="A593" s="7" t="s">
        <v>26</v>
      </c>
      <c r="B593" s="7" t="str">
        <f>"202322021"</f>
        <v>202322021</v>
      </c>
      <c r="C593" s="8">
        <v>0</v>
      </c>
      <c r="D593" s="9" t="s">
        <v>6</v>
      </c>
    </row>
    <row r="594" spans="1:4" ht="15.75" customHeight="1">
      <c r="A594" s="7" t="s">
        <v>26</v>
      </c>
      <c r="B594" s="7" t="str">
        <f>"202322022"</f>
        <v>202322022</v>
      </c>
      <c r="C594" s="8">
        <v>0</v>
      </c>
      <c r="D594" s="9" t="s">
        <v>6</v>
      </c>
    </row>
    <row r="595" spans="1:4" ht="15.75" customHeight="1">
      <c r="A595" s="7" t="s">
        <v>26</v>
      </c>
      <c r="B595" s="7" t="str">
        <f>"202322023"</f>
        <v>202322023</v>
      </c>
      <c r="C595" s="8">
        <v>50.2</v>
      </c>
      <c r="D595" s="9"/>
    </row>
    <row r="596" spans="1:4" ht="15.75" customHeight="1">
      <c r="A596" s="7" t="s">
        <v>26</v>
      </c>
      <c r="B596" s="7" t="str">
        <f>"202322024"</f>
        <v>202322024</v>
      </c>
      <c r="C596" s="8">
        <v>62.8</v>
      </c>
      <c r="D596" s="9"/>
    </row>
    <row r="597" spans="1:4" ht="15.75" customHeight="1">
      <c r="A597" s="7" t="s">
        <v>26</v>
      </c>
      <c r="B597" s="7" t="str">
        <f>"202322025"</f>
        <v>202322025</v>
      </c>
      <c r="C597" s="8">
        <v>64.6</v>
      </c>
      <c r="D597" s="9"/>
    </row>
    <row r="598" spans="1:4" ht="15.75" customHeight="1">
      <c r="A598" s="7" t="s">
        <v>26</v>
      </c>
      <c r="B598" s="7" t="str">
        <f>"202322026"</f>
        <v>202322026</v>
      </c>
      <c r="C598" s="8">
        <v>64.6</v>
      </c>
      <c r="D598" s="9"/>
    </row>
    <row r="599" spans="1:4" ht="15.75" customHeight="1">
      <c r="A599" s="7" t="s">
        <v>26</v>
      </c>
      <c r="B599" s="7" t="str">
        <f>"202322027"</f>
        <v>202322027</v>
      </c>
      <c r="C599" s="8">
        <v>64</v>
      </c>
      <c r="D599" s="9"/>
    </row>
    <row r="600" spans="1:4" ht="15.75" customHeight="1">
      <c r="A600" s="7" t="s">
        <v>26</v>
      </c>
      <c r="B600" s="7" t="str">
        <f>"202322028"</f>
        <v>202322028</v>
      </c>
      <c r="C600" s="8">
        <v>55.2</v>
      </c>
      <c r="D600" s="9"/>
    </row>
    <row r="601" spans="1:4" ht="15.75" customHeight="1">
      <c r="A601" s="7" t="s">
        <v>26</v>
      </c>
      <c r="B601" s="7" t="str">
        <f>"202322029"</f>
        <v>202322029</v>
      </c>
      <c r="C601" s="8">
        <v>0</v>
      </c>
      <c r="D601" s="9" t="s">
        <v>6</v>
      </c>
    </row>
    <row r="602" spans="1:4" ht="15.75" customHeight="1">
      <c r="A602" s="7" t="s">
        <v>26</v>
      </c>
      <c r="B602" s="7" t="str">
        <f>"202322030"</f>
        <v>202322030</v>
      </c>
      <c r="C602" s="8">
        <v>71</v>
      </c>
      <c r="D602" s="9"/>
    </row>
    <row r="603" spans="1:4" ht="15.75" customHeight="1">
      <c r="A603" s="7" t="s">
        <v>26</v>
      </c>
      <c r="B603" s="7" t="str">
        <f>"202322101"</f>
        <v>202322101</v>
      </c>
      <c r="C603" s="8">
        <v>75.2</v>
      </c>
      <c r="D603" s="9"/>
    </row>
    <row r="604" spans="1:4" ht="15.75" customHeight="1">
      <c r="A604" s="7" t="s">
        <v>26</v>
      </c>
      <c r="B604" s="7" t="str">
        <f>"202322102"</f>
        <v>202322102</v>
      </c>
      <c r="C604" s="8">
        <v>0</v>
      </c>
      <c r="D604" s="9" t="s">
        <v>6</v>
      </c>
    </row>
    <row r="605" spans="1:4" ht="15.75" customHeight="1">
      <c r="A605" s="7" t="s">
        <v>26</v>
      </c>
      <c r="B605" s="7" t="str">
        <f>"202322103"</f>
        <v>202322103</v>
      </c>
      <c r="C605" s="8">
        <v>0</v>
      </c>
      <c r="D605" s="9" t="s">
        <v>6</v>
      </c>
    </row>
    <row r="606" spans="1:4" ht="15.75" customHeight="1">
      <c r="A606" s="7" t="s">
        <v>26</v>
      </c>
      <c r="B606" s="7" t="str">
        <f>"202322104"</f>
        <v>202322104</v>
      </c>
      <c r="C606" s="8">
        <v>0</v>
      </c>
      <c r="D606" s="9" t="s">
        <v>6</v>
      </c>
    </row>
    <row r="607" spans="1:4" ht="15.75" customHeight="1">
      <c r="A607" s="7" t="s">
        <v>26</v>
      </c>
      <c r="B607" s="7" t="str">
        <f>"202322105"</f>
        <v>202322105</v>
      </c>
      <c r="C607" s="8">
        <v>70.2</v>
      </c>
      <c r="D607" s="9"/>
    </row>
    <row r="608" spans="1:4" ht="15.75" customHeight="1">
      <c r="A608" s="7" t="s">
        <v>26</v>
      </c>
      <c r="B608" s="7" t="str">
        <f>"202322106"</f>
        <v>202322106</v>
      </c>
      <c r="C608" s="8">
        <v>0</v>
      </c>
      <c r="D608" s="9" t="s">
        <v>6</v>
      </c>
    </row>
    <row r="609" spans="1:4" ht="15.75" customHeight="1">
      <c r="A609" s="7" t="s">
        <v>26</v>
      </c>
      <c r="B609" s="7" t="str">
        <f>"202322107"</f>
        <v>202322107</v>
      </c>
      <c r="C609" s="8">
        <v>53.2</v>
      </c>
      <c r="D609" s="9"/>
    </row>
    <row r="610" spans="1:4" ht="15.75" customHeight="1">
      <c r="A610" s="7" t="s">
        <v>26</v>
      </c>
      <c r="B610" s="7" t="str">
        <f>"202322108"</f>
        <v>202322108</v>
      </c>
      <c r="C610" s="8">
        <v>0</v>
      </c>
      <c r="D610" s="9" t="s">
        <v>6</v>
      </c>
    </row>
    <row r="611" spans="1:4" ht="15.75" customHeight="1">
      <c r="A611" s="7" t="s">
        <v>26</v>
      </c>
      <c r="B611" s="7" t="str">
        <f>"202322109"</f>
        <v>202322109</v>
      </c>
      <c r="C611" s="8">
        <v>0</v>
      </c>
      <c r="D611" s="9" t="s">
        <v>6</v>
      </c>
    </row>
    <row r="612" spans="1:4" ht="15.75" customHeight="1">
      <c r="A612" s="7" t="s">
        <v>26</v>
      </c>
      <c r="B612" s="7" t="str">
        <f>"202322110"</f>
        <v>202322110</v>
      </c>
      <c r="C612" s="8">
        <v>56.2</v>
      </c>
      <c r="D612" s="9"/>
    </row>
    <row r="613" spans="1:4" ht="15.75" customHeight="1">
      <c r="A613" s="7" t="s">
        <v>26</v>
      </c>
      <c r="B613" s="7" t="str">
        <f>"202322111"</f>
        <v>202322111</v>
      </c>
      <c r="C613" s="8">
        <v>81.8</v>
      </c>
      <c r="D613" s="9"/>
    </row>
    <row r="614" spans="1:4" ht="15.75" customHeight="1">
      <c r="A614" s="7" t="s">
        <v>26</v>
      </c>
      <c r="B614" s="7" t="str">
        <f>"202322112"</f>
        <v>202322112</v>
      </c>
      <c r="C614" s="8">
        <v>72.6</v>
      </c>
      <c r="D614" s="9"/>
    </row>
    <row r="615" spans="1:4" ht="15.75" customHeight="1">
      <c r="A615" s="7" t="s">
        <v>26</v>
      </c>
      <c r="B615" s="7" t="str">
        <f>"202322113"</f>
        <v>202322113</v>
      </c>
      <c r="C615" s="8">
        <v>65.4</v>
      </c>
      <c r="D615" s="9"/>
    </row>
    <row r="616" spans="1:4" ht="15.75" customHeight="1">
      <c r="A616" s="7" t="s">
        <v>26</v>
      </c>
      <c r="B616" s="7" t="str">
        <f>"202322114"</f>
        <v>202322114</v>
      </c>
      <c r="C616" s="8">
        <v>65.8</v>
      </c>
      <c r="D616" s="9"/>
    </row>
    <row r="617" spans="1:4" ht="15.75" customHeight="1">
      <c r="A617" s="7" t="s">
        <v>26</v>
      </c>
      <c r="B617" s="7" t="str">
        <f>"202322115"</f>
        <v>202322115</v>
      </c>
      <c r="C617" s="8">
        <v>0</v>
      </c>
      <c r="D617" s="9" t="s">
        <v>6</v>
      </c>
    </row>
    <row r="618" spans="1:4" ht="15.75" customHeight="1">
      <c r="A618" s="7" t="s">
        <v>26</v>
      </c>
      <c r="B618" s="7" t="str">
        <f>"202322116"</f>
        <v>202322116</v>
      </c>
      <c r="C618" s="8">
        <v>48.2</v>
      </c>
      <c r="D618" s="9"/>
    </row>
    <row r="619" spans="1:4" ht="15.75" customHeight="1">
      <c r="A619" s="7" t="s">
        <v>26</v>
      </c>
      <c r="B619" s="7" t="str">
        <f>"202322117"</f>
        <v>202322117</v>
      </c>
      <c r="C619" s="8">
        <v>0</v>
      </c>
      <c r="D619" s="9" t="s">
        <v>6</v>
      </c>
    </row>
    <row r="620" spans="1:4" ht="15.75" customHeight="1">
      <c r="A620" s="7" t="s">
        <v>26</v>
      </c>
      <c r="B620" s="7" t="str">
        <f>"202322118"</f>
        <v>202322118</v>
      </c>
      <c r="C620" s="8">
        <v>66.8</v>
      </c>
      <c r="D620" s="9"/>
    </row>
    <row r="621" spans="1:4" ht="15.75" customHeight="1">
      <c r="A621" s="7" t="s">
        <v>26</v>
      </c>
      <c r="B621" s="7" t="str">
        <f>"202322119"</f>
        <v>202322119</v>
      </c>
      <c r="C621" s="8">
        <v>0</v>
      </c>
      <c r="D621" s="9" t="s">
        <v>6</v>
      </c>
    </row>
    <row r="622" spans="1:4" ht="15.75" customHeight="1">
      <c r="A622" s="7" t="s">
        <v>26</v>
      </c>
      <c r="B622" s="7" t="str">
        <f>"202322120"</f>
        <v>202322120</v>
      </c>
      <c r="C622" s="8">
        <v>83</v>
      </c>
      <c r="D622" s="9"/>
    </row>
    <row r="623" spans="1:4" ht="15.75" customHeight="1">
      <c r="A623" s="7" t="s">
        <v>26</v>
      </c>
      <c r="B623" s="7" t="str">
        <f>"202322121"</f>
        <v>202322121</v>
      </c>
      <c r="C623" s="8">
        <v>37</v>
      </c>
      <c r="D623" s="9"/>
    </row>
    <row r="624" spans="1:4" ht="15.75" customHeight="1">
      <c r="A624" s="7" t="s">
        <v>26</v>
      </c>
      <c r="B624" s="7" t="str">
        <f>"202322122"</f>
        <v>202322122</v>
      </c>
      <c r="C624" s="8">
        <v>0</v>
      </c>
      <c r="D624" s="9" t="s">
        <v>6</v>
      </c>
    </row>
    <row r="625" spans="1:4" ht="15.75" customHeight="1">
      <c r="A625" s="7" t="s">
        <v>26</v>
      </c>
      <c r="B625" s="7" t="str">
        <f>"202322123"</f>
        <v>202322123</v>
      </c>
      <c r="C625" s="8">
        <v>0</v>
      </c>
      <c r="D625" s="9" t="s">
        <v>6</v>
      </c>
    </row>
    <row r="626" spans="1:4" ht="15.75" customHeight="1">
      <c r="A626" s="7" t="s">
        <v>26</v>
      </c>
      <c r="B626" s="7" t="str">
        <f>"202322124"</f>
        <v>202322124</v>
      </c>
      <c r="C626" s="8">
        <v>59.8</v>
      </c>
      <c r="D626" s="9"/>
    </row>
    <row r="627" spans="1:4" ht="15.75" customHeight="1">
      <c r="A627" s="7" t="s">
        <v>26</v>
      </c>
      <c r="B627" s="7" t="str">
        <f>"202322125"</f>
        <v>202322125</v>
      </c>
      <c r="C627" s="8">
        <v>0</v>
      </c>
      <c r="D627" s="9" t="s">
        <v>6</v>
      </c>
    </row>
    <row r="628" spans="1:4" ht="15.75" customHeight="1">
      <c r="A628" s="7" t="s">
        <v>26</v>
      </c>
      <c r="B628" s="7" t="str">
        <f>"202322126"</f>
        <v>202322126</v>
      </c>
      <c r="C628" s="8">
        <v>0</v>
      </c>
      <c r="D628" s="9" t="s">
        <v>6</v>
      </c>
    </row>
    <row r="629" spans="1:4" ht="15.75" customHeight="1">
      <c r="A629" s="7" t="s">
        <v>26</v>
      </c>
      <c r="B629" s="7" t="str">
        <f>"202322127"</f>
        <v>202322127</v>
      </c>
      <c r="C629" s="8">
        <v>76.4</v>
      </c>
      <c r="D629" s="9"/>
    </row>
    <row r="630" spans="1:4" ht="15.75" customHeight="1">
      <c r="A630" s="7" t="s">
        <v>26</v>
      </c>
      <c r="B630" s="7" t="str">
        <f>"202322128"</f>
        <v>202322128</v>
      </c>
      <c r="C630" s="8">
        <v>52.2</v>
      </c>
      <c r="D630" s="9"/>
    </row>
    <row r="631" spans="1:4" ht="15.75" customHeight="1">
      <c r="A631" s="7" t="s">
        <v>26</v>
      </c>
      <c r="B631" s="7" t="str">
        <f>"202322129"</f>
        <v>202322129</v>
      </c>
      <c r="C631" s="8">
        <v>72.2</v>
      </c>
      <c r="D631" s="9"/>
    </row>
    <row r="632" spans="1:4" ht="15.75" customHeight="1">
      <c r="A632" s="7" t="s">
        <v>26</v>
      </c>
      <c r="B632" s="7" t="str">
        <f>"202322130"</f>
        <v>202322130</v>
      </c>
      <c r="C632" s="8">
        <v>0</v>
      </c>
      <c r="D632" s="9" t="s">
        <v>6</v>
      </c>
    </row>
    <row r="633" spans="1:4" ht="15.75" customHeight="1">
      <c r="A633" s="7" t="s">
        <v>26</v>
      </c>
      <c r="B633" s="7" t="str">
        <f>"202322201"</f>
        <v>202322201</v>
      </c>
      <c r="C633" s="8">
        <v>0</v>
      </c>
      <c r="D633" s="9" t="s">
        <v>6</v>
      </c>
    </row>
    <row r="634" spans="1:4" ht="15.75" customHeight="1">
      <c r="A634" s="7" t="s">
        <v>26</v>
      </c>
      <c r="B634" s="7" t="str">
        <f>"202322202"</f>
        <v>202322202</v>
      </c>
      <c r="C634" s="8">
        <v>0</v>
      </c>
      <c r="D634" s="9" t="s">
        <v>6</v>
      </c>
    </row>
    <row r="635" spans="1:4" ht="15.75" customHeight="1">
      <c r="A635" s="7" t="s">
        <v>26</v>
      </c>
      <c r="B635" s="7" t="str">
        <f>"202322203"</f>
        <v>202322203</v>
      </c>
      <c r="C635" s="8">
        <v>0</v>
      </c>
      <c r="D635" s="9" t="s">
        <v>6</v>
      </c>
    </row>
    <row r="636" spans="1:4" ht="15.75" customHeight="1">
      <c r="A636" s="7" t="s">
        <v>26</v>
      </c>
      <c r="B636" s="7" t="str">
        <f>"202322204"</f>
        <v>202322204</v>
      </c>
      <c r="C636" s="8">
        <v>63.4</v>
      </c>
      <c r="D636" s="9"/>
    </row>
    <row r="637" spans="1:4" ht="15.75" customHeight="1">
      <c r="A637" s="7" t="s">
        <v>26</v>
      </c>
      <c r="B637" s="7" t="str">
        <f>"202322205"</f>
        <v>202322205</v>
      </c>
      <c r="C637" s="8">
        <v>0</v>
      </c>
      <c r="D637" s="9" t="s">
        <v>6</v>
      </c>
    </row>
    <row r="638" spans="1:4" ht="15.75" customHeight="1">
      <c r="A638" s="7" t="s">
        <v>26</v>
      </c>
      <c r="B638" s="7" t="str">
        <f>"202322206"</f>
        <v>202322206</v>
      </c>
      <c r="C638" s="8">
        <v>65</v>
      </c>
      <c r="D638" s="9"/>
    </row>
    <row r="639" spans="1:4" ht="15.75" customHeight="1">
      <c r="A639" s="7" t="s">
        <v>26</v>
      </c>
      <c r="B639" s="7" t="str">
        <f>"202322207"</f>
        <v>202322207</v>
      </c>
      <c r="C639" s="8">
        <v>67</v>
      </c>
      <c r="D639" s="9"/>
    </row>
    <row r="640" spans="1:4" ht="15.75" customHeight="1">
      <c r="A640" s="7" t="s">
        <v>26</v>
      </c>
      <c r="B640" s="7" t="str">
        <f>"202322208"</f>
        <v>202322208</v>
      </c>
      <c r="C640" s="8">
        <v>77.6</v>
      </c>
      <c r="D640" s="9"/>
    </row>
    <row r="641" spans="1:4" ht="15.75" customHeight="1">
      <c r="A641" s="7" t="s">
        <v>26</v>
      </c>
      <c r="B641" s="7" t="str">
        <f>"202322209"</f>
        <v>202322209</v>
      </c>
      <c r="C641" s="8">
        <v>59.2</v>
      </c>
      <c r="D641" s="9"/>
    </row>
    <row r="642" spans="1:4" ht="15.75" customHeight="1">
      <c r="A642" s="7" t="s">
        <v>26</v>
      </c>
      <c r="B642" s="7" t="str">
        <f>"202322210"</f>
        <v>202322210</v>
      </c>
      <c r="C642" s="8">
        <v>73.2</v>
      </c>
      <c r="D642" s="9"/>
    </row>
    <row r="643" spans="1:4" ht="15.75" customHeight="1">
      <c r="A643" s="7" t="s">
        <v>26</v>
      </c>
      <c r="B643" s="7" t="str">
        <f>"202322211"</f>
        <v>202322211</v>
      </c>
      <c r="C643" s="8">
        <v>0</v>
      </c>
      <c r="D643" s="9" t="s">
        <v>6</v>
      </c>
    </row>
    <row r="644" spans="1:4" ht="15.75" customHeight="1">
      <c r="A644" s="7" t="s">
        <v>26</v>
      </c>
      <c r="B644" s="7" t="str">
        <f>"202322212"</f>
        <v>202322212</v>
      </c>
      <c r="C644" s="8">
        <v>53.2</v>
      </c>
      <c r="D644" s="9"/>
    </row>
    <row r="645" spans="1:4" ht="15.75" customHeight="1">
      <c r="A645" s="7" t="s">
        <v>26</v>
      </c>
      <c r="B645" s="7" t="str">
        <f>"202322213"</f>
        <v>202322213</v>
      </c>
      <c r="C645" s="8">
        <v>73.2</v>
      </c>
      <c r="D645" s="9"/>
    </row>
    <row r="646" spans="1:4" ht="15.75" customHeight="1">
      <c r="A646" s="7" t="s">
        <v>26</v>
      </c>
      <c r="B646" s="7" t="str">
        <f>"202322214"</f>
        <v>202322214</v>
      </c>
      <c r="C646" s="8">
        <v>62.4</v>
      </c>
      <c r="D646" s="9"/>
    </row>
    <row r="647" spans="1:4" ht="15.75" customHeight="1">
      <c r="A647" s="7" t="s">
        <v>26</v>
      </c>
      <c r="B647" s="7" t="str">
        <f>"202322215"</f>
        <v>202322215</v>
      </c>
      <c r="C647" s="8">
        <v>71.6</v>
      </c>
      <c r="D647" s="9"/>
    </row>
    <row r="648" spans="1:4" ht="15.75" customHeight="1">
      <c r="A648" s="7" t="s">
        <v>26</v>
      </c>
      <c r="B648" s="7" t="str">
        <f>"202322216"</f>
        <v>202322216</v>
      </c>
      <c r="C648" s="8">
        <v>0</v>
      </c>
      <c r="D648" s="9" t="s">
        <v>6</v>
      </c>
    </row>
    <row r="649" spans="1:4" ht="15.75" customHeight="1">
      <c r="A649" s="7" t="s">
        <v>26</v>
      </c>
      <c r="B649" s="7" t="str">
        <f>"202322217"</f>
        <v>202322217</v>
      </c>
      <c r="C649" s="8">
        <v>67.6</v>
      </c>
      <c r="D649" s="9"/>
    </row>
    <row r="650" spans="1:4" ht="15.75" customHeight="1">
      <c r="A650" s="7" t="s">
        <v>26</v>
      </c>
      <c r="B650" s="7" t="str">
        <f>"202322218"</f>
        <v>202322218</v>
      </c>
      <c r="C650" s="8">
        <v>64.4</v>
      </c>
      <c r="D650" s="9"/>
    </row>
    <row r="651" spans="1:4" ht="15.75" customHeight="1">
      <c r="A651" s="7" t="s">
        <v>26</v>
      </c>
      <c r="B651" s="7" t="str">
        <f>"202322219"</f>
        <v>202322219</v>
      </c>
      <c r="C651" s="8">
        <v>62.2</v>
      </c>
      <c r="D651" s="9"/>
    </row>
    <row r="652" spans="1:4" ht="15.75" customHeight="1">
      <c r="A652" s="7" t="s">
        <v>26</v>
      </c>
      <c r="B652" s="7" t="str">
        <f>"202322220"</f>
        <v>202322220</v>
      </c>
      <c r="C652" s="8">
        <v>0</v>
      </c>
      <c r="D652" s="9" t="s">
        <v>6</v>
      </c>
    </row>
    <row r="653" spans="1:4" ht="15.75" customHeight="1">
      <c r="A653" s="7" t="s">
        <v>26</v>
      </c>
      <c r="B653" s="7" t="str">
        <f>"202322221"</f>
        <v>202322221</v>
      </c>
      <c r="C653" s="8">
        <v>69.6</v>
      </c>
      <c r="D653" s="9"/>
    </row>
    <row r="654" spans="1:4" ht="15.75" customHeight="1">
      <c r="A654" s="7" t="s">
        <v>26</v>
      </c>
      <c r="B654" s="7" t="str">
        <f>"202322222"</f>
        <v>202322222</v>
      </c>
      <c r="C654" s="8">
        <v>78.2</v>
      </c>
      <c r="D654" s="9"/>
    </row>
    <row r="655" spans="1:4" ht="15.75" customHeight="1">
      <c r="A655" s="7" t="s">
        <v>26</v>
      </c>
      <c r="B655" s="7" t="str">
        <f>"202322223"</f>
        <v>202322223</v>
      </c>
      <c r="C655" s="8">
        <v>0</v>
      </c>
      <c r="D655" s="9" t="s">
        <v>6</v>
      </c>
    </row>
    <row r="656" spans="1:4" ht="15.75" customHeight="1">
      <c r="A656" s="7" t="s">
        <v>26</v>
      </c>
      <c r="B656" s="7" t="str">
        <f>"202322224"</f>
        <v>202322224</v>
      </c>
      <c r="C656" s="8">
        <v>0</v>
      </c>
      <c r="D656" s="9" t="s">
        <v>6</v>
      </c>
    </row>
    <row r="657" spans="1:4" ht="15.75" customHeight="1">
      <c r="A657" s="7" t="s">
        <v>26</v>
      </c>
      <c r="B657" s="7" t="str">
        <f>"202322225"</f>
        <v>202322225</v>
      </c>
      <c r="C657" s="8">
        <v>47.8</v>
      </c>
      <c r="D657" s="9"/>
    </row>
    <row r="658" spans="1:4" ht="15.75" customHeight="1">
      <c r="A658" s="7" t="s">
        <v>26</v>
      </c>
      <c r="B658" s="7" t="str">
        <f>"202322226"</f>
        <v>202322226</v>
      </c>
      <c r="C658" s="8">
        <v>58.2</v>
      </c>
      <c r="D658" s="9"/>
    </row>
    <row r="659" spans="1:4" ht="15.75" customHeight="1">
      <c r="A659" s="7" t="s">
        <v>26</v>
      </c>
      <c r="B659" s="7" t="str">
        <f>"202322227"</f>
        <v>202322227</v>
      </c>
      <c r="C659" s="8">
        <v>0</v>
      </c>
      <c r="D659" s="9" t="s">
        <v>6</v>
      </c>
    </row>
    <row r="660" spans="1:4" ht="15.75" customHeight="1">
      <c r="A660" s="7" t="s">
        <v>26</v>
      </c>
      <c r="B660" s="7" t="str">
        <f>"202322228"</f>
        <v>202322228</v>
      </c>
      <c r="C660" s="8">
        <v>67.8</v>
      </c>
      <c r="D660" s="9"/>
    </row>
    <row r="661" spans="1:4" ht="15.75" customHeight="1">
      <c r="A661" s="7" t="s">
        <v>26</v>
      </c>
      <c r="B661" s="7" t="str">
        <f>"202322229"</f>
        <v>202322229</v>
      </c>
      <c r="C661" s="8">
        <v>0</v>
      </c>
      <c r="D661" s="9" t="s">
        <v>6</v>
      </c>
    </row>
    <row r="662" spans="1:4" ht="15.75" customHeight="1">
      <c r="A662" s="7" t="s">
        <v>26</v>
      </c>
      <c r="B662" s="7" t="str">
        <f>"202322230"</f>
        <v>202322230</v>
      </c>
      <c r="C662" s="8">
        <v>0</v>
      </c>
      <c r="D662" s="9" t="s">
        <v>6</v>
      </c>
    </row>
    <row r="663" spans="1:4" ht="15.75" customHeight="1">
      <c r="A663" s="7" t="s">
        <v>26</v>
      </c>
      <c r="B663" s="7" t="str">
        <f>"202322301"</f>
        <v>202322301</v>
      </c>
      <c r="C663" s="8">
        <v>73.4</v>
      </c>
      <c r="D663" s="9"/>
    </row>
    <row r="664" spans="1:4" ht="15.75" customHeight="1">
      <c r="A664" s="7" t="s">
        <v>26</v>
      </c>
      <c r="B664" s="7" t="str">
        <f>"202322302"</f>
        <v>202322302</v>
      </c>
      <c r="C664" s="8">
        <v>0</v>
      </c>
      <c r="D664" s="9" t="s">
        <v>6</v>
      </c>
    </row>
    <row r="665" spans="1:4" ht="15.75" customHeight="1">
      <c r="A665" s="7" t="s">
        <v>26</v>
      </c>
      <c r="B665" s="7" t="str">
        <f>"202322303"</f>
        <v>202322303</v>
      </c>
      <c r="C665" s="8">
        <v>0</v>
      </c>
      <c r="D665" s="9" t="s">
        <v>6</v>
      </c>
    </row>
    <row r="666" spans="1:4" ht="15.75" customHeight="1">
      <c r="A666" s="7" t="s">
        <v>26</v>
      </c>
      <c r="B666" s="7" t="str">
        <f>"202322304"</f>
        <v>202322304</v>
      </c>
      <c r="C666" s="8">
        <v>71.6</v>
      </c>
      <c r="D666" s="9"/>
    </row>
    <row r="667" spans="1:4" ht="15.75" customHeight="1">
      <c r="A667" s="7" t="s">
        <v>26</v>
      </c>
      <c r="B667" s="7" t="str">
        <f>"202322305"</f>
        <v>202322305</v>
      </c>
      <c r="C667" s="8">
        <v>0</v>
      </c>
      <c r="D667" s="9" t="s">
        <v>6</v>
      </c>
    </row>
    <row r="668" spans="1:4" ht="15.75" customHeight="1">
      <c r="A668" s="7" t="s">
        <v>26</v>
      </c>
      <c r="B668" s="7" t="str">
        <f>"202322306"</f>
        <v>202322306</v>
      </c>
      <c r="C668" s="8">
        <v>0</v>
      </c>
      <c r="D668" s="9" t="s">
        <v>6</v>
      </c>
    </row>
    <row r="669" spans="1:4" ht="15.75" customHeight="1">
      <c r="A669" s="7" t="s">
        <v>26</v>
      </c>
      <c r="B669" s="7" t="str">
        <f>"202322307"</f>
        <v>202322307</v>
      </c>
      <c r="C669" s="8">
        <v>75.4</v>
      </c>
      <c r="D669" s="9"/>
    </row>
    <row r="670" spans="1:4" ht="15.75" customHeight="1">
      <c r="A670" s="7" t="s">
        <v>26</v>
      </c>
      <c r="B670" s="7" t="str">
        <f>"202322308"</f>
        <v>202322308</v>
      </c>
      <c r="C670" s="8">
        <v>0</v>
      </c>
      <c r="D670" s="9" t="s">
        <v>6</v>
      </c>
    </row>
    <row r="671" spans="1:4" ht="15.75" customHeight="1">
      <c r="A671" s="7" t="s">
        <v>26</v>
      </c>
      <c r="B671" s="7" t="str">
        <f>"202322309"</f>
        <v>202322309</v>
      </c>
      <c r="C671" s="8">
        <v>0</v>
      </c>
      <c r="D671" s="9" t="s">
        <v>6</v>
      </c>
    </row>
    <row r="672" spans="1:4" ht="15.75" customHeight="1">
      <c r="A672" s="7" t="s">
        <v>26</v>
      </c>
      <c r="B672" s="7" t="str">
        <f>"202322310"</f>
        <v>202322310</v>
      </c>
      <c r="C672" s="8">
        <v>0</v>
      </c>
      <c r="D672" s="9" t="s">
        <v>6</v>
      </c>
    </row>
    <row r="673" spans="1:4" ht="15.75" customHeight="1">
      <c r="A673" s="7" t="s">
        <v>26</v>
      </c>
      <c r="B673" s="7" t="str">
        <f>"202322311"</f>
        <v>202322311</v>
      </c>
      <c r="C673" s="8">
        <v>0</v>
      </c>
      <c r="D673" s="9" t="s">
        <v>6</v>
      </c>
    </row>
    <row r="674" spans="1:4" ht="15.75" customHeight="1">
      <c r="A674" s="7" t="s">
        <v>26</v>
      </c>
      <c r="B674" s="7" t="str">
        <f>"202322312"</f>
        <v>202322312</v>
      </c>
      <c r="C674" s="8">
        <v>0</v>
      </c>
      <c r="D674" s="9" t="s">
        <v>6</v>
      </c>
    </row>
    <row r="675" spans="1:4" ht="15.75" customHeight="1">
      <c r="A675" s="7" t="s">
        <v>26</v>
      </c>
      <c r="B675" s="7" t="str">
        <f>"202322313"</f>
        <v>202322313</v>
      </c>
      <c r="C675" s="8">
        <v>80.8</v>
      </c>
      <c r="D675" s="9"/>
    </row>
    <row r="676" spans="1:4" ht="15.75" customHeight="1">
      <c r="A676" s="7" t="s">
        <v>26</v>
      </c>
      <c r="B676" s="7" t="str">
        <f>"202322314"</f>
        <v>202322314</v>
      </c>
      <c r="C676" s="8">
        <v>0</v>
      </c>
      <c r="D676" s="9" t="s">
        <v>6</v>
      </c>
    </row>
    <row r="677" spans="1:4" ht="15.75" customHeight="1">
      <c r="A677" s="7" t="s">
        <v>26</v>
      </c>
      <c r="B677" s="7" t="str">
        <f>"202322315"</f>
        <v>202322315</v>
      </c>
      <c r="C677" s="8">
        <v>41.2</v>
      </c>
      <c r="D677" s="9"/>
    </row>
    <row r="678" spans="1:4" ht="15.75" customHeight="1">
      <c r="A678" s="7" t="s">
        <v>26</v>
      </c>
      <c r="B678" s="7" t="str">
        <f>"202322316"</f>
        <v>202322316</v>
      </c>
      <c r="C678" s="8">
        <v>0</v>
      </c>
      <c r="D678" s="9" t="s">
        <v>6</v>
      </c>
    </row>
    <row r="679" spans="1:4" ht="15.75" customHeight="1">
      <c r="A679" s="7" t="s">
        <v>26</v>
      </c>
      <c r="B679" s="7" t="str">
        <f>"202322317"</f>
        <v>202322317</v>
      </c>
      <c r="C679" s="8">
        <v>61.8</v>
      </c>
      <c r="D679" s="9"/>
    </row>
    <row r="680" spans="1:4" ht="15.75" customHeight="1">
      <c r="A680" s="7" t="s">
        <v>26</v>
      </c>
      <c r="B680" s="7" t="str">
        <f>"202322318"</f>
        <v>202322318</v>
      </c>
      <c r="C680" s="8">
        <v>0</v>
      </c>
      <c r="D680" s="9" t="s">
        <v>6</v>
      </c>
    </row>
    <row r="681" spans="1:4" ht="15.75" customHeight="1">
      <c r="A681" s="7" t="s">
        <v>26</v>
      </c>
      <c r="B681" s="7" t="str">
        <f>"202322319"</f>
        <v>202322319</v>
      </c>
      <c r="C681" s="8">
        <v>48.2</v>
      </c>
      <c r="D681" s="9"/>
    </row>
    <row r="682" spans="1:4" ht="15.75" customHeight="1">
      <c r="A682" s="7" t="s">
        <v>26</v>
      </c>
      <c r="B682" s="7" t="str">
        <f>"202322320"</f>
        <v>202322320</v>
      </c>
      <c r="C682" s="8">
        <v>0</v>
      </c>
      <c r="D682" s="9" t="s">
        <v>6</v>
      </c>
    </row>
    <row r="683" spans="1:4" ht="15.75" customHeight="1">
      <c r="A683" s="7" t="s">
        <v>26</v>
      </c>
      <c r="B683" s="7" t="str">
        <f>"202322321"</f>
        <v>202322321</v>
      </c>
      <c r="C683" s="8">
        <v>71.6</v>
      </c>
      <c r="D683" s="9"/>
    </row>
    <row r="684" spans="1:4" ht="15.75" customHeight="1">
      <c r="A684" s="7" t="s">
        <v>26</v>
      </c>
      <c r="B684" s="7" t="str">
        <f>"202322322"</f>
        <v>202322322</v>
      </c>
      <c r="C684" s="8">
        <v>0</v>
      </c>
      <c r="D684" s="9" t="s">
        <v>6</v>
      </c>
    </row>
    <row r="685" spans="1:4" ht="15.75" customHeight="1">
      <c r="A685" s="7" t="s">
        <v>26</v>
      </c>
      <c r="B685" s="7" t="str">
        <f>"202322323"</f>
        <v>202322323</v>
      </c>
      <c r="C685" s="8">
        <v>0</v>
      </c>
      <c r="D685" s="9" t="s">
        <v>6</v>
      </c>
    </row>
    <row r="686" spans="1:4" ht="15.75" customHeight="1">
      <c r="A686" s="7" t="s">
        <v>26</v>
      </c>
      <c r="B686" s="7" t="str">
        <f>"202322324"</f>
        <v>202322324</v>
      </c>
      <c r="C686" s="8">
        <v>58.4</v>
      </c>
      <c r="D686" s="9"/>
    </row>
    <row r="687" spans="1:4" ht="15.75" customHeight="1">
      <c r="A687" s="7" t="s">
        <v>26</v>
      </c>
      <c r="B687" s="7" t="str">
        <f>"202322325"</f>
        <v>202322325</v>
      </c>
      <c r="C687" s="8">
        <v>66</v>
      </c>
      <c r="D687" s="9"/>
    </row>
    <row r="688" spans="1:4" ht="15.75" customHeight="1">
      <c r="A688" s="7" t="s">
        <v>26</v>
      </c>
      <c r="B688" s="7" t="str">
        <f>"202322326"</f>
        <v>202322326</v>
      </c>
      <c r="C688" s="8">
        <v>68.6</v>
      </c>
      <c r="D688" s="9"/>
    </row>
    <row r="689" spans="1:4" ht="15.75" customHeight="1">
      <c r="A689" s="7" t="s">
        <v>26</v>
      </c>
      <c r="B689" s="7" t="str">
        <f>"202322327"</f>
        <v>202322327</v>
      </c>
      <c r="C689" s="8">
        <v>0</v>
      </c>
      <c r="D689" s="9" t="s">
        <v>6</v>
      </c>
    </row>
    <row r="690" spans="1:4" ht="15.75" customHeight="1">
      <c r="A690" s="7" t="s">
        <v>26</v>
      </c>
      <c r="B690" s="7" t="str">
        <f>"202322328"</f>
        <v>202322328</v>
      </c>
      <c r="C690" s="8">
        <v>0</v>
      </c>
      <c r="D690" s="9" t="s">
        <v>6</v>
      </c>
    </row>
    <row r="691" spans="1:4" ht="15.75" customHeight="1">
      <c r="A691" s="7" t="s">
        <v>26</v>
      </c>
      <c r="B691" s="7" t="str">
        <f>"202322329"</f>
        <v>202322329</v>
      </c>
      <c r="C691" s="8">
        <v>53.2</v>
      </c>
      <c r="D691" s="9"/>
    </row>
    <row r="692" spans="1:4" ht="15.75" customHeight="1">
      <c r="A692" s="7" t="s">
        <v>26</v>
      </c>
      <c r="B692" s="7" t="str">
        <f>"202322330"</f>
        <v>202322330</v>
      </c>
      <c r="C692" s="8">
        <v>0</v>
      </c>
      <c r="D692" s="9" t="s">
        <v>6</v>
      </c>
    </row>
    <row r="693" spans="1:4" ht="15.75" customHeight="1">
      <c r="A693" s="7" t="s">
        <v>26</v>
      </c>
      <c r="B693" s="7" t="str">
        <f>"202322401"</f>
        <v>202322401</v>
      </c>
      <c r="C693" s="8">
        <v>69</v>
      </c>
      <c r="D693" s="9"/>
    </row>
    <row r="694" spans="1:4" ht="15.75" customHeight="1">
      <c r="A694" s="7" t="s">
        <v>26</v>
      </c>
      <c r="B694" s="7" t="str">
        <f>"202322402"</f>
        <v>202322402</v>
      </c>
      <c r="C694" s="8">
        <v>64.6</v>
      </c>
      <c r="D694" s="9"/>
    </row>
    <row r="695" spans="1:4" ht="15.75" customHeight="1">
      <c r="A695" s="7" t="s">
        <v>26</v>
      </c>
      <c r="B695" s="7" t="str">
        <f>"202322403"</f>
        <v>202322403</v>
      </c>
      <c r="C695" s="8">
        <v>0</v>
      </c>
      <c r="D695" s="9" t="s">
        <v>6</v>
      </c>
    </row>
    <row r="696" spans="1:4" ht="15.75" customHeight="1">
      <c r="A696" s="7" t="s">
        <v>26</v>
      </c>
      <c r="B696" s="7" t="str">
        <f>"202322404"</f>
        <v>202322404</v>
      </c>
      <c r="C696" s="8">
        <v>0</v>
      </c>
      <c r="D696" s="9" t="s">
        <v>6</v>
      </c>
    </row>
    <row r="697" spans="1:4" ht="15.75" customHeight="1">
      <c r="A697" s="7" t="s">
        <v>26</v>
      </c>
      <c r="B697" s="7" t="str">
        <f>"202322405"</f>
        <v>202322405</v>
      </c>
      <c r="C697" s="8">
        <v>45.8</v>
      </c>
      <c r="D697" s="9"/>
    </row>
    <row r="698" spans="1:4" ht="15.75" customHeight="1">
      <c r="A698" s="7" t="s">
        <v>26</v>
      </c>
      <c r="B698" s="7" t="str">
        <f>"202322406"</f>
        <v>202322406</v>
      </c>
      <c r="C698" s="8">
        <v>57.2</v>
      </c>
      <c r="D698" s="9"/>
    </row>
    <row r="699" spans="1:4" ht="15.75" customHeight="1">
      <c r="A699" s="7" t="s">
        <v>26</v>
      </c>
      <c r="B699" s="7" t="str">
        <f>"202322407"</f>
        <v>202322407</v>
      </c>
      <c r="C699" s="8">
        <v>52.4</v>
      </c>
      <c r="D699" s="9"/>
    </row>
    <row r="700" spans="1:4" ht="15.75" customHeight="1">
      <c r="A700" s="7" t="s">
        <v>26</v>
      </c>
      <c r="B700" s="7" t="str">
        <f>"202322408"</f>
        <v>202322408</v>
      </c>
      <c r="C700" s="8">
        <v>58.4</v>
      </c>
      <c r="D700" s="9"/>
    </row>
    <row r="701" spans="1:4" ht="15.75" customHeight="1">
      <c r="A701" s="7" t="s">
        <v>26</v>
      </c>
      <c r="B701" s="7" t="str">
        <f>"202322409"</f>
        <v>202322409</v>
      </c>
      <c r="C701" s="8">
        <v>0</v>
      </c>
      <c r="D701" s="9" t="s">
        <v>6</v>
      </c>
    </row>
    <row r="702" spans="1:4" ht="15.75" customHeight="1">
      <c r="A702" s="7" t="s">
        <v>26</v>
      </c>
      <c r="B702" s="7" t="str">
        <f>"202322410"</f>
        <v>202322410</v>
      </c>
      <c r="C702" s="8">
        <v>37.6</v>
      </c>
      <c r="D702" s="9"/>
    </row>
    <row r="703" spans="1:4" ht="15.75" customHeight="1">
      <c r="A703" s="7" t="s">
        <v>26</v>
      </c>
      <c r="B703" s="7" t="str">
        <f>"202322411"</f>
        <v>202322411</v>
      </c>
      <c r="C703" s="8">
        <v>0</v>
      </c>
      <c r="D703" s="9" t="s">
        <v>6</v>
      </c>
    </row>
    <row r="704" spans="1:4" ht="15.75" customHeight="1">
      <c r="A704" s="7" t="s">
        <v>26</v>
      </c>
      <c r="B704" s="7" t="str">
        <f>"202322412"</f>
        <v>202322412</v>
      </c>
      <c r="C704" s="8">
        <v>73.8</v>
      </c>
      <c r="D704" s="9"/>
    </row>
    <row r="705" spans="1:4" ht="15.75" customHeight="1">
      <c r="A705" s="7" t="s">
        <v>26</v>
      </c>
      <c r="B705" s="7" t="str">
        <f>"202322413"</f>
        <v>202322413</v>
      </c>
      <c r="C705" s="8">
        <v>68.2</v>
      </c>
      <c r="D705" s="9"/>
    </row>
    <row r="706" spans="1:4" ht="15.75" customHeight="1">
      <c r="A706" s="7" t="s">
        <v>26</v>
      </c>
      <c r="B706" s="7" t="str">
        <f>"202322414"</f>
        <v>202322414</v>
      </c>
      <c r="C706" s="8">
        <v>0</v>
      </c>
      <c r="D706" s="9" t="s">
        <v>6</v>
      </c>
    </row>
    <row r="707" spans="1:4" ht="15.75" customHeight="1">
      <c r="A707" s="7" t="s">
        <v>26</v>
      </c>
      <c r="B707" s="7" t="str">
        <f>"202322415"</f>
        <v>202322415</v>
      </c>
      <c r="C707" s="8">
        <v>0</v>
      </c>
      <c r="D707" s="9" t="s">
        <v>6</v>
      </c>
    </row>
    <row r="708" spans="1:4" ht="15.75" customHeight="1">
      <c r="A708" s="7" t="s">
        <v>26</v>
      </c>
      <c r="B708" s="7" t="str">
        <f>"202322416"</f>
        <v>202322416</v>
      </c>
      <c r="C708" s="8">
        <v>77.2</v>
      </c>
      <c r="D708" s="9"/>
    </row>
    <row r="709" spans="1:4" ht="15.75" customHeight="1">
      <c r="A709" s="7" t="s">
        <v>26</v>
      </c>
      <c r="B709" s="7" t="str">
        <f>"202322417"</f>
        <v>202322417</v>
      </c>
      <c r="C709" s="8">
        <v>0</v>
      </c>
      <c r="D709" s="9" t="s">
        <v>6</v>
      </c>
    </row>
    <row r="710" spans="1:4" ht="15.75" customHeight="1">
      <c r="A710" s="7" t="s">
        <v>26</v>
      </c>
      <c r="B710" s="7" t="str">
        <f>"202322418"</f>
        <v>202322418</v>
      </c>
      <c r="C710" s="8">
        <v>62</v>
      </c>
      <c r="D710" s="9"/>
    </row>
    <row r="711" spans="1:4" ht="15.75" customHeight="1">
      <c r="A711" s="7" t="s">
        <v>26</v>
      </c>
      <c r="B711" s="7" t="str">
        <f>"202322419"</f>
        <v>202322419</v>
      </c>
      <c r="C711" s="8">
        <v>40</v>
      </c>
      <c r="D711" s="9"/>
    </row>
    <row r="712" spans="1:4" ht="15.75" customHeight="1">
      <c r="A712" s="7" t="s">
        <v>26</v>
      </c>
      <c r="B712" s="7" t="str">
        <f>"202322420"</f>
        <v>202322420</v>
      </c>
      <c r="C712" s="8">
        <v>0</v>
      </c>
      <c r="D712" s="9" t="s">
        <v>6</v>
      </c>
    </row>
    <row r="713" spans="1:4" ht="15.75" customHeight="1">
      <c r="A713" s="7" t="s">
        <v>26</v>
      </c>
      <c r="B713" s="7" t="str">
        <f>"202322421"</f>
        <v>202322421</v>
      </c>
      <c r="C713" s="8">
        <v>0</v>
      </c>
      <c r="D713" s="9" t="s">
        <v>6</v>
      </c>
    </row>
    <row r="714" spans="1:4" ht="15.75" customHeight="1">
      <c r="A714" s="7" t="s">
        <v>26</v>
      </c>
      <c r="B714" s="7" t="str">
        <f>"202322422"</f>
        <v>202322422</v>
      </c>
      <c r="C714" s="8">
        <v>0</v>
      </c>
      <c r="D714" s="9" t="s">
        <v>6</v>
      </c>
    </row>
    <row r="715" spans="1:4" ht="15.75" customHeight="1">
      <c r="A715" s="7" t="s">
        <v>26</v>
      </c>
      <c r="B715" s="7" t="str">
        <f>"202322423"</f>
        <v>202322423</v>
      </c>
      <c r="C715" s="8">
        <v>57.4</v>
      </c>
      <c r="D715" s="9"/>
    </row>
    <row r="716" spans="1:4" ht="15.75" customHeight="1">
      <c r="A716" s="7" t="s">
        <v>26</v>
      </c>
      <c r="B716" s="7" t="str">
        <f>"202322424"</f>
        <v>202322424</v>
      </c>
      <c r="C716" s="8">
        <v>73.8</v>
      </c>
      <c r="D716" s="9"/>
    </row>
    <row r="717" spans="1:4" ht="15.75" customHeight="1">
      <c r="A717" s="7" t="s">
        <v>26</v>
      </c>
      <c r="B717" s="7" t="str">
        <f>"202322425"</f>
        <v>202322425</v>
      </c>
      <c r="C717" s="8">
        <v>82.4</v>
      </c>
      <c r="D717" s="9"/>
    </row>
    <row r="718" spans="1:4" ht="15.75" customHeight="1">
      <c r="A718" s="7" t="s">
        <v>26</v>
      </c>
      <c r="B718" s="7" t="str">
        <f>"202322426"</f>
        <v>202322426</v>
      </c>
      <c r="C718" s="8">
        <v>0</v>
      </c>
      <c r="D718" s="9" t="s">
        <v>6</v>
      </c>
    </row>
    <row r="719" spans="1:4" ht="15.75" customHeight="1">
      <c r="A719" s="7" t="s">
        <v>26</v>
      </c>
      <c r="B719" s="7" t="str">
        <f>"202322427"</f>
        <v>202322427</v>
      </c>
      <c r="C719" s="8">
        <v>75</v>
      </c>
      <c r="D719" s="9"/>
    </row>
    <row r="720" spans="1:4" ht="15.75" customHeight="1">
      <c r="A720" s="7" t="s">
        <v>26</v>
      </c>
      <c r="B720" s="7" t="str">
        <f>"202322428"</f>
        <v>202322428</v>
      </c>
      <c r="C720" s="8">
        <v>0</v>
      </c>
      <c r="D720" s="9" t="s">
        <v>6</v>
      </c>
    </row>
    <row r="721" spans="1:4" ht="15.75" customHeight="1">
      <c r="A721" s="7" t="s">
        <v>26</v>
      </c>
      <c r="B721" s="7" t="str">
        <f>"202322429"</f>
        <v>202322429</v>
      </c>
      <c r="C721" s="8">
        <v>52.8</v>
      </c>
      <c r="D721" s="9"/>
    </row>
    <row r="722" spans="1:4" ht="15.75" customHeight="1">
      <c r="A722" s="7" t="s">
        <v>26</v>
      </c>
      <c r="B722" s="7" t="str">
        <f>"202322430"</f>
        <v>202322430</v>
      </c>
      <c r="C722" s="8">
        <v>0</v>
      </c>
      <c r="D722" s="9" t="s">
        <v>6</v>
      </c>
    </row>
    <row r="723" spans="1:4" ht="15.75" customHeight="1">
      <c r="A723" s="7" t="s">
        <v>26</v>
      </c>
      <c r="B723" s="7" t="str">
        <f>"202322501"</f>
        <v>202322501</v>
      </c>
      <c r="C723" s="8">
        <v>0</v>
      </c>
      <c r="D723" s="9" t="s">
        <v>6</v>
      </c>
    </row>
    <row r="724" spans="1:4" ht="15.75" customHeight="1">
      <c r="A724" s="7" t="s">
        <v>26</v>
      </c>
      <c r="B724" s="7" t="str">
        <f>"202322502"</f>
        <v>202322502</v>
      </c>
      <c r="C724" s="8">
        <v>73.8</v>
      </c>
      <c r="D724" s="9"/>
    </row>
    <row r="725" spans="1:4" ht="15.75" customHeight="1">
      <c r="A725" s="7" t="s">
        <v>26</v>
      </c>
      <c r="B725" s="7" t="str">
        <f>"202322503"</f>
        <v>202322503</v>
      </c>
      <c r="C725" s="8">
        <v>73.4</v>
      </c>
      <c r="D725" s="9"/>
    </row>
    <row r="726" spans="1:4" ht="15.75" customHeight="1">
      <c r="A726" s="7" t="s">
        <v>26</v>
      </c>
      <c r="B726" s="7" t="str">
        <f>"202322504"</f>
        <v>202322504</v>
      </c>
      <c r="C726" s="8">
        <v>59.2</v>
      </c>
      <c r="D726" s="9"/>
    </row>
    <row r="727" spans="1:4" ht="15.75" customHeight="1">
      <c r="A727" s="7" t="s">
        <v>26</v>
      </c>
      <c r="B727" s="7" t="str">
        <f>"202322505"</f>
        <v>202322505</v>
      </c>
      <c r="C727" s="8">
        <v>51</v>
      </c>
      <c r="D727" s="9"/>
    </row>
    <row r="728" spans="1:4" s="1" customFormat="1" ht="15.75" customHeight="1">
      <c r="A728" s="10" t="s">
        <v>26</v>
      </c>
      <c r="B728" s="10" t="str">
        <f>"202322506"</f>
        <v>202322506</v>
      </c>
      <c r="C728" s="8">
        <v>76.2</v>
      </c>
      <c r="D728" s="9"/>
    </row>
    <row r="729" spans="1:4" ht="15.75" customHeight="1">
      <c r="A729" s="7" t="s">
        <v>26</v>
      </c>
      <c r="B729" s="7" t="str">
        <f>"202322507"</f>
        <v>202322507</v>
      </c>
      <c r="C729" s="8">
        <v>0</v>
      </c>
      <c r="D729" s="9" t="s">
        <v>6</v>
      </c>
    </row>
    <row r="730" spans="1:4" ht="15.75" customHeight="1">
      <c r="A730" s="7" t="s">
        <v>26</v>
      </c>
      <c r="B730" s="7" t="str">
        <f>"202322508"</f>
        <v>202322508</v>
      </c>
      <c r="C730" s="8">
        <v>0</v>
      </c>
      <c r="D730" s="9" t="s">
        <v>6</v>
      </c>
    </row>
    <row r="731" spans="1:4" ht="15.75" customHeight="1">
      <c r="A731" s="7" t="s">
        <v>26</v>
      </c>
      <c r="B731" s="7" t="str">
        <f>"202322509"</f>
        <v>202322509</v>
      </c>
      <c r="C731" s="8">
        <v>73.2</v>
      </c>
      <c r="D731" s="9"/>
    </row>
    <row r="732" spans="1:4" ht="15.75" customHeight="1">
      <c r="A732" s="7" t="s">
        <v>26</v>
      </c>
      <c r="B732" s="7" t="str">
        <f>"202322510"</f>
        <v>202322510</v>
      </c>
      <c r="C732" s="8">
        <v>0</v>
      </c>
      <c r="D732" s="9" t="s">
        <v>6</v>
      </c>
    </row>
    <row r="733" spans="1:4" ht="15.75" customHeight="1">
      <c r="A733" s="7" t="s">
        <v>26</v>
      </c>
      <c r="B733" s="7" t="str">
        <f>"202322511"</f>
        <v>202322511</v>
      </c>
      <c r="C733" s="8">
        <v>0</v>
      </c>
      <c r="D733" s="9" t="s">
        <v>6</v>
      </c>
    </row>
    <row r="734" spans="1:4" ht="15.75" customHeight="1">
      <c r="A734" s="7" t="s">
        <v>26</v>
      </c>
      <c r="B734" s="7" t="str">
        <f>"202322512"</f>
        <v>202322512</v>
      </c>
      <c r="C734" s="8">
        <v>66.4</v>
      </c>
      <c r="D734" s="9"/>
    </row>
    <row r="735" spans="1:4" ht="15.75" customHeight="1">
      <c r="A735" s="7" t="s">
        <v>26</v>
      </c>
      <c r="B735" s="7" t="str">
        <f>"202322513"</f>
        <v>202322513</v>
      </c>
      <c r="C735" s="8">
        <v>0</v>
      </c>
      <c r="D735" s="9" t="s">
        <v>6</v>
      </c>
    </row>
    <row r="736" spans="1:4" ht="15.75" customHeight="1">
      <c r="A736" s="7" t="s">
        <v>26</v>
      </c>
      <c r="B736" s="7" t="str">
        <f>"202322514"</f>
        <v>202322514</v>
      </c>
      <c r="C736" s="8">
        <v>71.4</v>
      </c>
      <c r="D736" s="9"/>
    </row>
    <row r="737" spans="1:4" ht="15.75" customHeight="1">
      <c r="A737" s="7" t="s">
        <v>26</v>
      </c>
      <c r="B737" s="7" t="str">
        <f>"202322515"</f>
        <v>202322515</v>
      </c>
      <c r="C737" s="8">
        <v>58.6</v>
      </c>
      <c r="D737" s="9"/>
    </row>
    <row r="738" spans="1:4" ht="15.75" customHeight="1">
      <c r="A738" s="7" t="s">
        <v>26</v>
      </c>
      <c r="B738" s="7" t="str">
        <f>"202322516"</f>
        <v>202322516</v>
      </c>
      <c r="C738" s="8">
        <v>66</v>
      </c>
      <c r="D738" s="9"/>
    </row>
    <row r="739" spans="1:4" ht="15.75" customHeight="1">
      <c r="A739" s="7" t="s">
        <v>26</v>
      </c>
      <c r="B739" s="7" t="str">
        <f>"202322517"</f>
        <v>202322517</v>
      </c>
      <c r="C739" s="8">
        <v>0</v>
      </c>
      <c r="D739" s="9" t="s">
        <v>6</v>
      </c>
    </row>
    <row r="740" spans="1:4" ht="15.75" customHeight="1">
      <c r="A740" s="7" t="s">
        <v>26</v>
      </c>
      <c r="B740" s="7" t="str">
        <f>"202322518"</f>
        <v>202322518</v>
      </c>
      <c r="C740" s="8">
        <v>77.2</v>
      </c>
      <c r="D740" s="9"/>
    </row>
    <row r="741" spans="1:4" ht="15.75" customHeight="1">
      <c r="A741" s="7" t="s">
        <v>26</v>
      </c>
      <c r="B741" s="7" t="str">
        <f>"202322519"</f>
        <v>202322519</v>
      </c>
      <c r="C741" s="8">
        <v>0</v>
      </c>
      <c r="D741" s="9" t="s">
        <v>6</v>
      </c>
    </row>
    <row r="742" spans="1:4" ht="15.75" customHeight="1">
      <c r="A742" s="7" t="s">
        <v>26</v>
      </c>
      <c r="B742" s="7" t="str">
        <f>"202322520"</f>
        <v>202322520</v>
      </c>
      <c r="C742" s="8">
        <v>0</v>
      </c>
      <c r="D742" s="9" t="s">
        <v>6</v>
      </c>
    </row>
    <row r="743" spans="1:4" ht="15.75" customHeight="1">
      <c r="A743" s="7" t="s">
        <v>26</v>
      </c>
      <c r="B743" s="7" t="str">
        <f>"202322521"</f>
        <v>202322521</v>
      </c>
      <c r="C743" s="8">
        <v>0</v>
      </c>
      <c r="D743" s="9" t="s">
        <v>6</v>
      </c>
    </row>
    <row r="744" spans="1:4" ht="15.75" customHeight="1">
      <c r="A744" s="7" t="s">
        <v>26</v>
      </c>
      <c r="B744" s="7" t="str">
        <f>"202322522"</f>
        <v>202322522</v>
      </c>
      <c r="C744" s="8">
        <v>63.4</v>
      </c>
      <c r="D744" s="9"/>
    </row>
    <row r="745" spans="1:4" ht="15.75" customHeight="1">
      <c r="A745" s="7" t="s">
        <v>26</v>
      </c>
      <c r="B745" s="7" t="str">
        <f>"202322523"</f>
        <v>202322523</v>
      </c>
      <c r="C745" s="8">
        <v>73.8</v>
      </c>
      <c r="D745" s="9"/>
    </row>
    <row r="746" spans="1:4" ht="15.75" customHeight="1">
      <c r="A746" s="7" t="s">
        <v>26</v>
      </c>
      <c r="B746" s="7" t="str">
        <f>"202322524"</f>
        <v>202322524</v>
      </c>
      <c r="C746" s="8">
        <v>0</v>
      </c>
      <c r="D746" s="9" t="s">
        <v>6</v>
      </c>
    </row>
    <row r="747" spans="1:4" ht="15.75" customHeight="1">
      <c r="A747" s="7" t="s">
        <v>26</v>
      </c>
      <c r="B747" s="7" t="str">
        <f>"202322525"</f>
        <v>202322525</v>
      </c>
      <c r="C747" s="8">
        <v>0</v>
      </c>
      <c r="D747" s="9" t="s">
        <v>6</v>
      </c>
    </row>
    <row r="748" spans="1:4" ht="15.75" customHeight="1">
      <c r="A748" s="7" t="s">
        <v>26</v>
      </c>
      <c r="B748" s="7" t="str">
        <f>"202322526"</f>
        <v>202322526</v>
      </c>
      <c r="C748" s="8">
        <v>76.2</v>
      </c>
      <c r="D748" s="9"/>
    </row>
    <row r="749" spans="1:4" ht="15.75" customHeight="1">
      <c r="A749" s="7" t="s">
        <v>26</v>
      </c>
      <c r="B749" s="7" t="str">
        <f>"202322527"</f>
        <v>202322527</v>
      </c>
      <c r="C749" s="8">
        <v>0</v>
      </c>
      <c r="D749" s="9" t="s">
        <v>6</v>
      </c>
    </row>
    <row r="750" spans="1:4" ht="15.75" customHeight="1">
      <c r="A750" s="7" t="s">
        <v>26</v>
      </c>
      <c r="B750" s="7" t="str">
        <f>"202322528"</f>
        <v>202322528</v>
      </c>
      <c r="C750" s="8">
        <v>52.8</v>
      </c>
      <c r="D750" s="9"/>
    </row>
    <row r="751" spans="1:4" ht="15.75" customHeight="1">
      <c r="A751" s="7" t="s">
        <v>26</v>
      </c>
      <c r="B751" s="7" t="str">
        <f>"202322529"</f>
        <v>202322529</v>
      </c>
      <c r="C751" s="8">
        <v>55.2</v>
      </c>
      <c r="D751" s="9"/>
    </row>
    <row r="752" spans="1:4" ht="15.75" customHeight="1">
      <c r="A752" s="7" t="s">
        <v>26</v>
      </c>
      <c r="B752" s="7" t="str">
        <f>"202322530"</f>
        <v>202322530</v>
      </c>
      <c r="C752" s="8">
        <v>0</v>
      </c>
      <c r="D752" s="9" t="s">
        <v>6</v>
      </c>
    </row>
    <row r="753" spans="1:4" ht="15.75" customHeight="1">
      <c r="A753" s="7" t="s">
        <v>26</v>
      </c>
      <c r="B753" s="7" t="str">
        <f>"202322601"</f>
        <v>202322601</v>
      </c>
      <c r="C753" s="8">
        <v>0</v>
      </c>
      <c r="D753" s="9" t="s">
        <v>6</v>
      </c>
    </row>
    <row r="754" spans="1:4" ht="15.75" customHeight="1">
      <c r="A754" s="7" t="s">
        <v>26</v>
      </c>
      <c r="B754" s="7" t="str">
        <f>"202322602"</f>
        <v>202322602</v>
      </c>
      <c r="C754" s="8">
        <v>0</v>
      </c>
      <c r="D754" s="9" t="s">
        <v>6</v>
      </c>
    </row>
    <row r="755" spans="1:4" ht="15.75" customHeight="1">
      <c r="A755" s="7" t="s">
        <v>26</v>
      </c>
      <c r="B755" s="7" t="str">
        <f>"202322603"</f>
        <v>202322603</v>
      </c>
      <c r="C755" s="8">
        <v>80.8</v>
      </c>
      <c r="D755" s="9"/>
    </row>
    <row r="756" spans="1:4" ht="15.75" customHeight="1">
      <c r="A756" s="7" t="s">
        <v>26</v>
      </c>
      <c r="B756" s="7" t="str">
        <f>"202322604"</f>
        <v>202322604</v>
      </c>
      <c r="C756" s="8">
        <v>0</v>
      </c>
      <c r="D756" s="9" t="s">
        <v>6</v>
      </c>
    </row>
    <row r="757" spans="1:4" ht="15.75" customHeight="1">
      <c r="A757" s="7" t="s">
        <v>26</v>
      </c>
      <c r="B757" s="7" t="str">
        <f>"202322605"</f>
        <v>202322605</v>
      </c>
      <c r="C757" s="8">
        <v>0</v>
      </c>
      <c r="D757" s="9" t="s">
        <v>6</v>
      </c>
    </row>
    <row r="758" spans="1:4" ht="15.75" customHeight="1">
      <c r="A758" s="7" t="s">
        <v>26</v>
      </c>
      <c r="B758" s="7" t="str">
        <f>"202322606"</f>
        <v>202322606</v>
      </c>
      <c r="C758" s="8">
        <v>51.2</v>
      </c>
      <c r="D758" s="9"/>
    </row>
    <row r="759" spans="1:4" ht="15.75" customHeight="1">
      <c r="A759" s="7" t="s">
        <v>26</v>
      </c>
      <c r="B759" s="7" t="str">
        <f>"202322607"</f>
        <v>202322607</v>
      </c>
      <c r="C759" s="8">
        <v>58.8</v>
      </c>
      <c r="D759" s="9"/>
    </row>
    <row r="760" spans="1:4" ht="15.75" customHeight="1">
      <c r="A760" s="7" t="s">
        <v>26</v>
      </c>
      <c r="B760" s="7" t="str">
        <f>"202322608"</f>
        <v>202322608</v>
      </c>
      <c r="C760" s="8">
        <v>82.4</v>
      </c>
      <c r="D760" s="9"/>
    </row>
    <row r="761" spans="1:4" ht="15.75" customHeight="1">
      <c r="A761" s="7" t="s">
        <v>26</v>
      </c>
      <c r="B761" s="7" t="str">
        <f>"202322609"</f>
        <v>202322609</v>
      </c>
      <c r="C761" s="8">
        <v>0</v>
      </c>
      <c r="D761" s="9" t="s">
        <v>6</v>
      </c>
    </row>
    <row r="762" spans="1:4" ht="15.75" customHeight="1">
      <c r="A762" s="7" t="s">
        <v>26</v>
      </c>
      <c r="B762" s="7" t="str">
        <f>"202322610"</f>
        <v>202322610</v>
      </c>
      <c r="C762" s="8">
        <v>0</v>
      </c>
      <c r="D762" s="9" t="s">
        <v>6</v>
      </c>
    </row>
  </sheetData>
  <sheetProtection/>
  <autoFilter ref="A2:D762"/>
  <mergeCells count="1">
    <mergeCell ref="A1:D1"/>
  </mergeCells>
  <printOptions horizontalCentered="1" verticalCentered="1"/>
  <pageMargins left="0.2513888888888889" right="0.2513888888888889" top="0.16111111111111112" bottom="0.1611111111111111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2023-03-14T06:45:53Z</dcterms:created>
  <dcterms:modified xsi:type="dcterms:W3CDTF">2023-03-20T03:08:05Z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A84DE15496B54BD9BCF59C504BA385BC</vt:lpwstr>
  </property>
  <property fmtid="{D5CDD505-2E9C-101B-9397-08002B2CF9AE}" pid="5" name="KSOProductBuildV">
    <vt:lpwstr>2052-11.1.0.10314</vt:lpwstr>
  </property>
</Properties>
</file>