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4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<sst xmlns="http://schemas.openxmlformats.org/spreadsheetml/2006/main" count="30" uniqueCount="25">
  <si>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2023年三亚市直属学校赴高校面向2023年应届毕业生公开招聘教师综合成绩</t>
  </si>
  <si>
    <t>序号</t>
  </si>
  <si>
    <t>报考岗位</t>
  </si>
  <si>
    <t>姓名</t>
  </si>
  <si>
    <t>笔试准考证号码</t>
  </si>
  <si>
    <t>面试成绩</t>
  </si>
  <si>
    <t>面试成绩占60%</t>
  </si>
  <si>
    <t>笔试成绩</t>
  </si>
  <si>
    <t>笔试成绩占40%</t>
  </si>
  <si>
    <t>综合成绩</t>
  </si>
  <si>
    <t>备注</t>
  </si>
  <si>
    <t>0404_初中语文教师（长春市考点）</t>
  </si>
  <si>
    <t>0409_高中语文教师（长春市考点）</t>
  </si>
  <si>
    <t>0406_高中生物教师（长春市考点）</t>
  </si>
  <si>
    <t>0407_高中数学教师（长春市考点）</t>
  </si>
  <si>
    <t>0408_高中英语教师（长春市考点）</t>
  </si>
  <si>
    <t>0410_高中政治教师（长春市考点）</t>
  </si>
  <si>
    <t>0411_心理健康教师（长春市考点）</t>
  </si>
  <si>
    <t>0412_信息技术教师（长春市考点）</t>
  </si>
  <si>
    <t>0501_高中地理教师（长春市考点）</t>
  </si>
  <si>
    <t>0502_高中生物教师（长春市考点）</t>
  </si>
  <si>
    <t>0603_初中生物教师（长春市考点）</t>
  </si>
  <si>
    <t>0605_初中语文教师（长春市考点）</t>
  </si>
  <si>
    <t>0606_初中政治教师（长春市考点）</t>
  </si>
  <si>
    <t>0607_高中美术教师（长春市考点）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</si>
</sst>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G2" sqref="G2"/>
    </sheetView>
  </sheetViews>
  <sheetFormatPr defaultColWidth="9.00390625" defaultRowHeight="27" customHeight="1"/>
  <cols>
    <col min="1" max="1" width="7.140625" style="2" customWidth="1"/>
    <col min="2" max="2" width="46.28125" style="2" customWidth="1"/>
    <col min="3" max="3" width="14.00390625" style="2" customWidth="1"/>
    <col min="4" max="4" width="28.57421875" style="3" customWidth="1"/>
    <col min="5" max="5" width="12.8515625" style="4" customWidth="1"/>
    <col min="6" max="6" width="20.57421875" style="4" customWidth="1"/>
    <col min="7" max="7" width="12.8515625" style="4" customWidth="1"/>
    <col min="8" max="8" width="21.7109375" style="4" customWidth="1"/>
    <col min="9" max="9" width="15.421875" style="4" customWidth="1"/>
    <col min="10" max="10" width="7.140625" style="2" customWidth="1"/>
    <col min="11" max="16384" width="9.00390625" style="2" customWidth="1"/>
  </cols>
  <sheetData>
    <row r="1" spans="1:10" ht="33.75" customHeight="1">
      <c r="A1" s="5" t="s">
        <v>0</v>
      </c>
      <c r="B1" s="6"/>
      <c r="C1" s="6"/>
      <c r="D1" s="7"/>
      <c r="E1" s="8"/>
      <c r="F1" s="8"/>
      <c r="G1" s="8"/>
      <c r="H1" s="8"/>
      <c r="I1" s="8"/>
      <c r="J1" s="6"/>
    </row>
    <row r="2" spans="1:10" s="1" customFormat="1" ht="4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2" t="s">
        <v>8</v>
      </c>
      <c r="I2" s="11" t="s">
        <v>9</v>
      </c>
      <c r="J2" s="9" t="s">
        <v>10</v>
      </c>
    </row>
    <row r="3" spans="1:10" ht="27" customHeight="1">
      <c r="A3" s="13">
        <v>1</v>
      </c>
      <c r="B3" s="14" t="s">
        <v>11</v>
      </c>
      <c r="C3" s="14" t="str">
        <f>"张雨欣"</f>
        <v>张雨欣</v>
      </c>
      <c r="D3" s="15">
        <v>202303150101</v>
      </c>
      <c r="E3" s="16">
        <v>67.67</v>
      </c>
      <c r="F3" s="16">
        <f aca="true" t="shared" si="0" ref="F3:F21">E3*60%</f>
        <v>40.602</v>
      </c>
      <c r="G3" s="16">
        <v>87</v>
      </c>
      <c r="H3" s="16">
        <f aca="true" t="shared" si="1" ref="H3:H21">G3*40%</f>
        <v>34.800000000000004</v>
      </c>
      <c r="I3" s="16">
        <f aca="true" t="shared" si="2" ref="I3:I21">H3+F3</f>
        <v>75.402</v>
      </c>
      <c r="J3" s="18"/>
    </row>
    <row r="4" spans="1:10" ht="27" customHeight="1">
      <c r="A4" s="13">
        <v>2</v>
      </c>
      <c r="B4" s="14" t="s">
        <v>11</v>
      </c>
      <c r="C4" s="14" t="str">
        <f>"王嘉慧"</f>
        <v>王嘉慧</v>
      </c>
      <c r="D4" s="15">
        <v>202303150103</v>
      </c>
      <c r="E4" s="16">
        <v>81</v>
      </c>
      <c r="F4" s="16">
        <f t="shared" si="0"/>
        <v>48.6</v>
      </c>
      <c r="G4" s="16">
        <v>81.2</v>
      </c>
      <c r="H4" s="16">
        <f t="shared" si="1"/>
        <v>32.480000000000004</v>
      </c>
      <c r="I4" s="16">
        <f t="shared" si="2"/>
        <v>81.08000000000001</v>
      </c>
      <c r="J4" s="18"/>
    </row>
    <row r="5" spans="1:10" ht="27" customHeight="1">
      <c r="A5" s="13">
        <v>3</v>
      </c>
      <c r="B5" s="14" t="s">
        <v>12</v>
      </c>
      <c r="C5" s="14" t="str">
        <f>"林洁"</f>
        <v>林洁</v>
      </c>
      <c r="D5" s="15">
        <v>202303150104</v>
      </c>
      <c r="E5" s="16">
        <v>76.33</v>
      </c>
      <c r="F5" s="16">
        <f t="shared" si="0"/>
        <v>45.797999999999995</v>
      </c>
      <c r="G5" s="16">
        <v>70.6</v>
      </c>
      <c r="H5" s="16">
        <f t="shared" si="1"/>
        <v>28.24</v>
      </c>
      <c r="I5" s="16">
        <f t="shared" si="2"/>
        <v>74.038</v>
      </c>
      <c r="J5" s="18"/>
    </row>
    <row r="6" spans="1:10" ht="27" customHeight="1">
      <c r="A6" s="13">
        <v>4</v>
      </c>
      <c r="B6" s="14" t="s">
        <v>13</v>
      </c>
      <c r="C6" s="14" t="str">
        <f>"侯颖欣"</f>
        <v>侯颖欣</v>
      </c>
      <c r="D6" s="15">
        <v>202303150105</v>
      </c>
      <c r="E6" s="16">
        <v>77</v>
      </c>
      <c r="F6" s="16">
        <f t="shared" si="0"/>
        <v>46.199999999999996</v>
      </c>
      <c r="G6" s="16">
        <v>70.8</v>
      </c>
      <c r="H6" s="16">
        <f t="shared" si="1"/>
        <v>28.32</v>
      </c>
      <c r="I6" s="16">
        <f t="shared" si="2"/>
        <v>74.52</v>
      </c>
      <c r="J6" s="18"/>
    </row>
    <row r="7" spans="1:10" ht="27" customHeight="1">
      <c r="A7" s="13">
        <v>5</v>
      </c>
      <c r="B7" s="14" t="s">
        <v>14</v>
      </c>
      <c r="C7" s="14" t="str">
        <f>"王馨蕊"</f>
        <v>王馨蕊</v>
      </c>
      <c r="D7" s="15">
        <v>202303150107</v>
      </c>
      <c r="E7" s="16">
        <v>73.67</v>
      </c>
      <c r="F7" s="16">
        <f t="shared" si="0"/>
        <v>44.202</v>
      </c>
      <c r="G7" s="16">
        <v>68.6</v>
      </c>
      <c r="H7" s="16">
        <f t="shared" si="1"/>
        <v>27.439999999999998</v>
      </c>
      <c r="I7" s="16">
        <f t="shared" si="2"/>
        <v>71.642</v>
      </c>
      <c r="J7" s="19"/>
    </row>
    <row r="8" spans="1:10" ht="27" customHeight="1">
      <c r="A8" s="13">
        <v>6</v>
      </c>
      <c r="B8" s="14" t="s">
        <v>15</v>
      </c>
      <c r="C8" s="14" t="str">
        <f>"徐婷婷"</f>
        <v>徐婷婷</v>
      </c>
      <c r="D8" s="15">
        <v>202303150109</v>
      </c>
      <c r="E8" s="16">
        <v>76.33</v>
      </c>
      <c r="F8" s="16">
        <f t="shared" si="0"/>
        <v>45.797999999999995</v>
      </c>
      <c r="G8" s="16">
        <v>68</v>
      </c>
      <c r="H8" s="16">
        <f t="shared" si="1"/>
        <v>27.200000000000003</v>
      </c>
      <c r="I8" s="16">
        <f t="shared" si="2"/>
        <v>72.99799999999999</v>
      </c>
      <c r="J8" s="19"/>
    </row>
    <row r="9" spans="1:10" ht="27" customHeight="1">
      <c r="A9" s="13">
        <v>7</v>
      </c>
      <c r="B9" s="14" t="s">
        <v>16</v>
      </c>
      <c r="C9" s="14" t="str">
        <f>"刘艺蒙"</f>
        <v>刘艺蒙</v>
      </c>
      <c r="D9" s="15">
        <v>202303150111</v>
      </c>
      <c r="E9" s="16">
        <v>72.67</v>
      </c>
      <c r="F9" s="16">
        <f t="shared" si="0"/>
        <v>43.602</v>
      </c>
      <c r="G9" s="16">
        <v>66.1</v>
      </c>
      <c r="H9" s="16">
        <f t="shared" si="1"/>
        <v>26.439999999999998</v>
      </c>
      <c r="I9" s="16">
        <f t="shared" si="2"/>
        <v>70.042</v>
      </c>
      <c r="J9" s="19"/>
    </row>
    <row r="10" spans="1:10" ht="27" customHeight="1">
      <c r="A10" s="13">
        <v>8</v>
      </c>
      <c r="B10" s="14" t="s">
        <v>17</v>
      </c>
      <c r="C10" s="14" t="str">
        <f>"王慧怡"</f>
        <v>王慧怡</v>
      </c>
      <c r="D10" s="15">
        <v>202303150114</v>
      </c>
      <c r="E10" s="16">
        <v>80.33</v>
      </c>
      <c r="F10" s="16">
        <f t="shared" si="0"/>
        <v>48.198</v>
      </c>
      <c r="G10" s="16">
        <v>81.3</v>
      </c>
      <c r="H10" s="16">
        <f t="shared" si="1"/>
        <v>32.52</v>
      </c>
      <c r="I10" s="16">
        <f t="shared" si="2"/>
        <v>80.718</v>
      </c>
      <c r="J10" s="19"/>
    </row>
    <row r="11" spans="1:10" ht="27" customHeight="1">
      <c r="A11" s="13">
        <v>9</v>
      </c>
      <c r="B11" s="14" t="s">
        <v>18</v>
      </c>
      <c r="C11" s="14" t="str">
        <f>"赵文静"</f>
        <v>赵文静</v>
      </c>
      <c r="D11" s="15">
        <v>202303150116</v>
      </c>
      <c r="E11" s="16">
        <v>77.67</v>
      </c>
      <c r="F11" s="16">
        <f t="shared" si="0"/>
        <v>46.602</v>
      </c>
      <c r="G11" s="16">
        <v>62.4</v>
      </c>
      <c r="H11" s="16">
        <f t="shared" si="1"/>
        <v>24.96</v>
      </c>
      <c r="I11" s="16">
        <f t="shared" si="2"/>
        <v>71.562</v>
      </c>
      <c r="J11" s="19"/>
    </row>
    <row r="12" spans="1:10" ht="27" customHeight="1">
      <c r="A12" s="13">
        <v>10</v>
      </c>
      <c r="B12" s="17" t="s">
        <v>19</v>
      </c>
      <c r="C12" s="17" t="str">
        <f>"何家辉"</f>
        <v>何家辉</v>
      </c>
      <c r="D12" s="15">
        <v>202303150117</v>
      </c>
      <c r="E12" s="16">
        <v>75</v>
      </c>
      <c r="F12" s="16">
        <f t="shared" si="0"/>
        <v>45</v>
      </c>
      <c r="G12" s="16">
        <v>69.2</v>
      </c>
      <c r="H12" s="16">
        <f t="shared" si="1"/>
        <v>27.680000000000003</v>
      </c>
      <c r="I12" s="16">
        <f t="shared" si="2"/>
        <v>72.68</v>
      </c>
      <c r="J12" s="19"/>
    </row>
    <row r="13" spans="1:10" ht="27" customHeight="1">
      <c r="A13" s="13">
        <v>11</v>
      </c>
      <c r="B13" s="17" t="s">
        <v>19</v>
      </c>
      <c r="C13" s="17" t="str">
        <f>"郭锦萱"</f>
        <v>郭锦萱</v>
      </c>
      <c r="D13" s="15">
        <v>202303150119</v>
      </c>
      <c r="E13" s="16">
        <v>75.67</v>
      </c>
      <c r="F13" s="16">
        <f t="shared" si="0"/>
        <v>45.402</v>
      </c>
      <c r="G13" s="16">
        <v>70.8</v>
      </c>
      <c r="H13" s="16">
        <f t="shared" si="1"/>
        <v>28.32</v>
      </c>
      <c r="I13" s="16">
        <f t="shared" si="2"/>
        <v>73.72200000000001</v>
      </c>
      <c r="J13" s="19"/>
    </row>
    <row r="14" spans="1:10" ht="27" customHeight="1">
      <c r="A14" s="13">
        <v>12</v>
      </c>
      <c r="B14" s="17" t="s">
        <v>19</v>
      </c>
      <c r="C14" s="17" t="str">
        <f>"姜雨婷"</f>
        <v>姜雨婷</v>
      </c>
      <c r="D14" s="15">
        <v>202303150120</v>
      </c>
      <c r="E14" s="16">
        <v>64.33</v>
      </c>
      <c r="F14" s="16">
        <f t="shared" si="0"/>
        <v>38.598</v>
      </c>
      <c r="G14" s="16">
        <v>73</v>
      </c>
      <c r="H14" s="16">
        <f t="shared" si="1"/>
        <v>29.200000000000003</v>
      </c>
      <c r="I14" s="16">
        <f t="shared" si="2"/>
        <v>67.798</v>
      </c>
      <c r="J14" s="19"/>
    </row>
    <row r="15" spans="1:10" ht="27" customHeight="1">
      <c r="A15" s="13">
        <v>13</v>
      </c>
      <c r="B15" s="17" t="s">
        <v>20</v>
      </c>
      <c r="C15" s="17" t="str">
        <f>"陈名科"</f>
        <v>陈名科</v>
      </c>
      <c r="D15" s="15">
        <v>202303150201</v>
      </c>
      <c r="E15" s="16">
        <v>71.33</v>
      </c>
      <c r="F15" s="16">
        <f t="shared" si="0"/>
        <v>42.797999999999995</v>
      </c>
      <c r="G15" s="16">
        <v>67.2</v>
      </c>
      <c r="H15" s="16">
        <f t="shared" si="1"/>
        <v>26.880000000000003</v>
      </c>
      <c r="I15" s="16">
        <f t="shared" si="2"/>
        <v>69.678</v>
      </c>
      <c r="J15" s="19"/>
    </row>
    <row r="16" spans="1:10" ht="27" customHeight="1">
      <c r="A16" s="13">
        <v>14</v>
      </c>
      <c r="B16" s="17" t="s">
        <v>21</v>
      </c>
      <c r="C16" s="17" t="str">
        <f>"刘旭"</f>
        <v>刘旭</v>
      </c>
      <c r="D16" s="15">
        <v>202303150203</v>
      </c>
      <c r="E16" s="16">
        <v>78</v>
      </c>
      <c r="F16" s="16">
        <f t="shared" si="0"/>
        <v>46.8</v>
      </c>
      <c r="G16" s="16">
        <v>87</v>
      </c>
      <c r="H16" s="16">
        <f t="shared" si="1"/>
        <v>34.800000000000004</v>
      </c>
      <c r="I16" s="16">
        <f t="shared" si="2"/>
        <v>81.6</v>
      </c>
      <c r="J16" s="19"/>
    </row>
    <row r="17" spans="1:10" ht="27" customHeight="1">
      <c r="A17" s="13">
        <v>15</v>
      </c>
      <c r="B17" s="17" t="s">
        <v>22</v>
      </c>
      <c r="C17" s="17" t="str">
        <f>"李泽彧"</f>
        <v>李泽彧</v>
      </c>
      <c r="D17" s="15">
        <v>202303150206</v>
      </c>
      <c r="E17" s="16">
        <v>66.67</v>
      </c>
      <c r="F17" s="16">
        <f t="shared" si="0"/>
        <v>40.002</v>
      </c>
      <c r="G17" s="16">
        <v>77.2</v>
      </c>
      <c r="H17" s="16">
        <f t="shared" si="1"/>
        <v>30.880000000000003</v>
      </c>
      <c r="I17" s="16">
        <f t="shared" si="2"/>
        <v>70.882</v>
      </c>
      <c r="J17" s="19"/>
    </row>
    <row r="18" spans="1:10" ht="27" customHeight="1">
      <c r="A18" s="13">
        <v>16</v>
      </c>
      <c r="B18" s="17" t="s">
        <v>22</v>
      </c>
      <c r="C18" s="17" t="str">
        <f>"陈慧妍"</f>
        <v>陈慧妍</v>
      </c>
      <c r="D18" s="15">
        <v>202303150207</v>
      </c>
      <c r="E18" s="16">
        <v>73.67</v>
      </c>
      <c r="F18" s="16">
        <f t="shared" si="0"/>
        <v>44.202</v>
      </c>
      <c r="G18" s="16">
        <v>81.2</v>
      </c>
      <c r="H18" s="16">
        <f t="shared" si="1"/>
        <v>32.480000000000004</v>
      </c>
      <c r="I18" s="16">
        <f t="shared" si="2"/>
        <v>76.682</v>
      </c>
      <c r="J18" s="19"/>
    </row>
    <row r="19" spans="1:10" ht="27" customHeight="1">
      <c r="A19" s="13">
        <v>17</v>
      </c>
      <c r="B19" s="17" t="s">
        <v>23</v>
      </c>
      <c r="C19" s="17" t="str">
        <f>"周润嘉"</f>
        <v>周润嘉</v>
      </c>
      <c r="D19" s="15">
        <v>202303150210</v>
      </c>
      <c r="E19" s="16">
        <v>78.67</v>
      </c>
      <c r="F19" s="16">
        <f t="shared" si="0"/>
        <v>47.202</v>
      </c>
      <c r="G19" s="16">
        <v>70</v>
      </c>
      <c r="H19" s="16">
        <f t="shared" si="1"/>
        <v>28</v>
      </c>
      <c r="I19" s="16">
        <f t="shared" si="2"/>
        <v>75.202</v>
      </c>
      <c r="J19" s="19"/>
    </row>
    <row r="20" spans="1:10" ht="27" customHeight="1">
      <c r="A20" s="13">
        <v>18</v>
      </c>
      <c r="B20" s="17" t="s">
        <v>23</v>
      </c>
      <c r="C20" s="17" t="str">
        <f>"贺洪苑"</f>
        <v>贺洪苑</v>
      </c>
      <c r="D20" s="15">
        <v>202303150211</v>
      </c>
      <c r="E20" s="16">
        <v>68</v>
      </c>
      <c r="F20" s="16">
        <f t="shared" si="0"/>
        <v>40.8</v>
      </c>
      <c r="G20" s="16">
        <v>70.3</v>
      </c>
      <c r="H20" s="16">
        <f t="shared" si="1"/>
        <v>28.12</v>
      </c>
      <c r="I20" s="16">
        <f t="shared" si="2"/>
        <v>68.92</v>
      </c>
      <c r="J20" s="19"/>
    </row>
    <row r="21" spans="1:10" ht="27" customHeight="1">
      <c r="A21" s="13">
        <v>19</v>
      </c>
      <c r="B21" s="17" t="s">
        <v>24</v>
      </c>
      <c r="C21" s="17" t="str">
        <f>"刘雅思"</f>
        <v>刘雅思</v>
      </c>
      <c r="D21" s="15">
        <v>202303150212</v>
      </c>
      <c r="E21" s="16">
        <v>79.67</v>
      </c>
      <c r="F21" s="16">
        <f t="shared" si="0"/>
        <v>47.802</v>
      </c>
      <c r="G21" s="16">
        <v>77.4</v>
      </c>
      <c r="H21" s="16">
        <f t="shared" si="1"/>
        <v>30.960000000000004</v>
      </c>
      <c r="I21" s="16">
        <f t="shared" si="2"/>
        <v>78.762</v>
      </c>
      <c r="J21" s="1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2023-03-07T07:53:09Z</dcterms:created>
  <dcterms:modified xsi:type="dcterms:W3CDTF">2023-03-15T11:16:17Z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3E62C5B0DB4947DA82316D565DB79AF9</vt:lpwstr>
  </property>
  <property fmtid="{D5CDD505-2E9C-101B-9397-08002B2CF9AE}" pid="4" name="KSOProductBuildV">
    <vt:lpwstr>2052-11.8.2.9067</vt:lpwstr>
  </property>
</Properties>
</file>