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九江鑫路交通工程有限责任公司" sheetId="1" r:id="rId1"/>
  </sheets>
  <definedNames/>
  <calcPr fullCalcOnLoad="1"/>
</workbook>
</file>

<file path=xl/sharedStrings.xml><?xml version="1.0" encoding="utf-8"?>
<sst xmlns="http://schemas.openxmlformats.org/spreadsheetml/2006/main" count="83" uniqueCount="43">
  <si>
    <t>江西赣北公路勘察设计院招聘人员
考试成绩及体检入围一览表</t>
  </si>
  <si>
    <t>序号</t>
  </si>
  <si>
    <t>职位代码</t>
  </si>
  <si>
    <t>姓名</t>
  </si>
  <si>
    <t>性别</t>
  </si>
  <si>
    <t>准考证号</t>
  </si>
  <si>
    <t>身份证号</t>
  </si>
  <si>
    <t>笔试得分</t>
  </si>
  <si>
    <t>面试得分</t>
  </si>
  <si>
    <t>综合总分</t>
  </si>
  <si>
    <t>排名</t>
  </si>
  <si>
    <t>体检入围</t>
  </si>
  <si>
    <t>备注</t>
  </si>
  <si>
    <t>101-管理岗一</t>
  </si>
  <si>
    <t>廖岩宇</t>
  </si>
  <si>
    <t>男</t>
  </si>
  <si>
    <t>是</t>
  </si>
  <si>
    <t>刘松</t>
  </si>
  <si>
    <t>钟思琪</t>
  </si>
  <si>
    <t>女</t>
  </si>
  <si>
    <t>102-管理岗二</t>
  </si>
  <si>
    <t>周波兰</t>
  </si>
  <si>
    <t>3604811984******47</t>
  </si>
  <si>
    <t>吴紫青</t>
  </si>
  <si>
    <t>103-管理岗三</t>
  </si>
  <si>
    <t>邹鹤军</t>
  </si>
  <si>
    <t>熊亚梅</t>
  </si>
  <si>
    <t>涂诚茜</t>
  </si>
  <si>
    <t>3604031994******24</t>
  </si>
  <si>
    <t>104专技岗一</t>
  </si>
  <si>
    <t>江云辉</t>
  </si>
  <si>
    <t>晏紫晖</t>
  </si>
  <si>
    <t>王陆峰</t>
  </si>
  <si>
    <t>姜昊辰</t>
  </si>
  <si>
    <t>胡康康</t>
  </si>
  <si>
    <t>105专技岗二</t>
  </si>
  <si>
    <t>王彪</t>
  </si>
  <si>
    <t>费冕</t>
  </si>
  <si>
    <t>3604032000******2X</t>
  </si>
  <si>
    <t>吴祈燃</t>
  </si>
  <si>
    <t>方鹏元</t>
  </si>
  <si>
    <t>徐哲纯</t>
  </si>
  <si>
    <t>黄凯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</si>
</sst>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  <numFmt numFmtId="178" formatCode="0.0_ "/>
    <numFmt numFmtId="179" formatCode="0.00_);[Red]\(0.00\)"/>
    <numFmt numFmtId="180" formatCode="0.00_ "/>
  </numFmts>
  <fonts count="23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Microsoft YaHei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5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6" fillId="2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" fillId="5" borderId="2" applyNumberFormat="0" applyFont="0" applyAlignment="0" applyProtection="0"/>
    <xf numFmtId="0" fontId="7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3" applyNumberFormat="0" applyFill="0" applyAlignment="0" applyProtection="0"/>
    <xf numFmtId="0" fontId="7" fillId="7" borderId="0" applyNumberFormat="0" applyBorder="0" applyAlignment="0" applyProtection="0"/>
    <xf numFmtId="0" fontId="10" fillId="0" borderId="4" applyNumberFormat="0" applyFill="0" applyAlignment="0" applyProtection="0"/>
    <xf numFmtId="0" fontId="7" fillId="8" borderId="0" applyNumberFormat="0" applyBorder="0" applyAlignment="0" applyProtection="0"/>
    <xf numFmtId="0" fontId="16" fillId="9" borderId="5" applyNumberFormat="0" applyAlignment="0" applyProtection="0"/>
    <xf numFmtId="0" fontId="17" fillId="9" borderId="1" applyNumberFormat="0" applyAlignment="0" applyProtection="0"/>
    <xf numFmtId="0" fontId="18" fillId="10" borderId="6" applyNumberFormat="0" applyAlignment="0" applyProtection="0"/>
    <xf numFmtId="0" fontId="4" fillId="2" borderId="0" applyNumberFormat="0" applyBorder="0" applyAlignment="0" applyProtection="0"/>
    <xf numFmtId="0" fontId="7" fillId="11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3" borderId="0" applyNumberFormat="0" applyBorder="0" applyAlignment="0" applyProtection="0"/>
    <xf numFmtId="0" fontId="22" fillId="8" borderId="0" applyNumberFormat="0" applyBorder="0" applyAlignment="0" applyProtection="0"/>
    <xf numFmtId="0" fontId="4" fillId="2" borderId="0" applyNumberFormat="0" applyBorder="0" applyAlignment="0" applyProtection="0"/>
    <xf numFmtId="0" fontId="7" fillId="12" borderId="0" applyNumberFormat="0" applyBorder="0" applyAlignment="0" applyProtection="0"/>
    <xf numFmtId="0" fontId="4" fillId="2" borderId="0" applyNumberFormat="0" applyBorder="0" applyAlignment="0" applyProtection="0"/>
    <xf numFmtId="0" fontId="4" fillId="1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7" fillId="15" borderId="0" applyNumberFormat="0" applyBorder="0" applyAlignment="0" applyProtection="0"/>
    <xf numFmtId="0" fontId="4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4" fillId="4" borderId="0" applyNumberFormat="0" applyBorder="0" applyAlignment="0" applyProtection="0"/>
    <xf numFmtId="0" fontId="7" fillId="4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9" borderId="9" xfId="0" applyFill="1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178" fontId="0" fillId="9" borderId="12" xfId="0" applyNumberFormat="1" applyFill="1" applyBorder="1" applyAlignment="1">
      <alignment horizontal="center" vertical="center"/>
    </xf>
    <xf numFmtId="179" fontId="0" fillId="9" borderId="12" xfId="0" applyNumberFormat="1" applyFill="1" applyBorder="1" applyAlignment="1">
      <alignment horizontal="center" vertical="center"/>
    </xf>
    <xf numFmtId="178" fontId="0" fillId="0" borderId="12" xfId="0" applyNumberFormat="1" applyFill="1" applyBorder="1" applyAlignment="1">
      <alignment horizontal="center" vertical="center"/>
    </xf>
    <xf numFmtId="0" fontId="0" fillId="9" borderId="13" xfId="0" applyFill="1" applyBorder="1" applyAlignment="1">
      <alignment horizontal="center" vertical="center"/>
    </xf>
    <xf numFmtId="0" fontId="0" fillId="9" borderId="14" xfId="0" applyFill="1" applyBorder="1" applyAlignment="1">
      <alignment horizontal="center" vertical="center"/>
    </xf>
    <xf numFmtId="178" fontId="0" fillId="0" borderId="9" xfId="0" applyNumberFormat="1" applyFont="1" applyFill="1" applyBorder="1" applyAlignment="1" applyProtection="1">
      <alignment horizontal="center" vertical="center"/>
      <protection/>
    </xf>
    <xf numFmtId="179" fontId="0" fillId="0" borderId="9" xfId="0" applyNumberFormat="1" applyFill="1" applyBorder="1" applyAlignment="1">
      <alignment horizontal="center" vertical="center"/>
    </xf>
    <xf numFmtId="180" fontId="0" fillId="9" borderId="12" xfId="0" applyNumberFormat="1" applyFill="1" applyBorder="1" applyAlignment="1">
      <alignment horizontal="center" vertical="center"/>
    </xf>
    <xf numFmtId="0" fontId="0" fillId="18" borderId="9" xfId="0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9" borderId="12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9" xfId="0" applyNumberFormat="1" applyFont="1" applyFill="1" applyBorder="1" applyAlignment="1" applyProtection="1" quotePrefix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SheetLayoutView="100" workbookViewId="0" topLeftCell="A6">
      <selection activeCell="A1" sqref="A1:L25"/>
    </sheetView>
  </sheetViews>
  <sheetFormatPr defaultColWidth="9.00390625" defaultRowHeight="30" customHeight="1"/>
  <cols>
    <col min="1" max="1" width="4.50390625" style="1" customWidth="1"/>
    <col min="2" max="2" width="16.375" style="2" customWidth="1"/>
    <col min="3" max="3" width="8.625" style="2" customWidth="1"/>
    <col min="4" max="4" width="5.625" style="2" customWidth="1"/>
    <col min="5" max="5" width="10.75390625" style="2" customWidth="1"/>
    <col min="6" max="6" width="20.50390625" style="2" customWidth="1"/>
    <col min="7" max="7" width="9.00390625" style="2" customWidth="1"/>
    <col min="8" max="9" width="10.25390625" style="2" customWidth="1"/>
    <col min="10" max="10" width="7.375" style="2" customWidth="1"/>
    <col min="11" max="11" width="11.50390625" style="1" customWidth="1"/>
    <col min="12" max="15" width="9.00390625" style="2" customWidth="1"/>
    <col min="16" max="16" width="8.375" style="2" customWidth="1"/>
    <col min="17" max="16384" width="9.00390625" style="2" customWidth="1"/>
  </cols>
  <sheetData>
    <row r="1" spans="1:12" ht="54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30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6" t="s">
        <v>7</v>
      </c>
      <c r="H2" s="7" t="s">
        <v>8</v>
      </c>
      <c r="I2" s="7" t="s">
        <v>9</v>
      </c>
      <c r="J2" s="4" t="s">
        <v>10</v>
      </c>
      <c r="K2" s="4" t="s">
        <v>11</v>
      </c>
      <c r="L2" s="4" t="s">
        <v>12</v>
      </c>
    </row>
    <row r="3" spans="1:12" ht="30" customHeight="1">
      <c r="A3" s="8">
        <v>1</v>
      </c>
      <c r="B3" s="8" t="s">
        <v>13</v>
      </c>
      <c r="C3" s="9" t="s">
        <v>14</v>
      </c>
      <c r="D3" s="8" t="s">
        <v>15</v>
      </c>
      <c r="E3" s="9" t="str">
        <f>"23020150"</f>
        <v>23020150</v>
      </c>
      <c r="F3" s="10" t="str">
        <f>"3404031999******16"</f>
        <v>3404031999******16</v>
      </c>
      <c r="G3" s="11">
        <v>80.7</v>
      </c>
      <c r="H3" s="12">
        <v>86</v>
      </c>
      <c r="I3" s="18">
        <f>G3*0.4+H3*0.6</f>
        <v>83.88</v>
      </c>
      <c r="J3" s="8">
        <v>1</v>
      </c>
      <c r="K3" s="19" t="s">
        <v>16</v>
      </c>
      <c r="L3" s="20"/>
    </row>
    <row r="4" spans="1:12" ht="30" customHeight="1">
      <c r="A4" s="8">
        <v>2</v>
      </c>
      <c r="B4" s="8" t="s">
        <v>13</v>
      </c>
      <c r="C4" s="9" t="s">
        <v>17</v>
      </c>
      <c r="D4" s="8" t="s">
        <v>15</v>
      </c>
      <c r="E4" s="9" t="str">
        <f>"23020155"</f>
        <v>23020155</v>
      </c>
      <c r="F4" s="10" t="str">
        <f>"3604291992******17"</f>
        <v>3604291992******17</v>
      </c>
      <c r="G4" s="11">
        <v>75.5</v>
      </c>
      <c r="H4" s="12">
        <v>77</v>
      </c>
      <c r="I4" s="18">
        <f aca="true" t="shared" si="0" ref="I4:I25">G4*0.4+H4*0.6</f>
        <v>76.4</v>
      </c>
      <c r="J4" s="8">
        <v>2</v>
      </c>
      <c r="K4" s="8"/>
      <c r="L4" s="20"/>
    </row>
    <row r="5" spans="1:12" ht="30" customHeight="1">
      <c r="A5" s="8">
        <v>3</v>
      </c>
      <c r="B5" s="8" t="s">
        <v>13</v>
      </c>
      <c r="C5" s="9" t="s">
        <v>18</v>
      </c>
      <c r="D5" s="8" t="s">
        <v>19</v>
      </c>
      <c r="E5" s="9" t="str">
        <f>"23020158"</f>
        <v>23020158</v>
      </c>
      <c r="F5" s="10" t="str">
        <f>"3604021996******67"</f>
        <v>3604021996******67</v>
      </c>
      <c r="G5" s="13">
        <v>75.3</v>
      </c>
      <c r="H5" s="12">
        <v>70</v>
      </c>
      <c r="I5" s="18">
        <f t="shared" si="0"/>
        <v>72.12</v>
      </c>
      <c r="J5" s="8">
        <v>3</v>
      </c>
      <c r="K5" s="8"/>
      <c r="L5" s="20"/>
    </row>
    <row r="6" spans="1:12" ht="11.25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21"/>
      <c r="L6" s="20"/>
    </row>
    <row r="7" spans="1:12" ht="30" customHeight="1">
      <c r="A7" s="8">
        <v>4</v>
      </c>
      <c r="B7" s="8" t="s">
        <v>20</v>
      </c>
      <c r="C7" s="9" t="s">
        <v>21</v>
      </c>
      <c r="D7" s="8" t="s">
        <v>19</v>
      </c>
      <c r="E7" s="9" t="str">
        <f>"23020106"</f>
        <v>23020106</v>
      </c>
      <c r="F7" s="23" t="s">
        <v>22</v>
      </c>
      <c r="G7" s="16">
        <v>62.5</v>
      </c>
      <c r="H7" s="12">
        <v>85.3</v>
      </c>
      <c r="I7" s="18">
        <f t="shared" si="0"/>
        <v>76.18</v>
      </c>
      <c r="J7" s="8">
        <v>1</v>
      </c>
      <c r="K7" s="19" t="s">
        <v>16</v>
      </c>
      <c r="L7" s="20"/>
    </row>
    <row r="8" spans="1:12" ht="30" customHeight="1">
      <c r="A8" s="8">
        <v>5</v>
      </c>
      <c r="B8" s="8" t="s">
        <v>20</v>
      </c>
      <c r="C8" s="9" t="s">
        <v>23</v>
      </c>
      <c r="D8" s="8" t="s">
        <v>19</v>
      </c>
      <c r="E8" s="9" t="str">
        <f>"23020103"</f>
        <v>23020103</v>
      </c>
      <c r="F8" s="10" t="str">
        <f>"4211271990******27"</f>
        <v>4211271990******27</v>
      </c>
      <c r="G8" s="16">
        <v>60.1</v>
      </c>
      <c r="H8" s="12">
        <v>78.86</v>
      </c>
      <c r="I8" s="18">
        <f t="shared" si="0"/>
        <v>71.356</v>
      </c>
      <c r="J8" s="8">
        <v>2</v>
      </c>
      <c r="K8" s="8"/>
      <c r="L8" s="20"/>
    </row>
    <row r="9" spans="1:12" ht="11.25" customHeight="1">
      <c r="A9" s="14"/>
      <c r="B9" s="15"/>
      <c r="C9" s="15"/>
      <c r="D9" s="15"/>
      <c r="E9" s="15"/>
      <c r="F9" s="15"/>
      <c r="G9" s="15"/>
      <c r="H9" s="15"/>
      <c r="I9" s="15"/>
      <c r="J9" s="15"/>
      <c r="K9" s="21"/>
      <c r="L9" s="20"/>
    </row>
    <row r="10" spans="1:12" ht="30" customHeight="1">
      <c r="A10" s="8">
        <v>6</v>
      </c>
      <c r="B10" s="8" t="s">
        <v>24</v>
      </c>
      <c r="C10" s="9" t="s">
        <v>25</v>
      </c>
      <c r="D10" s="8" t="s">
        <v>15</v>
      </c>
      <c r="E10" s="9" t="str">
        <f>"23020119"</f>
        <v>23020119</v>
      </c>
      <c r="F10" s="10" t="str">
        <f>"3604271992******18"</f>
        <v>3604271992******18</v>
      </c>
      <c r="G10" s="16">
        <v>76.7</v>
      </c>
      <c r="H10" s="12">
        <v>78.66</v>
      </c>
      <c r="I10" s="18">
        <f t="shared" si="0"/>
        <v>77.876</v>
      </c>
      <c r="J10" s="8">
        <v>1</v>
      </c>
      <c r="K10" s="19" t="s">
        <v>16</v>
      </c>
      <c r="L10" s="20"/>
    </row>
    <row r="11" spans="1:12" ht="30" customHeight="1">
      <c r="A11" s="8">
        <v>7</v>
      </c>
      <c r="B11" s="8" t="s">
        <v>24</v>
      </c>
      <c r="C11" s="9" t="s">
        <v>26</v>
      </c>
      <c r="D11" s="8" t="s">
        <v>19</v>
      </c>
      <c r="E11" s="9" t="str">
        <f>"23020115"</f>
        <v>23020115</v>
      </c>
      <c r="F11" s="10" t="str">
        <f>"3604211996******27"</f>
        <v>3604211996******27</v>
      </c>
      <c r="G11" s="16">
        <v>69.3</v>
      </c>
      <c r="H11" s="12">
        <v>78.16</v>
      </c>
      <c r="I11" s="18">
        <f t="shared" si="0"/>
        <v>74.61599999999999</v>
      </c>
      <c r="J11" s="8">
        <v>2</v>
      </c>
      <c r="K11" s="8"/>
      <c r="L11" s="20"/>
    </row>
    <row r="12" spans="1:12" ht="30" customHeight="1">
      <c r="A12" s="8">
        <v>8</v>
      </c>
      <c r="B12" s="8" t="s">
        <v>24</v>
      </c>
      <c r="C12" s="9" t="s">
        <v>27</v>
      </c>
      <c r="D12" s="8" t="s">
        <v>19</v>
      </c>
      <c r="E12" s="9" t="str">
        <f>"23020117"</f>
        <v>23020117</v>
      </c>
      <c r="F12" s="10" t="s">
        <v>28</v>
      </c>
      <c r="G12" s="16">
        <v>66.3</v>
      </c>
      <c r="H12" s="12">
        <v>80</v>
      </c>
      <c r="I12" s="18">
        <f t="shared" si="0"/>
        <v>74.52</v>
      </c>
      <c r="J12" s="8">
        <v>3</v>
      </c>
      <c r="K12" s="8"/>
      <c r="L12" s="20"/>
    </row>
    <row r="13" spans="1:12" ht="12" customHeight="1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21"/>
      <c r="L13" s="20"/>
    </row>
    <row r="14" spans="1:12" ht="30" customHeight="1">
      <c r="A14" s="8">
        <v>9</v>
      </c>
      <c r="B14" s="8" t="s">
        <v>29</v>
      </c>
      <c r="C14" s="9" t="s">
        <v>30</v>
      </c>
      <c r="D14" s="8" t="s">
        <v>15</v>
      </c>
      <c r="E14" s="9" t="str">
        <f>"23020140"</f>
        <v>23020140</v>
      </c>
      <c r="F14" s="10" t="str">
        <f>"3604281996******10"</f>
        <v>3604281996******10</v>
      </c>
      <c r="G14" s="16">
        <v>51.3</v>
      </c>
      <c r="H14" s="12">
        <v>85</v>
      </c>
      <c r="I14" s="18">
        <f>G14*0.4+H14*0.6</f>
        <v>71.52</v>
      </c>
      <c r="J14" s="8">
        <v>1</v>
      </c>
      <c r="K14" s="19" t="s">
        <v>16</v>
      </c>
      <c r="L14" s="20"/>
    </row>
    <row r="15" spans="1:12" ht="30" customHeight="1">
      <c r="A15" s="8">
        <v>10</v>
      </c>
      <c r="B15" s="8" t="s">
        <v>29</v>
      </c>
      <c r="C15" s="9" t="s">
        <v>31</v>
      </c>
      <c r="D15" s="8" t="s">
        <v>19</v>
      </c>
      <c r="E15" s="9" t="str">
        <f>"23020146"</f>
        <v>23020146</v>
      </c>
      <c r="F15" s="10" t="str">
        <f>"1309821996******28"</f>
        <v>1309821996******28</v>
      </c>
      <c r="G15" s="16">
        <v>58.1</v>
      </c>
      <c r="H15" s="12">
        <v>77.66</v>
      </c>
      <c r="I15" s="18">
        <f>G15*0.4+H15*0.6</f>
        <v>69.836</v>
      </c>
      <c r="J15" s="8">
        <v>2</v>
      </c>
      <c r="K15" s="19" t="s">
        <v>16</v>
      </c>
      <c r="L15" s="20"/>
    </row>
    <row r="16" spans="1:12" ht="30" customHeight="1">
      <c r="A16" s="8">
        <v>11</v>
      </c>
      <c r="B16" s="8" t="s">
        <v>29</v>
      </c>
      <c r="C16" s="9" t="s">
        <v>32</v>
      </c>
      <c r="D16" s="8" t="s">
        <v>15</v>
      </c>
      <c r="E16" s="9" t="str">
        <f>"23020133"</f>
        <v>23020133</v>
      </c>
      <c r="F16" s="10" t="str">
        <f>"3604281996******19"</f>
        <v>3604281996******19</v>
      </c>
      <c r="G16" s="16">
        <v>46.4</v>
      </c>
      <c r="H16" s="12">
        <v>73.66</v>
      </c>
      <c r="I16" s="18">
        <f>G16*0.4+H16*0.6</f>
        <v>62.756</v>
      </c>
      <c r="J16" s="8">
        <v>3</v>
      </c>
      <c r="K16" s="19" t="s">
        <v>16</v>
      </c>
      <c r="L16" s="20"/>
    </row>
    <row r="17" spans="1:12" ht="30" customHeight="1">
      <c r="A17" s="8">
        <v>12</v>
      </c>
      <c r="B17" s="8" t="s">
        <v>29</v>
      </c>
      <c r="C17" s="9" t="s">
        <v>33</v>
      </c>
      <c r="D17" s="8" t="s">
        <v>15</v>
      </c>
      <c r="E17" s="9" t="str">
        <f>"23020135"</f>
        <v>23020135</v>
      </c>
      <c r="F17" s="10" t="str">
        <f>"3604031998******17"</f>
        <v>3604031998******17</v>
      </c>
      <c r="G17" s="16">
        <v>50.3</v>
      </c>
      <c r="H17" s="12">
        <v>78.5</v>
      </c>
      <c r="I17" s="18">
        <f>G17*0.4+H17*0.6</f>
        <v>67.22</v>
      </c>
      <c r="J17" s="8">
        <v>4</v>
      </c>
      <c r="K17" s="19" t="s">
        <v>16</v>
      </c>
      <c r="L17" s="20"/>
    </row>
    <row r="18" spans="1:12" ht="30" customHeight="1">
      <c r="A18" s="8">
        <v>13</v>
      </c>
      <c r="B18" s="8" t="s">
        <v>29</v>
      </c>
      <c r="C18" s="9" t="s">
        <v>34</v>
      </c>
      <c r="D18" s="8" t="s">
        <v>15</v>
      </c>
      <c r="E18" s="9" t="str">
        <f>"23020145"</f>
        <v>23020145</v>
      </c>
      <c r="F18" s="10" t="str">
        <f>"3604271997******11"</f>
        <v>3604271997******11</v>
      </c>
      <c r="G18" s="16">
        <v>51.9</v>
      </c>
      <c r="H18" s="12">
        <v>77.33</v>
      </c>
      <c r="I18" s="18">
        <f>G18*0.4+H18*0.6</f>
        <v>67.158</v>
      </c>
      <c r="J18" s="8">
        <v>5</v>
      </c>
      <c r="K18" s="19" t="s">
        <v>16</v>
      </c>
      <c r="L18" s="20"/>
    </row>
    <row r="19" spans="1:12" ht="12" customHeight="1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21"/>
      <c r="L19" s="20"/>
    </row>
    <row r="20" spans="1:12" ht="30" customHeight="1">
      <c r="A20" s="8">
        <v>14</v>
      </c>
      <c r="B20" s="8" t="s">
        <v>35</v>
      </c>
      <c r="C20" s="9" t="s">
        <v>36</v>
      </c>
      <c r="D20" s="8" t="s">
        <v>15</v>
      </c>
      <c r="E20" s="9" t="str">
        <f>"23020122"</f>
        <v>23020122</v>
      </c>
      <c r="F20" s="10" t="str">
        <f>"3624291996******56"</f>
        <v>3624291996******56</v>
      </c>
      <c r="G20" s="16">
        <v>59.4</v>
      </c>
      <c r="H20" s="12">
        <v>87.2</v>
      </c>
      <c r="I20" s="18">
        <f aca="true" t="shared" si="1" ref="I20:I25">G20*0.4+H20*0.6</f>
        <v>76.08</v>
      </c>
      <c r="J20" s="8">
        <v>1</v>
      </c>
      <c r="K20" s="19" t="s">
        <v>16</v>
      </c>
      <c r="L20" s="20"/>
    </row>
    <row r="21" spans="1:12" ht="30" customHeight="1">
      <c r="A21" s="8">
        <v>15</v>
      </c>
      <c r="B21" s="8" t="s">
        <v>35</v>
      </c>
      <c r="C21" s="9" t="s">
        <v>37</v>
      </c>
      <c r="D21" s="8" t="s">
        <v>19</v>
      </c>
      <c r="E21" s="9" t="str">
        <f>"23020129"</f>
        <v>23020129</v>
      </c>
      <c r="F21" s="10" t="s">
        <v>38</v>
      </c>
      <c r="G21" s="16">
        <v>51.2</v>
      </c>
      <c r="H21" s="17">
        <v>85</v>
      </c>
      <c r="I21" s="18">
        <f t="shared" si="1"/>
        <v>71.48</v>
      </c>
      <c r="J21" s="4">
        <v>2</v>
      </c>
      <c r="K21" s="19" t="s">
        <v>16</v>
      </c>
      <c r="L21" s="20"/>
    </row>
    <row r="22" spans="1:12" ht="30" customHeight="1">
      <c r="A22" s="8">
        <v>16</v>
      </c>
      <c r="B22" s="8" t="s">
        <v>35</v>
      </c>
      <c r="C22" s="9" t="s">
        <v>39</v>
      </c>
      <c r="D22" s="8" t="s">
        <v>19</v>
      </c>
      <c r="E22" s="9" t="str">
        <f>"23020126"</f>
        <v>23020126</v>
      </c>
      <c r="F22" s="10" t="str">
        <f>"3604031997******28"</f>
        <v>3604031997******28</v>
      </c>
      <c r="G22" s="16">
        <v>64.1</v>
      </c>
      <c r="H22" s="12">
        <v>75.33</v>
      </c>
      <c r="I22" s="18">
        <f t="shared" si="1"/>
        <v>70.838</v>
      </c>
      <c r="J22" s="8">
        <v>3</v>
      </c>
      <c r="K22" s="8"/>
      <c r="L22" s="20"/>
    </row>
    <row r="23" spans="1:12" ht="30" customHeight="1">
      <c r="A23" s="8">
        <v>17</v>
      </c>
      <c r="B23" s="8" t="s">
        <v>35</v>
      </c>
      <c r="C23" s="9" t="s">
        <v>40</v>
      </c>
      <c r="D23" s="8" t="s">
        <v>15</v>
      </c>
      <c r="E23" s="9" t="str">
        <f>"23020128"</f>
        <v>23020128</v>
      </c>
      <c r="F23" s="10" t="str">
        <f>"3623291994******59"</f>
        <v>3623291994******59</v>
      </c>
      <c r="G23" s="16">
        <v>67.6</v>
      </c>
      <c r="H23" s="12">
        <v>72.33</v>
      </c>
      <c r="I23" s="18">
        <f t="shared" si="1"/>
        <v>70.43799999999999</v>
      </c>
      <c r="J23" s="8">
        <v>4</v>
      </c>
      <c r="K23" s="8"/>
      <c r="L23" s="20"/>
    </row>
    <row r="24" spans="1:13" ht="30" customHeight="1">
      <c r="A24" s="8">
        <v>18</v>
      </c>
      <c r="B24" s="8" t="s">
        <v>35</v>
      </c>
      <c r="C24" s="9" t="s">
        <v>41</v>
      </c>
      <c r="D24" s="8" t="s">
        <v>19</v>
      </c>
      <c r="E24" s="9" t="str">
        <f>"23020123"</f>
        <v>23020123</v>
      </c>
      <c r="F24" s="10" t="str">
        <f>"3601031997******16"</f>
        <v>3601031997******16</v>
      </c>
      <c r="G24" s="16">
        <v>59.8</v>
      </c>
      <c r="H24" s="12">
        <v>76</v>
      </c>
      <c r="I24" s="18">
        <f t="shared" si="1"/>
        <v>69.52000000000001</v>
      </c>
      <c r="J24" s="8">
        <v>5</v>
      </c>
      <c r="K24" s="8"/>
      <c r="L24" s="20"/>
      <c r="M24" s="22"/>
    </row>
    <row r="25" spans="1:13" ht="30" customHeight="1">
      <c r="A25" s="8">
        <v>19</v>
      </c>
      <c r="B25" s="8" t="s">
        <v>35</v>
      </c>
      <c r="C25" s="9" t="s">
        <v>42</v>
      </c>
      <c r="D25" s="8" t="s">
        <v>15</v>
      </c>
      <c r="E25" s="9" t="str">
        <f>"23020130"</f>
        <v>23020130</v>
      </c>
      <c r="F25" s="10" t="str">
        <f>"3604021996******71"</f>
        <v>3604021996******71</v>
      </c>
      <c r="G25" s="16">
        <v>56.5</v>
      </c>
      <c r="H25" s="17">
        <v>76.33</v>
      </c>
      <c r="I25" s="18">
        <f t="shared" si="1"/>
        <v>68.398</v>
      </c>
      <c r="J25" s="4">
        <v>6</v>
      </c>
      <c r="K25" s="4"/>
      <c r="L25" s="20"/>
      <c r="M25" s="22"/>
    </row>
  </sheetData>
  <sheetProtection/>
  <mergeCells count="4">
    <mergeCell ref="A1:L1"/>
    <mergeCell ref="A6:K6"/>
    <mergeCell ref="A9:K9"/>
    <mergeCell ref="A13:K13"/>
  </mergeCells>
  <printOptions/>
  <pageMargins left="0.75" right="0.5902777777777778" top="0.66875" bottom="0.5902777777777778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陈世君</cp:lastModifiedBy>
  <dcterms:created xsi:type="dcterms:W3CDTF">2023-02-14T07:48:16Z</dcterms:created>
  <dcterms:modified xsi:type="dcterms:W3CDTF">2023-02-25T06:44:28Z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8C5F6F5A1C0D4B3F99CFAE60BCD9E49F</vt:lpwstr>
  </property>
</Properties>
</file>