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面试成绩及总成绩" sheetId="1" r:id="rId1"/>
  </sheets>
  <definedNames/>
  <calcPr fullCalcOnLoad="1"/>
</workbook>
</file>

<file path=xl/sharedStrings.xml><?xml version="1.0" encoding="utf-8"?>
<sst xmlns="http://schemas.openxmlformats.org/spreadsheetml/2006/main" count="68" uniqueCount="17">
  <si>
    <t>伊金霍洛旗天骄创投运营有限公司招聘专业技术人员面试成绩及总成绩</t>
  </si>
  <si>
    <t>序号</t>
  </si>
  <si>
    <t>岗位名称</t>
  </si>
  <si>
    <t>姓名</t>
  </si>
  <si>
    <t>准考证号</t>
  </si>
  <si>
    <t>性别</t>
  </si>
  <si>
    <t>抽签序号</t>
  </si>
  <si>
    <t>笔试原始成绩</t>
  </si>
  <si>
    <t>笔试原始成绩*60%</t>
  </si>
  <si>
    <t>面试原始成绩</t>
  </si>
  <si>
    <t>面试原始成绩*40%</t>
  </si>
  <si>
    <t>总成绩</t>
  </si>
  <si>
    <t>是否进入体检</t>
  </si>
  <si>
    <t>财务人员</t>
  </si>
  <si>
    <t>是</t>
  </si>
  <si>
    <t>否</t>
  </si>
  <si>
    <t>刘磊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</si>
</sst>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5">
    <xf numFmtId="0" fontId="0" fillId="0" borderId="0" xfId="0" applyFont="1" applyAlignment="1">
      <alignment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4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33" borderId="9" xfId="0" applyFont="1" applyFill="1"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41" fillId="33" borderId="9" xfId="0" applyFont="1" applyFill="1" applyBorder="1" applyAlignment="1" applyProtection="1">
      <alignment horizontal="center" vertical="center"/>
      <protection locked="0"/>
    </xf>
    <xf numFmtId="176" fontId="0" fillId="33" borderId="9" xfId="0" applyNumberForma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1" fillId="0" borderId="9" xfId="0" applyFont="1" applyFill="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33" borderId="9"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90" zoomScaleNormal="90" workbookViewId="0" topLeftCell="A1">
      <selection activeCell="A1" sqref="A1:L29"/>
    </sheetView>
  </sheetViews>
  <sheetFormatPr defaultColWidth="9.00390625" defaultRowHeight="21.75" customHeight="1"/>
  <cols>
    <col min="1" max="1" width="8.8515625" style="3" customWidth="1"/>
    <col min="2" max="2" width="16.00390625" style="4" customWidth="1"/>
    <col min="3" max="3" width="12.8515625" style="4" customWidth="1"/>
    <col min="4" max="4" width="16.7109375" style="4" customWidth="1"/>
    <col min="5" max="5" width="9.00390625" style="4" customWidth="1"/>
    <col min="6" max="6" width="10.00390625" style="4" customWidth="1"/>
    <col min="7" max="7" width="13.57421875" style="4" customWidth="1"/>
    <col min="8" max="8" width="17.421875" style="4" customWidth="1"/>
    <col min="9" max="9" width="12.8515625" style="4" customWidth="1"/>
    <col min="10" max="10" width="17.421875" style="4" customWidth="1"/>
    <col min="11" max="11" width="9.00390625" style="4" customWidth="1"/>
    <col min="12" max="12" width="13.00390625" style="4" customWidth="1"/>
    <col min="13" max="16384" width="9.00390625" style="4" customWidth="1"/>
  </cols>
  <sheetData>
    <row r="1" spans="1:12" ht="31.5" customHeight="1">
      <c r="A1" s="5" t="s">
        <v>0</v>
      </c>
      <c r="B1" s="5"/>
      <c r="C1" s="5"/>
      <c r="D1" s="5"/>
      <c r="E1" s="5"/>
      <c r="F1" s="5"/>
      <c r="G1" s="5"/>
      <c r="H1" s="5"/>
      <c r="I1" s="5"/>
      <c r="J1" s="5"/>
      <c r="K1" s="5"/>
      <c r="L1" s="5"/>
    </row>
    <row r="2" spans="1:12" s="1" customFormat="1" ht="21.75" customHeight="1">
      <c r="A2" s="6" t="s">
        <v>1</v>
      </c>
      <c r="B2" s="7" t="s">
        <v>2</v>
      </c>
      <c r="C2" s="7" t="s">
        <v>3</v>
      </c>
      <c r="D2" s="7" t="s">
        <v>4</v>
      </c>
      <c r="E2" s="7" t="s">
        <v>5</v>
      </c>
      <c r="F2" s="8" t="s">
        <v>6</v>
      </c>
      <c r="G2" s="9" t="s">
        <v>7</v>
      </c>
      <c r="H2" s="9" t="s">
        <v>8</v>
      </c>
      <c r="I2" s="9" t="s">
        <v>9</v>
      </c>
      <c r="J2" s="9" t="s">
        <v>10</v>
      </c>
      <c r="K2" s="9" t="s">
        <v>11</v>
      </c>
      <c r="L2" s="9" t="s">
        <v>12</v>
      </c>
    </row>
    <row r="3" spans="1:12" s="2" customFormat="1" ht="21.75" customHeight="1">
      <c r="A3" s="10">
        <v>1</v>
      </c>
      <c r="B3" s="11" t="s">
        <v>13</v>
      </c>
      <c r="C3" s="12" t="str">
        <f>"杨茹"</f>
        <v>杨茹</v>
      </c>
      <c r="D3" s="12" t="str">
        <f>"23001010122"</f>
        <v>23001010122</v>
      </c>
      <c r="E3" s="12" t="str">
        <f>"女"</f>
        <v>女</v>
      </c>
      <c r="F3" s="13">
        <v>11</v>
      </c>
      <c r="G3" s="14">
        <v>73.2</v>
      </c>
      <c r="H3" s="15">
        <f aca="true" t="shared" si="0" ref="H3:H29">G3*0.6</f>
        <v>43.92</v>
      </c>
      <c r="I3" s="23">
        <v>83</v>
      </c>
      <c r="J3" s="15">
        <f aca="true" t="shared" si="1" ref="J3:J29">I3*0.4</f>
        <v>33.2</v>
      </c>
      <c r="K3" s="15">
        <f aca="true" t="shared" si="2" ref="K3:K29">H3+J3</f>
        <v>77.12</v>
      </c>
      <c r="L3" s="24" t="s">
        <v>14</v>
      </c>
    </row>
    <row r="4" spans="1:12" s="2" customFormat="1" ht="21.75" customHeight="1">
      <c r="A4" s="10">
        <v>2</v>
      </c>
      <c r="B4" s="11" t="s">
        <v>13</v>
      </c>
      <c r="C4" s="12" t="str">
        <f>"张智媛"</f>
        <v>张智媛</v>
      </c>
      <c r="D4" s="12" t="str">
        <f>"23001010112"</f>
        <v>23001010112</v>
      </c>
      <c r="E4" s="12" t="str">
        <f>"女"</f>
        <v>女</v>
      </c>
      <c r="F4" s="13">
        <v>25</v>
      </c>
      <c r="G4" s="14">
        <v>69</v>
      </c>
      <c r="H4" s="15">
        <f t="shared" si="0"/>
        <v>41.4</v>
      </c>
      <c r="I4" s="23">
        <v>88.67</v>
      </c>
      <c r="J4" s="15">
        <f t="shared" si="1"/>
        <v>35.468</v>
      </c>
      <c r="K4" s="15">
        <f t="shared" si="2"/>
        <v>76.868</v>
      </c>
      <c r="L4" s="24" t="s">
        <v>14</v>
      </c>
    </row>
    <row r="5" spans="1:12" s="2" customFormat="1" ht="21.75" customHeight="1">
      <c r="A5" s="10">
        <v>3</v>
      </c>
      <c r="B5" s="11" t="s">
        <v>13</v>
      </c>
      <c r="C5" s="12" t="str">
        <f>"马志杰"</f>
        <v>马志杰</v>
      </c>
      <c r="D5" s="12" t="str">
        <f>"23001010203"</f>
        <v>23001010203</v>
      </c>
      <c r="E5" s="12" t="str">
        <f>"男"</f>
        <v>男</v>
      </c>
      <c r="F5" s="13">
        <v>19</v>
      </c>
      <c r="G5" s="14">
        <v>69.9</v>
      </c>
      <c r="H5" s="15">
        <f t="shared" si="0"/>
        <v>41.940000000000005</v>
      </c>
      <c r="I5" s="23">
        <v>86.33</v>
      </c>
      <c r="J5" s="15">
        <f t="shared" si="1"/>
        <v>34.532000000000004</v>
      </c>
      <c r="K5" s="15">
        <f t="shared" si="2"/>
        <v>76.47200000000001</v>
      </c>
      <c r="L5" s="24" t="s">
        <v>14</v>
      </c>
    </row>
    <row r="6" spans="1:12" s="2" customFormat="1" ht="21.75" customHeight="1">
      <c r="A6" s="10">
        <v>4</v>
      </c>
      <c r="B6" s="11" t="s">
        <v>13</v>
      </c>
      <c r="C6" s="12" t="str">
        <f>"李惠芳"</f>
        <v>李惠芳</v>
      </c>
      <c r="D6" s="12" t="str">
        <f>"23001010230"</f>
        <v>23001010230</v>
      </c>
      <c r="E6" s="12" t="str">
        <f>"女"</f>
        <v>女</v>
      </c>
      <c r="F6" s="13">
        <v>27</v>
      </c>
      <c r="G6" s="14">
        <v>71.2</v>
      </c>
      <c r="H6" s="15">
        <f t="shared" si="0"/>
        <v>42.72</v>
      </c>
      <c r="I6" s="23">
        <v>84.33</v>
      </c>
      <c r="J6" s="15">
        <f t="shared" si="1"/>
        <v>33.732</v>
      </c>
      <c r="K6" s="15">
        <f t="shared" si="2"/>
        <v>76.452</v>
      </c>
      <c r="L6" s="24" t="s">
        <v>14</v>
      </c>
    </row>
    <row r="7" spans="1:12" s="2" customFormat="1" ht="21.75" customHeight="1">
      <c r="A7" s="10">
        <v>5</v>
      </c>
      <c r="B7" s="11" t="s">
        <v>13</v>
      </c>
      <c r="C7" s="12" t="str">
        <f>"张起萌"</f>
        <v>张起萌</v>
      </c>
      <c r="D7" s="12" t="str">
        <f>"23001010224"</f>
        <v>23001010224</v>
      </c>
      <c r="E7" s="12" t="str">
        <f>"男"</f>
        <v>男</v>
      </c>
      <c r="F7" s="13">
        <v>13</v>
      </c>
      <c r="G7" s="14">
        <v>68.9</v>
      </c>
      <c r="H7" s="15">
        <f t="shared" si="0"/>
        <v>41.34</v>
      </c>
      <c r="I7" s="23">
        <v>87.33</v>
      </c>
      <c r="J7" s="15">
        <f t="shared" si="1"/>
        <v>34.932</v>
      </c>
      <c r="K7" s="15">
        <f t="shared" si="2"/>
        <v>76.272</v>
      </c>
      <c r="L7" s="24" t="s">
        <v>14</v>
      </c>
    </row>
    <row r="8" spans="1:12" s="2" customFormat="1" ht="21.75" customHeight="1">
      <c r="A8" s="10">
        <v>6</v>
      </c>
      <c r="B8" s="11" t="s">
        <v>13</v>
      </c>
      <c r="C8" s="12" t="str">
        <f>"白玉芳"</f>
        <v>白玉芳</v>
      </c>
      <c r="D8" s="12" t="str">
        <f>"23001010124"</f>
        <v>23001010124</v>
      </c>
      <c r="E8" s="12" t="str">
        <f>"女"</f>
        <v>女</v>
      </c>
      <c r="F8" s="13">
        <v>4</v>
      </c>
      <c r="G8" s="14">
        <v>70.3</v>
      </c>
      <c r="H8" s="15">
        <f t="shared" si="0"/>
        <v>42.18</v>
      </c>
      <c r="I8" s="23">
        <v>84</v>
      </c>
      <c r="J8" s="15">
        <f t="shared" si="1"/>
        <v>33.6</v>
      </c>
      <c r="K8" s="15">
        <f t="shared" si="2"/>
        <v>75.78</v>
      </c>
      <c r="L8" s="24" t="s">
        <v>14</v>
      </c>
    </row>
    <row r="9" spans="1:12" s="2" customFormat="1" ht="21.75" customHeight="1">
      <c r="A9" s="10">
        <v>7</v>
      </c>
      <c r="B9" s="11" t="s">
        <v>13</v>
      </c>
      <c r="C9" s="12" t="str">
        <f>"廉禾伊"</f>
        <v>廉禾伊</v>
      </c>
      <c r="D9" s="12" t="str">
        <f>"23001010223"</f>
        <v>23001010223</v>
      </c>
      <c r="E9" s="12" t="str">
        <f>"女"</f>
        <v>女</v>
      </c>
      <c r="F9" s="13">
        <v>1</v>
      </c>
      <c r="G9" s="14">
        <v>69</v>
      </c>
      <c r="H9" s="15">
        <f t="shared" si="0"/>
        <v>41.4</v>
      </c>
      <c r="I9" s="23">
        <v>83.67</v>
      </c>
      <c r="J9" s="15">
        <f t="shared" si="1"/>
        <v>33.468</v>
      </c>
      <c r="K9" s="15">
        <f t="shared" si="2"/>
        <v>74.868</v>
      </c>
      <c r="L9" s="24" t="s">
        <v>14</v>
      </c>
    </row>
    <row r="10" spans="1:12" s="2" customFormat="1" ht="21.75" customHeight="1">
      <c r="A10" s="10">
        <v>8</v>
      </c>
      <c r="B10" s="11" t="s">
        <v>13</v>
      </c>
      <c r="C10" s="12" t="str">
        <f>"哈斯塔娜"</f>
        <v>哈斯塔娜</v>
      </c>
      <c r="D10" s="12" t="str">
        <f>"23001010323"</f>
        <v>23001010323</v>
      </c>
      <c r="E10" s="12" t="str">
        <f>"女"</f>
        <v>女</v>
      </c>
      <c r="F10" s="13">
        <v>16</v>
      </c>
      <c r="G10" s="14">
        <v>68.4</v>
      </c>
      <c r="H10" s="15">
        <f t="shared" si="0"/>
        <v>41.04</v>
      </c>
      <c r="I10" s="23">
        <v>83</v>
      </c>
      <c r="J10" s="15">
        <f t="shared" si="1"/>
        <v>33.2</v>
      </c>
      <c r="K10" s="15">
        <f t="shared" si="2"/>
        <v>74.24000000000001</v>
      </c>
      <c r="L10" s="24" t="s">
        <v>14</v>
      </c>
    </row>
    <row r="11" spans="1:12" ht="21.75" customHeight="1">
      <c r="A11" s="10">
        <v>9</v>
      </c>
      <c r="B11" s="11" t="s">
        <v>13</v>
      </c>
      <c r="C11" s="12" t="str">
        <f>"蒋静"</f>
        <v>蒋静</v>
      </c>
      <c r="D11" s="12" t="str">
        <f>"23001010210"</f>
        <v>23001010210</v>
      </c>
      <c r="E11" s="12" t="str">
        <f>"女"</f>
        <v>女</v>
      </c>
      <c r="F11" s="13">
        <v>21</v>
      </c>
      <c r="G11" s="14">
        <v>68.5</v>
      </c>
      <c r="H11" s="15">
        <f t="shared" si="0"/>
        <v>41.1</v>
      </c>
      <c r="I11" s="23">
        <v>81.33</v>
      </c>
      <c r="J11" s="15">
        <f t="shared" si="1"/>
        <v>32.532000000000004</v>
      </c>
      <c r="K11" s="15">
        <f t="shared" si="2"/>
        <v>73.632</v>
      </c>
      <c r="L11" s="24" t="s">
        <v>14</v>
      </c>
    </row>
    <row r="12" spans="1:12" ht="21.75" customHeight="1">
      <c r="A12" s="16">
        <v>10</v>
      </c>
      <c r="B12" s="17" t="s">
        <v>13</v>
      </c>
      <c r="C12" s="18" t="str">
        <f>"弓滨赫"</f>
        <v>弓滨赫</v>
      </c>
      <c r="D12" s="18" t="str">
        <f>"23001010212"</f>
        <v>23001010212</v>
      </c>
      <c r="E12" s="18" t="str">
        <f>"男"</f>
        <v>男</v>
      </c>
      <c r="F12" s="19">
        <v>3</v>
      </c>
      <c r="G12" s="20">
        <v>65.5</v>
      </c>
      <c r="H12" s="21">
        <f t="shared" si="0"/>
        <v>39.3</v>
      </c>
      <c r="I12" s="22">
        <v>85</v>
      </c>
      <c r="J12" s="21">
        <f t="shared" si="1"/>
        <v>34</v>
      </c>
      <c r="K12" s="21">
        <f t="shared" si="2"/>
        <v>73.3</v>
      </c>
      <c r="L12" s="22" t="s">
        <v>15</v>
      </c>
    </row>
    <row r="13" spans="1:12" ht="21.75" customHeight="1">
      <c r="A13" s="16">
        <v>11</v>
      </c>
      <c r="B13" s="17" t="s">
        <v>13</v>
      </c>
      <c r="C13" s="18" t="str">
        <f>"任雨婷"</f>
        <v>任雨婷</v>
      </c>
      <c r="D13" s="18" t="str">
        <f>"23001010324"</f>
        <v>23001010324</v>
      </c>
      <c r="E13" s="18" t="str">
        <f aca="true" t="shared" si="3" ref="E13:E19">"女"</f>
        <v>女</v>
      </c>
      <c r="F13" s="19">
        <v>18</v>
      </c>
      <c r="G13" s="20">
        <v>66.8</v>
      </c>
      <c r="H13" s="21">
        <f t="shared" si="0"/>
        <v>40.08</v>
      </c>
      <c r="I13" s="22">
        <v>83</v>
      </c>
      <c r="J13" s="21">
        <f t="shared" si="1"/>
        <v>33.2</v>
      </c>
      <c r="K13" s="21">
        <f t="shared" si="2"/>
        <v>73.28</v>
      </c>
      <c r="L13" s="22" t="s">
        <v>15</v>
      </c>
    </row>
    <row r="14" spans="1:12" ht="21.75" customHeight="1">
      <c r="A14" s="16">
        <v>12</v>
      </c>
      <c r="B14" s="17" t="s">
        <v>13</v>
      </c>
      <c r="C14" s="18" t="str">
        <f>"刘凯波"</f>
        <v>刘凯波</v>
      </c>
      <c r="D14" s="18" t="str">
        <f>"23001010330"</f>
        <v>23001010330</v>
      </c>
      <c r="E14" s="18" t="str">
        <f t="shared" si="3"/>
        <v>女</v>
      </c>
      <c r="F14" s="19">
        <v>7</v>
      </c>
      <c r="G14" s="20">
        <v>67.9</v>
      </c>
      <c r="H14" s="21">
        <f t="shared" si="0"/>
        <v>40.74</v>
      </c>
      <c r="I14" s="22">
        <v>81</v>
      </c>
      <c r="J14" s="21">
        <f t="shared" si="1"/>
        <v>32.4</v>
      </c>
      <c r="K14" s="21">
        <f t="shared" si="2"/>
        <v>73.14</v>
      </c>
      <c r="L14" s="22" t="s">
        <v>15</v>
      </c>
    </row>
    <row r="15" spans="1:12" ht="21.75" customHeight="1">
      <c r="A15" s="16">
        <v>13</v>
      </c>
      <c r="B15" s="17" t="s">
        <v>13</v>
      </c>
      <c r="C15" s="18" t="str">
        <f>"刘慧琴"</f>
        <v>刘慧琴</v>
      </c>
      <c r="D15" s="18" t="str">
        <f>"23001010127"</f>
        <v>23001010127</v>
      </c>
      <c r="E15" s="18" t="str">
        <f t="shared" si="3"/>
        <v>女</v>
      </c>
      <c r="F15" s="19">
        <v>22</v>
      </c>
      <c r="G15" s="20">
        <v>68.2</v>
      </c>
      <c r="H15" s="21">
        <f t="shared" si="0"/>
        <v>40.92</v>
      </c>
      <c r="I15" s="22">
        <v>80</v>
      </c>
      <c r="J15" s="21">
        <f t="shared" si="1"/>
        <v>32</v>
      </c>
      <c r="K15" s="21">
        <f t="shared" si="2"/>
        <v>72.92</v>
      </c>
      <c r="L15" s="22" t="s">
        <v>15</v>
      </c>
    </row>
    <row r="16" spans="1:12" ht="21.75" customHeight="1">
      <c r="A16" s="16">
        <v>14</v>
      </c>
      <c r="B16" s="17" t="s">
        <v>13</v>
      </c>
      <c r="C16" s="18" t="str">
        <f>"栗志媛"</f>
        <v>栗志媛</v>
      </c>
      <c r="D16" s="18" t="str">
        <f>"23001010321"</f>
        <v>23001010321</v>
      </c>
      <c r="E16" s="18" t="str">
        <f t="shared" si="3"/>
        <v>女</v>
      </c>
      <c r="F16" s="19">
        <v>17</v>
      </c>
      <c r="G16" s="20">
        <v>66.5</v>
      </c>
      <c r="H16" s="21">
        <f t="shared" si="0"/>
        <v>39.9</v>
      </c>
      <c r="I16" s="22">
        <v>81.33</v>
      </c>
      <c r="J16" s="21">
        <f t="shared" si="1"/>
        <v>32.532000000000004</v>
      </c>
      <c r="K16" s="21">
        <f t="shared" si="2"/>
        <v>72.432</v>
      </c>
      <c r="L16" s="22" t="s">
        <v>15</v>
      </c>
    </row>
    <row r="17" spans="1:12" ht="21.75" customHeight="1">
      <c r="A17" s="16">
        <v>15</v>
      </c>
      <c r="B17" s="17" t="s">
        <v>13</v>
      </c>
      <c r="C17" s="18" t="str">
        <f>"李新枝"</f>
        <v>李新枝</v>
      </c>
      <c r="D17" s="18" t="str">
        <f>"23001010121"</f>
        <v>23001010121</v>
      </c>
      <c r="E17" s="18" t="str">
        <f t="shared" si="3"/>
        <v>女</v>
      </c>
      <c r="F17" s="19">
        <v>15</v>
      </c>
      <c r="G17" s="20">
        <v>64.1</v>
      </c>
      <c r="H17" s="21">
        <f t="shared" si="0"/>
        <v>38.459999999999994</v>
      </c>
      <c r="I17" s="22">
        <v>84.33</v>
      </c>
      <c r="J17" s="21">
        <f t="shared" si="1"/>
        <v>33.732</v>
      </c>
      <c r="K17" s="21">
        <f t="shared" si="2"/>
        <v>72.192</v>
      </c>
      <c r="L17" s="22" t="s">
        <v>15</v>
      </c>
    </row>
    <row r="18" spans="1:12" ht="21.75" customHeight="1">
      <c r="A18" s="16">
        <v>16</v>
      </c>
      <c r="B18" s="17" t="s">
        <v>13</v>
      </c>
      <c r="C18" s="18" t="str">
        <f>"王琴"</f>
        <v>王琴</v>
      </c>
      <c r="D18" s="18" t="str">
        <f>"23001010123"</f>
        <v>23001010123</v>
      </c>
      <c r="E18" s="18" t="str">
        <f t="shared" si="3"/>
        <v>女</v>
      </c>
      <c r="F18" s="19">
        <v>12</v>
      </c>
      <c r="G18" s="20">
        <v>64.7</v>
      </c>
      <c r="H18" s="21">
        <f t="shared" si="0"/>
        <v>38.82</v>
      </c>
      <c r="I18" s="22">
        <v>82</v>
      </c>
      <c r="J18" s="21">
        <f t="shared" si="1"/>
        <v>32.800000000000004</v>
      </c>
      <c r="K18" s="21">
        <f t="shared" si="2"/>
        <v>71.62</v>
      </c>
      <c r="L18" s="22" t="s">
        <v>15</v>
      </c>
    </row>
    <row r="19" spans="1:12" ht="21.75" customHeight="1">
      <c r="A19" s="16">
        <v>17</v>
      </c>
      <c r="B19" s="17" t="s">
        <v>13</v>
      </c>
      <c r="C19" s="18" t="str">
        <f>"张进"</f>
        <v>张进</v>
      </c>
      <c r="D19" s="18" t="str">
        <f>"23001010208"</f>
        <v>23001010208</v>
      </c>
      <c r="E19" s="18" t="str">
        <f t="shared" si="3"/>
        <v>女</v>
      </c>
      <c r="F19" s="19">
        <v>24</v>
      </c>
      <c r="G19" s="20">
        <v>64.2</v>
      </c>
      <c r="H19" s="21">
        <f t="shared" si="0"/>
        <v>38.52</v>
      </c>
      <c r="I19" s="22">
        <v>82.67</v>
      </c>
      <c r="J19" s="21">
        <f t="shared" si="1"/>
        <v>33.068000000000005</v>
      </c>
      <c r="K19" s="21">
        <f t="shared" si="2"/>
        <v>71.58800000000001</v>
      </c>
      <c r="L19" s="22" t="s">
        <v>15</v>
      </c>
    </row>
    <row r="20" spans="1:12" ht="21.75" customHeight="1">
      <c r="A20" s="16">
        <v>18</v>
      </c>
      <c r="B20" s="17" t="s">
        <v>13</v>
      </c>
      <c r="C20" s="20" t="str">
        <f>"王普正"</f>
        <v>王普正</v>
      </c>
      <c r="D20" s="20" t="str">
        <f>"23001010103"</f>
        <v>23001010103</v>
      </c>
      <c r="E20" s="20" t="str">
        <f>"男"</f>
        <v>男</v>
      </c>
      <c r="F20" s="22">
        <v>20</v>
      </c>
      <c r="G20" s="20">
        <v>61.3</v>
      </c>
      <c r="H20" s="21">
        <f t="shared" si="0"/>
        <v>36.779999999999994</v>
      </c>
      <c r="I20" s="22">
        <v>85.33</v>
      </c>
      <c r="J20" s="21">
        <f t="shared" si="1"/>
        <v>34.132</v>
      </c>
      <c r="K20" s="21">
        <f t="shared" si="2"/>
        <v>70.91199999999999</v>
      </c>
      <c r="L20" s="22" t="s">
        <v>15</v>
      </c>
    </row>
    <row r="21" spans="1:12" ht="21.75" customHeight="1">
      <c r="A21" s="16">
        <v>19</v>
      </c>
      <c r="B21" s="17" t="s">
        <v>13</v>
      </c>
      <c r="C21" s="18" t="str">
        <f>"何敏"</f>
        <v>何敏</v>
      </c>
      <c r="D21" s="18" t="str">
        <f>"23001010314"</f>
        <v>23001010314</v>
      </c>
      <c r="E21" s="18" t="str">
        <f>"女"</f>
        <v>女</v>
      </c>
      <c r="F21" s="19">
        <v>23</v>
      </c>
      <c r="G21" s="18">
        <v>62.4</v>
      </c>
      <c r="H21" s="21">
        <f t="shared" si="0"/>
        <v>37.44</v>
      </c>
      <c r="I21" s="22">
        <v>83.67</v>
      </c>
      <c r="J21" s="21">
        <f t="shared" si="1"/>
        <v>33.468</v>
      </c>
      <c r="K21" s="21">
        <f t="shared" si="2"/>
        <v>70.908</v>
      </c>
      <c r="L21" s="22" t="s">
        <v>15</v>
      </c>
    </row>
    <row r="22" spans="1:12" ht="21.75" customHeight="1">
      <c r="A22" s="16">
        <v>20</v>
      </c>
      <c r="B22" s="17" t="s">
        <v>13</v>
      </c>
      <c r="C22" s="18" t="str">
        <f>"杨慧敏"</f>
        <v>杨慧敏</v>
      </c>
      <c r="D22" s="18" t="str">
        <f>"23001010113"</f>
        <v>23001010113</v>
      </c>
      <c r="E22" s="18" t="str">
        <f>"女"</f>
        <v>女</v>
      </c>
      <c r="F22" s="19">
        <v>9</v>
      </c>
      <c r="G22" s="20">
        <v>63.7</v>
      </c>
      <c r="H22" s="21">
        <f t="shared" si="0"/>
        <v>38.22</v>
      </c>
      <c r="I22" s="22">
        <v>80.67</v>
      </c>
      <c r="J22" s="21">
        <f t="shared" si="1"/>
        <v>32.268</v>
      </c>
      <c r="K22" s="21">
        <f t="shared" si="2"/>
        <v>70.488</v>
      </c>
      <c r="L22" s="22" t="s">
        <v>15</v>
      </c>
    </row>
    <row r="23" spans="1:12" ht="21.75" customHeight="1">
      <c r="A23" s="16">
        <v>21</v>
      </c>
      <c r="B23" s="17" t="s">
        <v>13</v>
      </c>
      <c r="C23" s="20" t="str">
        <f>"温玉如"</f>
        <v>温玉如</v>
      </c>
      <c r="D23" s="20" t="str">
        <f>"23001010302"</f>
        <v>23001010302</v>
      </c>
      <c r="E23" s="20" t="str">
        <f>"女"</f>
        <v>女</v>
      </c>
      <c r="F23" s="22">
        <v>6</v>
      </c>
      <c r="G23" s="20">
        <v>60.8</v>
      </c>
      <c r="H23" s="21">
        <f t="shared" si="0"/>
        <v>36.48</v>
      </c>
      <c r="I23" s="22">
        <v>84.67</v>
      </c>
      <c r="J23" s="21">
        <f t="shared" si="1"/>
        <v>33.868</v>
      </c>
      <c r="K23" s="21">
        <f t="shared" si="2"/>
        <v>70.348</v>
      </c>
      <c r="L23" s="22" t="s">
        <v>15</v>
      </c>
    </row>
    <row r="24" spans="1:12" ht="21.75" customHeight="1">
      <c r="A24" s="16">
        <v>22</v>
      </c>
      <c r="B24" s="17" t="s">
        <v>13</v>
      </c>
      <c r="C24" s="18" t="str">
        <f>"王润洁"</f>
        <v>王润洁</v>
      </c>
      <c r="D24" s="18" t="str">
        <f>"23001010117"</f>
        <v>23001010117</v>
      </c>
      <c r="E24" s="18" t="str">
        <f>"女"</f>
        <v>女</v>
      </c>
      <c r="F24" s="19">
        <v>10</v>
      </c>
      <c r="G24" s="20">
        <v>63.2</v>
      </c>
      <c r="H24" s="21">
        <f t="shared" si="0"/>
        <v>37.92</v>
      </c>
      <c r="I24" s="22">
        <v>80.33</v>
      </c>
      <c r="J24" s="21">
        <f t="shared" si="1"/>
        <v>32.132</v>
      </c>
      <c r="K24" s="21">
        <f t="shared" si="2"/>
        <v>70.05199999999999</v>
      </c>
      <c r="L24" s="22" t="s">
        <v>15</v>
      </c>
    </row>
    <row r="25" spans="1:12" ht="21.75" customHeight="1">
      <c r="A25" s="16">
        <v>23</v>
      </c>
      <c r="B25" s="17" t="s">
        <v>13</v>
      </c>
      <c r="C25" s="20" t="str">
        <f>"王荣"</f>
        <v>王荣</v>
      </c>
      <c r="D25" s="20" t="str">
        <f>"23001010105"</f>
        <v>23001010105</v>
      </c>
      <c r="E25" s="20" t="str">
        <f>"男"</f>
        <v>男</v>
      </c>
      <c r="F25" s="22">
        <v>2</v>
      </c>
      <c r="G25" s="20">
        <v>61.8</v>
      </c>
      <c r="H25" s="21">
        <f t="shared" si="0"/>
        <v>37.08</v>
      </c>
      <c r="I25" s="22">
        <v>82</v>
      </c>
      <c r="J25" s="21">
        <f t="shared" si="1"/>
        <v>32.800000000000004</v>
      </c>
      <c r="K25" s="21">
        <f t="shared" si="2"/>
        <v>69.88</v>
      </c>
      <c r="L25" s="22" t="s">
        <v>15</v>
      </c>
    </row>
    <row r="26" spans="1:12" ht="21.75" customHeight="1">
      <c r="A26" s="16">
        <v>24</v>
      </c>
      <c r="B26" s="17" t="s">
        <v>13</v>
      </c>
      <c r="C26" s="18" t="str">
        <f>"罗瑞清"</f>
        <v>罗瑞清</v>
      </c>
      <c r="D26" s="18" t="str">
        <f>"23001010119"</f>
        <v>23001010119</v>
      </c>
      <c r="E26" s="18" t="str">
        <f>"女"</f>
        <v>女</v>
      </c>
      <c r="F26" s="19">
        <v>8</v>
      </c>
      <c r="G26" s="20">
        <v>63.9</v>
      </c>
      <c r="H26" s="21">
        <f t="shared" si="0"/>
        <v>38.339999999999996</v>
      </c>
      <c r="I26" s="22">
        <v>77.67</v>
      </c>
      <c r="J26" s="21">
        <f t="shared" si="1"/>
        <v>31.068</v>
      </c>
      <c r="K26" s="21">
        <f t="shared" si="2"/>
        <v>69.408</v>
      </c>
      <c r="L26" s="22" t="s">
        <v>15</v>
      </c>
    </row>
    <row r="27" spans="1:12" ht="21.75" customHeight="1">
      <c r="A27" s="16">
        <v>25</v>
      </c>
      <c r="B27" s="17" t="s">
        <v>13</v>
      </c>
      <c r="C27" s="18" t="str">
        <f>"杨文华"</f>
        <v>杨文华</v>
      </c>
      <c r="D27" s="18" t="str">
        <f>"23001010226"</f>
        <v>23001010226</v>
      </c>
      <c r="E27" s="18" t="str">
        <f>"女"</f>
        <v>女</v>
      </c>
      <c r="F27" s="19">
        <v>14</v>
      </c>
      <c r="G27" s="20">
        <v>62.6</v>
      </c>
      <c r="H27" s="21">
        <f t="shared" si="0"/>
        <v>37.56</v>
      </c>
      <c r="I27" s="22">
        <v>79.33</v>
      </c>
      <c r="J27" s="21">
        <f t="shared" si="1"/>
        <v>31.732</v>
      </c>
      <c r="K27" s="21">
        <f t="shared" si="2"/>
        <v>69.292</v>
      </c>
      <c r="L27" s="22" t="s">
        <v>15</v>
      </c>
    </row>
    <row r="28" spans="1:12" ht="21.75" customHeight="1">
      <c r="A28" s="16">
        <v>26</v>
      </c>
      <c r="B28" s="17" t="s">
        <v>13</v>
      </c>
      <c r="C28" s="20" t="s">
        <v>16</v>
      </c>
      <c r="D28" s="20">
        <v>23001010128</v>
      </c>
      <c r="E28" s="20" t="str">
        <f>"男"</f>
        <v>男</v>
      </c>
      <c r="F28" s="22">
        <v>5</v>
      </c>
      <c r="G28" s="20">
        <v>62</v>
      </c>
      <c r="H28" s="21">
        <f t="shared" si="0"/>
        <v>37.199999999999996</v>
      </c>
      <c r="I28" s="22">
        <v>80</v>
      </c>
      <c r="J28" s="21">
        <f t="shared" si="1"/>
        <v>32</v>
      </c>
      <c r="K28" s="21">
        <f t="shared" si="2"/>
        <v>69.19999999999999</v>
      </c>
      <c r="L28" s="22" t="s">
        <v>15</v>
      </c>
    </row>
    <row r="29" spans="1:12" ht="21.75" customHeight="1">
      <c r="A29" s="16">
        <v>27</v>
      </c>
      <c r="B29" s="17" t="s">
        <v>13</v>
      </c>
      <c r="C29" s="20" t="str">
        <f>"燕小丽"</f>
        <v>燕小丽</v>
      </c>
      <c r="D29" s="20" t="str">
        <f>"23001010316"</f>
        <v>23001010316</v>
      </c>
      <c r="E29" s="20" t="str">
        <f>"女"</f>
        <v>女</v>
      </c>
      <c r="F29" s="22">
        <v>26</v>
      </c>
      <c r="G29" s="20">
        <v>61.9</v>
      </c>
      <c r="H29" s="21">
        <f t="shared" si="0"/>
        <v>37.14</v>
      </c>
      <c r="I29" s="22">
        <v>0</v>
      </c>
      <c r="J29" s="21">
        <f t="shared" si="1"/>
        <v>0</v>
      </c>
      <c r="K29" s="21">
        <f t="shared" si="2"/>
        <v>37.14</v>
      </c>
      <c r="L29" s="22" t="s">
        <v>15</v>
      </c>
    </row>
  </sheetData>
  <sheetProtection sheet="1" objects="1" selectLockedCells="1" selectUnlockedCells="1"/>
  <mergeCells count="1">
    <mergeCell ref="A1:L1"/>
  </mergeCells>
  <printOptions/>
  <pageMargins left="0.75" right="0.75" top="1" bottom="1" header="0.5" footer="0.5"/>
  <pageSetup fitToHeight="1" fitToWidth="1" horizontalDpi="600" verticalDpi="600" orientation="portrait"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2022-09-17T06:44:39Z</cp:lastPrinted>
  <dcterms:created xsi:type="dcterms:W3CDTF">2022-09-13T07:14:30Z</dcterms:created>
  <dcterms:modified xsi:type="dcterms:W3CDTF">2023-02-16T06:40:56Z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82B7699739DF4B2D8268498D88A1F6D7</vt:lpwstr>
  </property>
  <property fmtid="{D5CDD505-2E9C-101B-9397-08002B2CF9AE}" pid="4" name="KSOProductBuildV">
    <vt:lpwstr>2052-11.1.0.13703</vt:lpwstr>
  </property>
</Properties>
</file>