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01"/>
  </bookViews>
  <sheets>
    <sheet name="Sheet1" sheetId="6" r:id="rId1"/>
  </sheets>
  <definedNames>
    <definedName name="_xlnm._FilterDatabase" localSheetId="0" hidden="1">Sheet1!$A$3:$G$3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<sst xmlns="http://schemas.openxmlformats.org/spreadsheetml/2006/main" count="129" uniqueCount="11">
  <si>
    <t>附件：</t>
  </si>
  <si>
    <t>琼山区2022年招聘社区居委会专职成员
笔试成绩</t>
  </si>
  <si>
    <t>序号</t>
  </si>
  <si>
    <t>报考岗位</t>
  </si>
  <si>
    <t>姓名</t>
  </si>
  <si>
    <t>准考证号</t>
  </si>
  <si>
    <t>笔试成绩</t>
  </si>
  <si>
    <t>名次</t>
  </si>
  <si>
    <t>备注</t>
  </si>
  <si>
    <t>社区居委会专职成员</t>
  </si>
  <si>
    <t>缺考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</si>
</sst>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09"/>
  <sheetViews>
    <sheetView tabSelected="1" workbookViewId="0">
      <pane ySplit="3" topLeftCell="A4" activePane="bottomLeft" state="frozen"/>
      <selection/>
      <selection pane="bottomLeft" activeCell="A1" sqref="A1"/>
    </sheetView>
  </sheetViews>
  <sheetFormatPr defaultColWidth="9" defaultRowHeight="13.5" outlineLevelCol="6"/>
  <cols>
    <col min="1" max="1" width="9" style="1"/>
    <col min="2" max="2" width="24.5" style="1" customWidth="1"/>
    <col min="3" max="3" width="16.625" style="1" customWidth="1"/>
    <col min="4" max="4" width="27.5" style="1" customWidth="1"/>
    <col min="5" max="5" width="11.25" style="2" customWidth="1"/>
    <col min="6" max="6" width="18.25" style="2" customWidth="1"/>
    <col min="7" max="7" width="21.625" style="1" customWidth="1"/>
    <col min="8" max="16384" width="9" style="1"/>
  </cols>
  <sheetData>
    <row r="1" spans="1:1">
      <c r="A1" s="1" t="s">
        <v>0</v>
      </c>
    </row>
    <row r="2" ht="72" customHeight="1" spans="1:7">
      <c r="A2" s="3" t="s">
        <v>1</v>
      </c>
      <c r="B2" s="3"/>
      <c r="C2" s="3"/>
      <c r="D2" s="3"/>
      <c r="E2" s="4"/>
      <c r="F2" s="4"/>
      <c r="G2" s="3"/>
    </row>
    <row r="3" ht="35" customHeight="1" spans="1:7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5" t="s">
        <v>8</v>
      </c>
    </row>
    <row r="4" ht="45" customHeight="1" spans="1:7">
      <c r="A4" s="5">
        <v>1</v>
      </c>
      <c r="B4" s="5" t="s">
        <v>9</v>
      </c>
      <c r="C4" s="5" t="str">
        <f>"梁海娇"</f>
        <v>梁海娇</v>
      </c>
      <c r="D4" s="5" t="str">
        <f>"202302110105"</f>
        <v>202302110105</v>
      </c>
      <c r="E4" s="6">
        <v>68</v>
      </c>
      <c r="F4" s="6">
        <v>1</v>
      </c>
      <c r="G4" s="5"/>
    </row>
    <row r="5" ht="45" customHeight="1" spans="1:7">
      <c r="A5" s="5">
        <v>2</v>
      </c>
      <c r="B5" s="5" t="s">
        <v>9</v>
      </c>
      <c r="C5" s="5" t="str">
        <f>"杜齐重"</f>
        <v>杜齐重</v>
      </c>
      <c r="D5" s="5" t="str">
        <f>"202302110101"</f>
        <v>202302110101</v>
      </c>
      <c r="E5" s="6">
        <v>66</v>
      </c>
      <c r="F5" s="6">
        <v>2</v>
      </c>
      <c r="G5" s="5"/>
    </row>
    <row r="6" ht="45" customHeight="1" spans="1:7">
      <c r="A6" s="5">
        <v>3</v>
      </c>
      <c r="B6" s="5" t="s">
        <v>9</v>
      </c>
      <c r="C6" s="5" t="str">
        <f>"黄燕荣"</f>
        <v>黄燕荣</v>
      </c>
      <c r="D6" s="5" t="str">
        <f>"202302110302"</f>
        <v>202302110302</v>
      </c>
      <c r="E6" s="6">
        <v>65</v>
      </c>
      <c r="F6" s="6">
        <v>3</v>
      </c>
      <c r="G6" s="5"/>
    </row>
    <row r="7" ht="45" customHeight="1" spans="1:7">
      <c r="A7" s="5">
        <v>4</v>
      </c>
      <c r="B7" s="5" t="s">
        <v>9</v>
      </c>
      <c r="C7" s="5" t="str">
        <f>"吴沁文"</f>
        <v>吴沁文</v>
      </c>
      <c r="D7" s="5" t="str">
        <f>"202302110115"</f>
        <v>202302110115</v>
      </c>
      <c r="E7" s="6">
        <v>64</v>
      </c>
      <c r="F7" s="6">
        <v>4</v>
      </c>
      <c r="G7" s="5"/>
    </row>
    <row r="8" ht="45" customHeight="1" spans="1:7">
      <c r="A8" s="5">
        <v>5</v>
      </c>
      <c r="B8" s="5" t="s">
        <v>9</v>
      </c>
      <c r="C8" s="5" t="str">
        <f>"吴景洪"</f>
        <v>吴景洪</v>
      </c>
      <c r="D8" s="5" t="str">
        <f>"202302110121"</f>
        <v>202302110121</v>
      </c>
      <c r="E8" s="6">
        <v>62</v>
      </c>
      <c r="F8" s="6">
        <v>5</v>
      </c>
      <c r="G8" s="5"/>
    </row>
    <row r="9" ht="45" customHeight="1" spans="1:7">
      <c r="A9" s="5">
        <v>6</v>
      </c>
      <c r="B9" s="5" t="s">
        <v>9</v>
      </c>
      <c r="C9" s="5" t="str">
        <f>"唐林蕾"</f>
        <v>唐林蕾</v>
      </c>
      <c r="D9" s="5" t="str">
        <f>"202302110307"</f>
        <v>202302110307</v>
      </c>
      <c r="E9" s="6">
        <v>62</v>
      </c>
      <c r="F9" s="6">
        <v>5</v>
      </c>
      <c r="G9" s="5"/>
    </row>
    <row r="10" ht="45" customHeight="1" spans="1:7">
      <c r="A10" s="5">
        <v>7</v>
      </c>
      <c r="B10" s="5" t="s">
        <v>9</v>
      </c>
      <c r="C10" s="5" t="str">
        <f>"官业婕"</f>
        <v>官业婕</v>
      </c>
      <c r="D10" s="5" t="str">
        <f>"202302110405"</f>
        <v>202302110405</v>
      </c>
      <c r="E10" s="6">
        <v>62</v>
      </c>
      <c r="F10" s="6">
        <v>5</v>
      </c>
      <c r="G10" s="5"/>
    </row>
    <row r="11" ht="45" customHeight="1" spans="1:7">
      <c r="A11" s="5">
        <v>8</v>
      </c>
      <c r="B11" s="5" t="s">
        <v>9</v>
      </c>
      <c r="C11" s="5" t="str">
        <f>"吴春文"</f>
        <v>吴春文</v>
      </c>
      <c r="D11" s="5" t="str">
        <f>"202302110420"</f>
        <v>202302110420</v>
      </c>
      <c r="E11" s="6">
        <v>61</v>
      </c>
      <c r="F11" s="6">
        <v>8</v>
      </c>
      <c r="G11" s="5"/>
    </row>
    <row r="12" ht="45" customHeight="1" spans="1:7">
      <c r="A12" s="5">
        <v>9</v>
      </c>
      <c r="B12" s="5" t="s">
        <v>9</v>
      </c>
      <c r="C12" s="5" t="str">
        <f>"李彦霏"</f>
        <v>李彦霏</v>
      </c>
      <c r="D12" s="5" t="str">
        <f>"202302110108"</f>
        <v>202302110108</v>
      </c>
      <c r="E12" s="6">
        <v>60</v>
      </c>
      <c r="F12" s="6">
        <v>9</v>
      </c>
      <c r="G12" s="5"/>
    </row>
    <row r="13" ht="45" customHeight="1" spans="1:7">
      <c r="A13" s="5">
        <v>10</v>
      </c>
      <c r="B13" s="5" t="s">
        <v>9</v>
      </c>
      <c r="C13" s="5" t="str">
        <f>"刘帆"</f>
        <v>刘帆</v>
      </c>
      <c r="D13" s="5" t="str">
        <f>"202302110118"</f>
        <v>202302110118</v>
      </c>
      <c r="E13" s="6">
        <v>60</v>
      </c>
      <c r="F13" s="6">
        <v>9</v>
      </c>
      <c r="G13" s="5"/>
    </row>
    <row r="14" ht="45" customHeight="1" spans="1:7">
      <c r="A14" s="5">
        <v>11</v>
      </c>
      <c r="B14" s="5" t="s">
        <v>9</v>
      </c>
      <c r="C14" s="5" t="str">
        <f>"郑椒健"</f>
        <v>郑椒健</v>
      </c>
      <c r="D14" s="5" t="str">
        <f>"202302110220"</f>
        <v>202302110220</v>
      </c>
      <c r="E14" s="6">
        <v>60</v>
      </c>
      <c r="F14" s="6">
        <v>9</v>
      </c>
      <c r="G14" s="5"/>
    </row>
    <row r="15" ht="45" customHeight="1" spans="1:7">
      <c r="A15" s="5">
        <v>12</v>
      </c>
      <c r="B15" s="5" t="s">
        <v>9</v>
      </c>
      <c r="C15" s="5" t="str">
        <f>"符秋芬"</f>
        <v>符秋芬</v>
      </c>
      <c r="D15" s="5" t="str">
        <f>"202302110418"</f>
        <v>202302110418</v>
      </c>
      <c r="E15" s="6">
        <v>60</v>
      </c>
      <c r="F15" s="6">
        <v>9</v>
      </c>
      <c r="G15" s="5"/>
    </row>
    <row r="16" ht="45" customHeight="1" spans="1:7">
      <c r="A16" s="5">
        <v>13</v>
      </c>
      <c r="B16" s="5" t="s">
        <v>9</v>
      </c>
      <c r="C16" s="5" t="str">
        <f>"蔡兴坛"</f>
        <v>蔡兴坛</v>
      </c>
      <c r="D16" s="5" t="str">
        <f>"202302110421"</f>
        <v>202302110421</v>
      </c>
      <c r="E16" s="6">
        <v>60</v>
      </c>
      <c r="F16" s="6">
        <v>9</v>
      </c>
      <c r="G16" s="5"/>
    </row>
    <row r="17" ht="45" customHeight="1" spans="1:7">
      <c r="A17" s="5">
        <v>14</v>
      </c>
      <c r="B17" s="5" t="s">
        <v>9</v>
      </c>
      <c r="C17" s="5" t="str">
        <f>"陈亚东"</f>
        <v>陈亚东</v>
      </c>
      <c r="D17" s="5" t="str">
        <f>"202302110219"</f>
        <v>202302110219</v>
      </c>
      <c r="E17" s="6">
        <v>59</v>
      </c>
      <c r="F17" s="6">
        <v>14</v>
      </c>
      <c r="G17" s="5"/>
    </row>
    <row r="18" ht="45" customHeight="1" spans="1:7">
      <c r="A18" s="5">
        <v>15</v>
      </c>
      <c r="B18" s="5" t="s">
        <v>9</v>
      </c>
      <c r="C18" s="5" t="str">
        <f>"吴岳杏"</f>
        <v>吴岳杏</v>
      </c>
      <c r="D18" s="5" t="str">
        <f>"202302110225"</f>
        <v>202302110225</v>
      </c>
      <c r="E18" s="6">
        <v>59</v>
      </c>
      <c r="F18" s="6">
        <v>14</v>
      </c>
      <c r="G18" s="5"/>
    </row>
    <row r="19" ht="45" customHeight="1" spans="1:7">
      <c r="A19" s="5">
        <v>16</v>
      </c>
      <c r="B19" s="5" t="s">
        <v>9</v>
      </c>
      <c r="C19" s="5" t="str">
        <f>"苏茹"</f>
        <v>苏茹</v>
      </c>
      <c r="D19" s="5" t="str">
        <f>"202302110306"</f>
        <v>202302110306</v>
      </c>
      <c r="E19" s="6">
        <v>59</v>
      </c>
      <c r="F19" s="6">
        <v>14</v>
      </c>
      <c r="G19" s="5"/>
    </row>
    <row r="20" ht="45" customHeight="1" spans="1:7">
      <c r="A20" s="5">
        <v>17</v>
      </c>
      <c r="B20" s="5" t="s">
        <v>9</v>
      </c>
      <c r="C20" s="5" t="str">
        <f>"王葵霖"</f>
        <v>王葵霖</v>
      </c>
      <c r="D20" s="5" t="str">
        <f>"202302110408"</f>
        <v>202302110408</v>
      </c>
      <c r="E20" s="6">
        <v>59</v>
      </c>
      <c r="F20" s="6">
        <v>14</v>
      </c>
      <c r="G20" s="5"/>
    </row>
    <row r="21" ht="45" customHeight="1" spans="1:7">
      <c r="A21" s="5">
        <v>18</v>
      </c>
      <c r="B21" s="5" t="s">
        <v>9</v>
      </c>
      <c r="C21" s="5" t="str">
        <f>"李菲"</f>
        <v>李菲</v>
      </c>
      <c r="D21" s="5" t="str">
        <f>"202302110215"</f>
        <v>202302110215</v>
      </c>
      <c r="E21" s="6">
        <v>58</v>
      </c>
      <c r="F21" s="6">
        <v>18</v>
      </c>
      <c r="G21" s="5"/>
    </row>
    <row r="22" ht="45" customHeight="1" spans="1:7">
      <c r="A22" s="5">
        <v>19</v>
      </c>
      <c r="B22" s="5" t="s">
        <v>9</v>
      </c>
      <c r="C22" s="5" t="str">
        <f>"蔡泽翔"</f>
        <v>蔡泽翔</v>
      </c>
      <c r="D22" s="5" t="str">
        <f>"202302110214"</f>
        <v>202302110214</v>
      </c>
      <c r="E22" s="6">
        <v>56</v>
      </c>
      <c r="F22" s="6">
        <v>19</v>
      </c>
      <c r="G22" s="5"/>
    </row>
    <row r="23" ht="45" customHeight="1" spans="1:7">
      <c r="A23" s="5">
        <v>20</v>
      </c>
      <c r="B23" s="5" t="s">
        <v>9</v>
      </c>
      <c r="C23" s="5" t="str">
        <f>"李佳玥"</f>
        <v>李佳玥</v>
      </c>
      <c r="D23" s="5" t="str">
        <f>"202302110318"</f>
        <v>202302110318</v>
      </c>
      <c r="E23" s="6">
        <v>56</v>
      </c>
      <c r="F23" s="6">
        <v>19</v>
      </c>
      <c r="G23" s="5"/>
    </row>
    <row r="24" ht="45" customHeight="1" spans="1:7">
      <c r="A24" s="5">
        <v>21</v>
      </c>
      <c r="B24" s="5" t="s">
        <v>9</v>
      </c>
      <c r="C24" s="5" t="str">
        <f>"杨愉辰"</f>
        <v>杨愉辰</v>
      </c>
      <c r="D24" s="5" t="str">
        <f>"202302110409"</f>
        <v>202302110409</v>
      </c>
      <c r="E24" s="6">
        <v>56</v>
      </c>
      <c r="F24" s="6">
        <v>21</v>
      </c>
      <c r="G24" s="5"/>
    </row>
    <row r="25" ht="45" customHeight="1" spans="1:7">
      <c r="A25" s="5">
        <v>22</v>
      </c>
      <c r="B25" s="5" t="s">
        <v>9</v>
      </c>
      <c r="C25" s="5" t="str">
        <f>"詹达富"</f>
        <v>詹达富</v>
      </c>
      <c r="D25" s="5" t="str">
        <f>"202302110114"</f>
        <v>202302110114</v>
      </c>
      <c r="E25" s="6">
        <v>55</v>
      </c>
      <c r="F25" s="6">
        <v>22</v>
      </c>
      <c r="G25" s="5"/>
    </row>
    <row r="26" ht="45" customHeight="1" spans="1:7">
      <c r="A26" s="5">
        <v>23</v>
      </c>
      <c r="B26" s="5" t="s">
        <v>9</v>
      </c>
      <c r="C26" s="5" t="str">
        <f>"陈佳颖"</f>
        <v>陈佳颖</v>
      </c>
      <c r="D26" s="5" t="str">
        <f>"202302110312"</f>
        <v>202302110312</v>
      </c>
      <c r="E26" s="6">
        <v>55</v>
      </c>
      <c r="F26" s="6">
        <v>22</v>
      </c>
      <c r="G26" s="5"/>
    </row>
    <row r="27" ht="45" customHeight="1" spans="1:7">
      <c r="A27" s="5">
        <v>24</v>
      </c>
      <c r="B27" s="5" t="s">
        <v>9</v>
      </c>
      <c r="C27" s="5" t="str">
        <f>"王文碧"</f>
        <v>王文碧</v>
      </c>
      <c r="D27" s="5" t="str">
        <f>"202302110416"</f>
        <v>202302110416</v>
      </c>
      <c r="E27" s="6">
        <v>55</v>
      </c>
      <c r="F27" s="6">
        <v>22</v>
      </c>
      <c r="G27" s="5"/>
    </row>
    <row r="28" ht="45" customHeight="1" spans="1:7">
      <c r="A28" s="5">
        <v>25</v>
      </c>
      <c r="B28" s="5" t="s">
        <v>9</v>
      </c>
      <c r="C28" s="5" t="str">
        <f>"吴佳佳"</f>
        <v>吴佳佳</v>
      </c>
      <c r="D28" s="5" t="str">
        <f>"202302110126"</f>
        <v>202302110126</v>
      </c>
      <c r="E28" s="6">
        <v>54</v>
      </c>
      <c r="F28" s="6">
        <v>25</v>
      </c>
      <c r="G28" s="5"/>
    </row>
    <row r="29" ht="45" customHeight="1" spans="1:7">
      <c r="A29" s="5">
        <v>26</v>
      </c>
      <c r="B29" s="5" t="s">
        <v>9</v>
      </c>
      <c r="C29" s="5" t="str">
        <f>"王瑞涵"</f>
        <v>王瑞涵</v>
      </c>
      <c r="D29" s="5" t="str">
        <f>"202302110406"</f>
        <v>202302110406</v>
      </c>
      <c r="E29" s="6">
        <v>54</v>
      </c>
      <c r="F29" s="6">
        <v>25</v>
      </c>
      <c r="G29" s="5"/>
    </row>
    <row r="30" ht="45" customHeight="1" spans="1:7">
      <c r="A30" s="5">
        <v>27</v>
      </c>
      <c r="B30" s="5" t="s">
        <v>9</v>
      </c>
      <c r="C30" s="5" t="str">
        <f>"谢慧芬"</f>
        <v>谢慧芬</v>
      </c>
      <c r="D30" s="5" t="str">
        <f>"202302110417"</f>
        <v>202302110417</v>
      </c>
      <c r="E30" s="6">
        <v>54</v>
      </c>
      <c r="F30" s="6">
        <v>25</v>
      </c>
      <c r="G30" s="5"/>
    </row>
    <row r="31" ht="45" customHeight="1" spans="1:7">
      <c r="A31" s="5">
        <v>28</v>
      </c>
      <c r="B31" s="5" t="s">
        <v>9</v>
      </c>
      <c r="C31" s="5" t="str">
        <f>"张玳"</f>
        <v>张玳</v>
      </c>
      <c r="D31" s="5" t="str">
        <f>"202302110116"</f>
        <v>202302110116</v>
      </c>
      <c r="E31" s="6">
        <v>53</v>
      </c>
      <c r="F31" s="6">
        <v>28</v>
      </c>
      <c r="G31" s="5"/>
    </row>
    <row r="32" ht="45" customHeight="1" spans="1:7">
      <c r="A32" s="5">
        <v>29</v>
      </c>
      <c r="B32" s="5" t="s">
        <v>9</v>
      </c>
      <c r="C32" s="5" t="str">
        <f>"陈一潮"</f>
        <v>陈一潮</v>
      </c>
      <c r="D32" s="5" t="str">
        <f>"202302110123"</f>
        <v>202302110123</v>
      </c>
      <c r="E32" s="6">
        <v>53</v>
      </c>
      <c r="F32" s="6">
        <v>28</v>
      </c>
      <c r="G32" s="5"/>
    </row>
    <row r="33" ht="45" customHeight="1" spans="1:7">
      <c r="A33" s="5">
        <v>30</v>
      </c>
      <c r="B33" s="5" t="s">
        <v>9</v>
      </c>
      <c r="C33" s="5" t="str">
        <f>"叶琳琳"</f>
        <v>叶琳琳</v>
      </c>
      <c r="D33" s="5" t="str">
        <f>"202302110316"</f>
        <v>202302110316</v>
      </c>
      <c r="E33" s="6">
        <v>53</v>
      </c>
      <c r="F33" s="6">
        <v>28</v>
      </c>
      <c r="G33" s="5"/>
    </row>
    <row r="34" ht="45" customHeight="1" spans="1:7">
      <c r="A34" s="5">
        <v>31</v>
      </c>
      <c r="B34" s="5" t="s">
        <v>9</v>
      </c>
      <c r="C34" s="5" t="str">
        <f>"梁正雨"</f>
        <v>梁正雨</v>
      </c>
      <c r="D34" s="5" t="str">
        <f>"202302110301"</f>
        <v>202302110301</v>
      </c>
      <c r="E34" s="6">
        <v>52</v>
      </c>
      <c r="F34" s="6">
        <v>31</v>
      </c>
      <c r="G34" s="5"/>
    </row>
    <row r="35" ht="45" customHeight="1" spans="1:7">
      <c r="A35" s="5">
        <v>32</v>
      </c>
      <c r="B35" s="5" t="s">
        <v>9</v>
      </c>
      <c r="C35" s="5" t="str">
        <f>"梁扬慈"</f>
        <v>梁扬慈</v>
      </c>
      <c r="D35" s="5" t="str">
        <f>"202302110303"</f>
        <v>202302110303</v>
      </c>
      <c r="E35" s="6">
        <v>52</v>
      </c>
      <c r="F35" s="6">
        <v>31</v>
      </c>
      <c r="G35" s="5"/>
    </row>
    <row r="36" ht="45" customHeight="1" spans="1:7">
      <c r="A36" s="5">
        <v>33</v>
      </c>
      <c r="B36" s="5" t="s">
        <v>9</v>
      </c>
      <c r="C36" s="5" t="str">
        <f>"王川成"</f>
        <v>王川成</v>
      </c>
      <c r="D36" s="5" t="str">
        <f>"202302110422"</f>
        <v>202302110422</v>
      </c>
      <c r="E36" s="6">
        <v>52</v>
      </c>
      <c r="F36" s="6">
        <v>31</v>
      </c>
      <c r="G36" s="5"/>
    </row>
    <row r="37" ht="45" customHeight="1" spans="1:7">
      <c r="A37" s="5">
        <v>34</v>
      </c>
      <c r="B37" s="5" t="s">
        <v>9</v>
      </c>
      <c r="C37" s="5" t="str">
        <f>"周嘉敏"</f>
        <v>周嘉敏</v>
      </c>
      <c r="D37" s="5" t="str">
        <f>"202302110102"</f>
        <v>202302110102</v>
      </c>
      <c r="E37" s="6">
        <v>51</v>
      </c>
      <c r="F37" s="6">
        <v>34</v>
      </c>
      <c r="G37" s="5"/>
    </row>
    <row r="38" ht="45" customHeight="1" spans="1:7">
      <c r="A38" s="5">
        <v>35</v>
      </c>
      <c r="B38" s="5" t="s">
        <v>9</v>
      </c>
      <c r="C38" s="5" t="str">
        <f>"张钰浩"</f>
        <v>张钰浩</v>
      </c>
      <c r="D38" s="5" t="str">
        <f>"202302110106"</f>
        <v>202302110106</v>
      </c>
      <c r="E38" s="6">
        <v>51</v>
      </c>
      <c r="F38" s="6">
        <v>34</v>
      </c>
      <c r="G38" s="5"/>
    </row>
    <row r="39" ht="45" customHeight="1" spans="1:7">
      <c r="A39" s="5">
        <v>36</v>
      </c>
      <c r="B39" s="5" t="s">
        <v>9</v>
      </c>
      <c r="C39" s="5" t="str">
        <f>"王腾毅"</f>
        <v>王腾毅</v>
      </c>
      <c r="D39" s="5" t="str">
        <f>"202302110120"</f>
        <v>202302110120</v>
      </c>
      <c r="E39" s="6">
        <v>51</v>
      </c>
      <c r="F39" s="6">
        <v>34</v>
      </c>
      <c r="G39" s="5"/>
    </row>
    <row r="40" ht="45" customHeight="1" spans="1:7">
      <c r="A40" s="5">
        <v>37</v>
      </c>
      <c r="B40" s="5" t="s">
        <v>9</v>
      </c>
      <c r="C40" s="5" t="str">
        <f>"赵菲"</f>
        <v>赵菲</v>
      </c>
      <c r="D40" s="5" t="str">
        <f>"202302110304"</f>
        <v>202302110304</v>
      </c>
      <c r="E40" s="6">
        <v>51</v>
      </c>
      <c r="F40" s="6">
        <v>34</v>
      </c>
      <c r="G40" s="5"/>
    </row>
    <row r="41" ht="45" customHeight="1" spans="1:7">
      <c r="A41" s="5">
        <v>38</v>
      </c>
      <c r="B41" s="5" t="s">
        <v>9</v>
      </c>
      <c r="C41" s="5" t="str">
        <f>"施佳"</f>
        <v>施佳</v>
      </c>
      <c r="D41" s="5" t="str">
        <f>"202302110308"</f>
        <v>202302110308</v>
      </c>
      <c r="E41" s="6">
        <v>51</v>
      </c>
      <c r="F41" s="6">
        <v>34</v>
      </c>
      <c r="G41" s="5"/>
    </row>
    <row r="42" ht="45" customHeight="1" spans="1:7">
      <c r="A42" s="5">
        <v>39</v>
      </c>
      <c r="B42" s="5" t="s">
        <v>9</v>
      </c>
      <c r="C42" s="5" t="str">
        <f>"王静"</f>
        <v>王静</v>
      </c>
      <c r="D42" s="5" t="str">
        <f>"202302110320"</f>
        <v>202302110320</v>
      </c>
      <c r="E42" s="6">
        <v>51</v>
      </c>
      <c r="F42" s="6">
        <v>34</v>
      </c>
      <c r="G42" s="5"/>
    </row>
    <row r="43" ht="45" customHeight="1" spans="1:7">
      <c r="A43" s="5">
        <v>40</v>
      </c>
      <c r="B43" s="5" t="s">
        <v>9</v>
      </c>
      <c r="C43" s="5" t="str">
        <f>"王楠"</f>
        <v>王楠</v>
      </c>
      <c r="D43" s="5" t="str">
        <f>"202302110326"</f>
        <v>202302110326</v>
      </c>
      <c r="E43" s="6">
        <v>51</v>
      </c>
      <c r="F43" s="6">
        <v>34</v>
      </c>
      <c r="G43" s="5"/>
    </row>
    <row r="44" ht="45" customHeight="1" spans="1:7">
      <c r="A44" s="5">
        <v>41</v>
      </c>
      <c r="B44" s="5" t="s">
        <v>9</v>
      </c>
      <c r="C44" s="5" t="str">
        <f>"李中弘"</f>
        <v>李中弘</v>
      </c>
      <c r="D44" s="5" t="str">
        <f>"202302110414"</f>
        <v>202302110414</v>
      </c>
      <c r="E44" s="6">
        <v>51</v>
      </c>
      <c r="F44" s="6">
        <v>34</v>
      </c>
      <c r="G44" s="5"/>
    </row>
    <row r="45" ht="45" customHeight="1" spans="1:7">
      <c r="A45" s="5">
        <v>42</v>
      </c>
      <c r="B45" s="5" t="s">
        <v>9</v>
      </c>
      <c r="C45" s="5" t="str">
        <f>"王佛乐"</f>
        <v>王佛乐</v>
      </c>
      <c r="D45" s="5" t="str">
        <f>"202302110314"</f>
        <v>202302110314</v>
      </c>
      <c r="E45" s="6">
        <v>50</v>
      </c>
      <c r="F45" s="6">
        <v>42</v>
      </c>
      <c r="G45" s="5"/>
    </row>
    <row r="46" ht="45" customHeight="1" spans="1:7">
      <c r="A46" s="5">
        <v>43</v>
      </c>
      <c r="B46" s="5" t="s">
        <v>9</v>
      </c>
      <c r="C46" s="5" t="str">
        <f>"王时健"</f>
        <v>王时健</v>
      </c>
      <c r="D46" s="5" t="str">
        <f>"202302110324"</f>
        <v>202302110324</v>
      </c>
      <c r="E46" s="6">
        <v>50</v>
      </c>
      <c r="F46" s="6">
        <v>42</v>
      </c>
      <c r="G46" s="5"/>
    </row>
    <row r="47" ht="45" customHeight="1" spans="1:7">
      <c r="A47" s="5">
        <v>44</v>
      </c>
      <c r="B47" s="5" t="s">
        <v>9</v>
      </c>
      <c r="C47" s="5" t="str">
        <f>"周世顺"</f>
        <v>周世顺</v>
      </c>
      <c r="D47" s="5" t="str">
        <f>"202302110404"</f>
        <v>202302110404</v>
      </c>
      <c r="E47" s="6">
        <v>50</v>
      </c>
      <c r="F47" s="6">
        <v>42</v>
      </c>
      <c r="G47" s="5"/>
    </row>
    <row r="48" ht="45" customHeight="1" spans="1:7">
      <c r="A48" s="5">
        <v>45</v>
      </c>
      <c r="B48" s="5" t="s">
        <v>9</v>
      </c>
      <c r="C48" s="5" t="str">
        <f>"郑雅韵"</f>
        <v>郑雅韵</v>
      </c>
      <c r="D48" s="5" t="str">
        <f>"202302110113"</f>
        <v>202302110113</v>
      </c>
      <c r="E48" s="6">
        <v>49</v>
      </c>
      <c r="F48" s="6">
        <v>45</v>
      </c>
      <c r="G48" s="5"/>
    </row>
    <row r="49" ht="45" customHeight="1" spans="1:7">
      <c r="A49" s="5">
        <v>46</v>
      </c>
      <c r="B49" s="5" t="s">
        <v>9</v>
      </c>
      <c r="C49" s="5" t="str">
        <f>"周晓丽"</f>
        <v>周晓丽</v>
      </c>
      <c r="D49" s="5" t="str">
        <f>"202302110202"</f>
        <v>202302110202</v>
      </c>
      <c r="E49" s="6">
        <v>49</v>
      </c>
      <c r="F49" s="6">
        <v>45</v>
      </c>
      <c r="G49" s="5"/>
    </row>
    <row r="50" ht="45" customHeight="1" spans="1:7">
      <c r="A50" s="5">
        <v>47</v>
      </c>
      <c r="B50" s="5" t="s">
        <v>9</v>
      </c>
      <c r="C50" s="5" t="str">
        <f>"覃叶婷"</f>
        <v>覃叶婷</v>
      </c>
      <c r="D50" s="5" t="str">
        <f>"202302110226"</f>
        <v>202302110226</v>
      </c>
      <c r="E50" s="6">
        <v>49</v>
      </c>
      <c r="F50" s="6">
        <v>45</v>
      </c>
      <c r="G50" s="5"/>
    </row>
    <row r="51" ht="45" customHeight="1" spans="1:7">
      <c r="A51" s="5">
        <v>48</v>
      </c>
      <c r="B51" s="5" t="s">
        <v>9</v>
      </c>
      <c r="C51" s="5" t="str">
        <f>"陈天才"</f>
        <v>陈天才</v>
      </c>
      <c r="D51" s="5" t="str">
        <f>"202302110327"</f>
        <v>202302110327</v>
      </c>
      <c r="E51" s="6">
        <v>49</v>
      </c>
      <c r="F51" s="6">
        <v>45</v>
      </c>
      <c r="G51" s="5"/>
    </row>
    <row r="52" ht="45" customHeight="1" spans="1:7">
      <c r="A52" s="5">
        <v>49</v>
      </c>
      <c r="B52" s="5" t="s">
        <v>9</v>
      </c>
      <c r="C52" s="5" t="str">
        <f>"陈娟娟"</f>
        <v>陈娟娟</v>
      </c>
      <c r="D52" s="5" t="str">
        <f>"202302110412"</f>
        <v>202302110412</v>
      </c>
      <c r="E52" s="6">
        <v>49</v>
      </c>
      <c r="F52" s="6">
        <v>45</v>
      </c>
      <c r="G52" s="5"/>
    </row>
    <row r="53" ht="45" customHeight="1" spans="1:7">
      <c r="A53" s="5">
        <v>50</v>
      </c>
      <c r="B53" s="5" t="s">
        <v>9</v>
      </c>
      <c r="C53" s="5" t="str">
        <f>"李焜"</f>
        <v>李焜</v>
      </c>
      <c r="D53" s="5" t="str">
        <f>"202302110119"</f>
        <v>202302110119</v>
      </c>
      <c r="E53" s="6">
        <v>48</v>
      </c>
      <c r="F53" s="6">
        <v>50</v>
      </c>
      <c r="G53" s="5"/>
    </row>
    <row r="54" ht="45" customHeight="1" spans="1:7">
      <c r="A54" s="5">
        <v>51</v>
      </c>
      <c r="B54" s="5" t="s">
        <v>9</v>
      </c>
      <c r="C54" s="5" t="str">
        <f>"王雅娴"</f>
        <v>王雅娴</v>
      </c>
      <c r="D54" s="5" t="str">
        <f>"202302110122"</f>
        <v>202302110122</v>
      </c>
      <c r="E54" s="6">
        <v>48</v>
      </c>
      <c r="F54" s="6">
        <v>50</v>
      </c>
      <c r="G54" s="5"/>
    </row>
    <row r="55" ht="45" customHeight="1" spans="1:7">
      <c r="A55" s="5">
        <v>52</v>
      </c>
      <c r="B55" s="5" t="s">
        <v>9</v>
      </c>
      <c r="C55" s="5" t="str">
        <f>"劳一鸣"</f>
        <v>劳一鸣</v>
      </c>
      <c r="D55" s="5" t="str">
        <f>"202302110206"</f>
        <v>202302110206</v>
      </c>
      <c r="E55" s="6">
        <v>48</v>
      </c>
      <c r="F55" s="6">
        <v>50</v>
      </c>
      <c r="G55" s="5"/>
    </row>
    <row r="56" ht="45" customHeight="1" spans="1:7">
      <c r="A56" s="5">
        <v>53</v>
      </c>
      <c r="B56" s="5" t="s">
        <v>9</v>
      </c>
      <c r="C56" s="5" t="str">
        <f>"陈艺苗"</f>
        <v>陈艺苗</v>
      </c>
      <c r="D56" s="5" t="str">
        <f>"202302110322"</f>
        <v>202302110322</v>
      </c>
      <c r="E56" s="6">
        <v>48</v>
      </c>
      <c r="F56" s="6">
        <v>50</v>
      </c>
      <c r="G56" s="5"/>
    </row>
    <row r="57" ht="45" customHeight="1" spans="1:7">
      <c r="A57" s="5">
        <v>54</v>
      </c>
      <c r="B57" s="5" t="s">
        <v>9</v>
      </c>
      <c r="C57" s="5" t="str">
        <f>"杜学斌"</f>
        <v>杜学斌</v>
      </c>
      <c r="D57" s="5" t="str">
        <f>"202302110407"</f>
        <v>202302110407</v>
      </c>
      <c r="E57" s="6">
        <v>48</v>
      </c>
      <c r="F57" s="6">
        <v>50</v>
      </c>
      <c r="G57" s="5"/>
    </row>
    <row r="58" ht="45" customHeight="1" spans="1:7">
      <c r="A58" s="5">
        <v>55</v>
      </c>
      <c r="B58" s="5" t="s">
        <v>9</v>
      </c>
      <c r="C58" s="5" t="str">
        <f>"陈振昌"</f>
        <v>陈振昌</v>
      </c>
      <c r="D58" s="5" t="str">
        <f>"202302110425"</f>
        <v>202302110425</v>
      </c>
      <c r="E58" s="6">
        <v>48</v>
      </c>
      <c r="F58" s="6">
        <v>50</v>
      </c>
      <c r="G58" s="5"/>
    </row>
    <row r="59" ht="45" customHeight="1" spans="1:7">
      <c r="A59" s="5">
        <v>56</v>
      </c>
      <c r="B59" s="5" t="s">
        <v>9</v>
      </c>
      <c r="C59" s="5" t="str">
        <f>"梁春桃"</f>
        <v>梁春桃</v>
      </c>
      <c r="D59" s="5" t="str">
        <f>"202302110125"</f>
        <v>202302110125</v>
      </c>
      <c r="E59" s="6">
        <v>47</v>
      </c>
      <c r="F59" s="6">
        <v>56</v>
      </c>
      <c r="G59" s="5"/>
    </row>
    <row r="60" ht="45" customHeight="1" spans="1:7">
      <c r="A60" s="5">
        <v>57</v>
      </c>
      <c r="B60" s="5" t="s">
        <v>9</v>
      </c>
      <c r="C60" s="5" t="str">
        <f>"张泽辉"</f>
        <v>张泽辉</v>
      </c>
      <c r="D60" s="5" t="str">
        <f>"202302110104"</f>
        <v>202302110104</v>
      </c>
      <c r="E60" s="6">
        <v>46</v>
      </c>
      <c r="F60" s="6">
        <v>57</v>
      </c>
      <c r="G60" s="5"/>
    </row>
    <row r="61" ht="45" customHeight="1" spans="1:7">
      <c r="A61" s="5">
        <v>58</v>
      </c>
      <c r="B61" s="5" t="s">
        <v>9</v>
      </c>
      <c r="C61" s="5" t="str">
        <f>"甘连彬"</f>
        <v>甘连彬</v>
      </c>
      <c r="D61" s="5" t="str">
        <f>"202302110127"</f>
        <v>202302110127</v>
      </c>
      <c r="E61" s="6">
        <v>46</v>
      </c>
      <c r="F61" s="6">
        <v>57</v>
      </c>
      <c r="G61" s="5"/>
    </row>
    <row r="62" ht="45" customHeight="1" spans="1:7">
      <c r="A62" s="5">
        <v>59</v>
      </c>
      <c r="B62" s="5" t="s">
        <v>9</v>
      </c>
      <c r="C62" s="5" t="str">
        <f>"陈丽珠"</f>
        <v>陈丽珠</v>
      </c>
      <c r="D62" s="5" t="str">
        <f>"202302110207"</f>
        <v>202302110207</v>
      </c>
      <c r="E62" s="6">
        <v>45</v>
      </c>
      <c r="F62" s="6">
        <v>59</v>
      </c>
      <c r="G62" s="5"/>
    </row>
    <row r="63" ht="45" customHeight="1" spans="1:7">
      <c r="A63" s="5">
        <v>60</v>
      </c>
      <c r="B63" s="5" t="s">
        <v>9</v>
      </c>
      <c r="C63" s="5" t="str">
        <f>"覃忠骅"</f>
        <v>覃忠骅</v>
      </c>
      <c r="D63" s="5" t="str">
        <f>"202302110208"</f>
        <v>202302110208</v>
      </c>
      <c r="E63" s="6">
        <v>45</v>
      </c>
      <c r="F63" s="6">
        <v>59</v>
      </c>
      <c r="G63" s="5"/>
    </row>
    <row r="64" ht="45" customHeight="1" spans="1:7">
      <c r="A64" s="5">
        <v>61</v>
      </c>
      <c r="B64" s="5" t="s">
        <v>9</v>
      </c>
      <c r="C64" s="5" t="str">
        <f>"王萍"</f>
        <v>王萍</v>
      </c>
      <c r="D64" s="5" t="str">
        <f>"202302110224"</f>
        <v>202302110224</v>
      </c>
      <c r="E64" s="6">
        <v>45</v>
      </c>
      <c r="F64" s="6">
        <v>59</v>
      </c>
      <c r="G64" s="5"/>
    </row>
    <row r="65" ht="45" customHeight="1" spans="1:7">
      <c r="A65" s="5">
        <v>62</v>
      </c>
      <c r="B65" s="5" t="s">
        <v>9</v>
      </c>
      <c r="C65" s="5" t="str">
        <f>"林水莹"</f>
        <v>林水莹</v>
      </c>
      <c r="D65" s="5" t="str">
        <f>"202302110227"</f>
        <v>202302110227</v>
      </c>
      <c r="E65" s="6">
        <v>45</v>
      </c>
      <c r="F65" s="6">
        <v>59</v>
      </c>
      <c r="G65" s="5"/>
    </row>
    <row r="66" ht="45" customHeight="1" spans="1:7">
      <c r="A66" s="5">
        <v>63</v>
      </c>
      <c r="B66" s="5" t="s">
        <v>9</v>
      </c>
      <c r="C66" s="5" t="str">
        <f>"黄俊"</f>
        <v>黄俊</v>
      </c>
      <c r="D66" s="5" t="str">
        <f>"202302110216"</f>
        <v>202302110216</v>
      </c>
      <c r="E66" s="6">
        <v>44</v>
      </c>
      <c r="F66" s="6">
        <v>63</v>
      </c>
      <c r="G66" s="5"/>
    </row>
    <row r="67" ht="45" customHeight="1" spans="1:7">
      <c r="A67" s="5">
        <v>64</v>
      </c>
      <c r="B67" s="5" t="s">
        <v>9</v>
      </c>
      <c r="C67" s="5" t="str">
        <f>"尹春香"</f>
        <v>尹春香</v>
      </c>
      <c r="D67" s="5" t="str">
        <f>"202302110309"</f>
        <v>202302110309</v>
      </c>
      <c r="E67" s="6">
        <v>44</v>
      </c>
      <c r="F67" s="6">
        <v>63</v>
      </c>
      <c r="G67" s="5"/>
    </row>
    <row r="68" ht="45" customHeight="1" spans="1:7">
      <c r="A68" s="5">
        <v>65</v>
      </c>
      <c r="B68" s="5" t="s">
        <v>9</v>
      </c>
      <c r="C68" s="5" t="str">
        <f>"陈秋明"</f>
        <v>陈秋明</v>
      </c>
      <c r="D68" s="5" t="str">
        <f>"202302110315"</f>
        <v>202302110315</v>
      </c>
      <c r="E68" s="6">
        <v>44</v>
      </c>
      <c r="F68" s="6">
        <v>63</v>
      </c>
      <c r="G68" s="5"/>
    </row>
    <row r="69" ht="45" customHeight="1" spans="1:7">
      <c r="A69" s="5">
        <v>66</v>
      </c>
      <c r="B69" s="5" t="s">
        <v>9</v>
      </c>
      <c r="C69" s="5" t="str">
        <f>"陈昌鸿"</f>
        <v>陈昌鸿</v>
      </c>
      <c r="D69" s="5" t="str">
        <f>"202302110401"</f>
        <v>202302110401</v>
      </c>
      <c r="E69" s="6">
        <v>44</v>
      </c>
      <c r="F69" s="6">
        <v>63</v>
      </c>
      <c r="G69" s="5"/>
    </row>
    <row r="70" ht="45" customHeight="1" spans="1:7">
      <c r="A70" s="5">
        <v>67</v>
      </c>
      <c r="B70" s="5" t="s">
        <v>9</v>
      </c>
      <c r="C70" s="5" t="str">
        <f>"邓崇峻"</f>
        <v>邓崇峻</v>
      </c>
      <c r="D70" s="5" t="str">
        <f>"202302110111"</f>
        <v>202302110111</v>
      </c>
      <c r="E70" s="6">
        <v>43</v>
      </c>
      <c r="F70" s="6">
        <v>67</v>
      </c>
      <c r="G70" s="5"/>
    </row>
    <row r="71" ht="45" customHeight="1" spans="1:7">
      <c r="A71" s="5">
        <v>68</v>
      </c>
      <c r="B71" s="5" t="s">
        <v>9</v>
      </c>
      <c r="C71" s="5" t="str">
        <f>"陈晓敏"</f>
        <v>陈晓敏</v>
      </c>
      <c r="D71" s="5" t="str">
        <f>"202302110103"</f>
        <v>202302110103</v>
      </c>
      <c r="E71" s="6">
        <v>42</v>
      </c>
      <c r="F71" s="6">
        <v>68</v>
      </c>
      <c r="G71" s="5"/>
    </row>
    <row r="72" ht="45" customHeight="1" spans="1:7">
      <c r="A72" s="5">
        <v>69</v>
      </c>
      <c r="B72" s="5" t="s">
        <v>9</v>
      </c>
      <c r="C72" s="5" t="str">
        <f>"林恒立"</f>
        <v>林恒立</v>
      </c>
      <c r="D72" s="5" t="str">
        <f>"202302110410"</f>
        <v>202302110410</v>
      </c>
      <c r="E72" s="6">
        <v>42</v>
      </c>
      <c r="F72" s="6">
        <v>68</v>
      </c>
      <c r="G72" s="5"/>
    </row>
    <row r="73" ht="45" customHeight="1" spans="1:7">
      <c r="A73" s="5">
        <v>70</v>
      </c>
      <c r="B73" s="5" t="s">
        <v>9</v>
      </c>
      <c r="C73" s="5" t="str">
        <f>"郑代杰"</f>
        <v>郑代杰</v>
      </c>
      <c r="D73" s="5" t="str">
        <f>"202302110107"</f>
        <v>202302110107</v>
      </c>
      <c r="E73" s="6">
        <v>41</v>
      </c>
      <c r="F73" s="6">
        <v>70</v>
      </c>
      <c r="G73" s="5"/>
    </row>
    <row r="74" ht="45" customHeight="1" spans="1:7">
      <c r="A74" s="5">
        <v>71</v>
      </c>
      <c r="B74" s="5" t="s">
        <v>9</v>
      </c>
      <c r="C74" s="5" t="str">
        <f>"杨婧"</f>
        <v>杨婧</v>
      </c>
      <c r="D74" s="5" t="str">
        <f>"202302110109"</f>
        <v>202302110109</v>
      </c>
      <c r="E74" s="6">
        <v>41</v>
      </c>
      <c r="F74" s="6">
        <v>70</v>
      </c>
      <c r="G74" s="5"/>
    </row>
    <row r="75" ht="45" customHeight="1" spans="1:7">
      <c r="A75" s="5">
        <v>72</v>
      </c>
      <c r="B75" s="5" t="s">
        <v>9</v>
      </c>
      <c r="C75" s="5" t="str">
        <f>"陈敏"</f>
        <v>陈敏</v>
      </c>
      <c r="D75" s="5" t="str">
        <f>"202302110209"</f>
        <v>202302110209</v>
      </c>
      <c r="E75" s="6">
        <v>41</v>
      </c>
      <c r="F75" s="6">
        <v>70</v>
      </c>
      <c r="G75" s="5"/>
    </row>
    <row r="76" ht="45" customHeight="1" spans="1:7">
      <c r="A76" s="5">
        <v>73</v>
      </c>
      <c r="B76" s="5" t="s">
        <v>9</v>
      </c>
      <c r="C76" s="5" t="str">
        <f>"王晓莉"</f>
        <v>王晓莉</v>
      </c>
      <c r="D76" s="5" t="str">
        <f>"202302110413"</f>
        <v>202302110413</v>
      </c>
      <c r="E76" s="6">
        <v>41</v>
      </c>
      <c r="F76" s="6">
        <v>70</v>
      </c>
      <c r="G76" s="5"/>
    </row>
    <row r="77" ht="45" customHeight="1" spans="1:7">
      <c r="A77" s="5">
        <v>74</v>
      </c>
      <c r="B77" s="5" t="s">
        <v>9</v>
      </c>
      <c r="C77" s="5" t="str">
        <f>"蔡宜霖"</f>
        <v>蔡宜霖</v>
      </c>
      <c r="D77" s="5" t="str">
        <f>"202302110112"</f>
        <v>202302110112</v>
      </c>
      <c r="E77" s="6">
        <v>40</v>
      </c>
      <c r="F77" s="6">
        <v>74</v>
      </c>
      <c r="G77" s="5"/>
    </row>
    <row r="78" ht="45" customHeight="1" spans="1:7">
      <c r="A78" s="5">
        <v>75</v>
      </c>
      <c r="B78" s="5" t="s">
        <v>9</v>
      </c>
      <c r="C78" s="5" t="str">
        <f>"龙小燕"</f>
        <v>龙小燕</v>
      </c>
      <c r="D78" s="5" t="str">
        <f>"202302110305"</f>
        <v>202302110305</v>
      </c>
      <c r="E78" s="6">
        <v>40</v>
      </c>
      <c r="F78" s="6">
        <v>74</v>
      </c>
      <c r="G78" s="5"/>
    </row>
    <row r="79" ht="45" customHeight="1" spans="1:7">
      <c r="A79" s="5">
        <v>76</v>
      </c>
      <c r="B79" s="5" t="s">
        <v>9</v>
      </c>
      <c r="C79" s="5" t="str">
        <f>"李厚法"</f>
        <v>李厚法</v>
      </c>
      <c r="D79" s="5" t="str">
        <f>"202302110313"</f>
        <v>202302110313</v>
      </c>
      <c r="E79" s="6">
        <v>40</v>
      </c>
      <c r="F79" s="6">
        <v>74</v>
      </c>
      <c r="G79" s="5"/>
    </row>
    <row r="80" ht="45" customHeight="1" spans="1:7">
      <c r="A80" s="5">
        <v>77</v>
      </c>
      <c r="B80" s="5" t="s">
        <v>9</v>
      </c>
      <c r="C80" s="5" t="str">
        <f>"杜珅源"</f>
        <v>杜珅源</v>
      </c>
      <c r="D80" s="5" t="str">
        <f>"202302110411"</f>
        <v>202302110411</v>
      </c>
      <c r="E80" s="6">
        <v>39</v>
      </c>
      <c r="F80" s="6">
        <v>77</v>
      </c>
      <c r="G80" s="5"/>
    </row>
    <row r="81" ht="45" customHeight="1" spans="1:7">
      <c r="A81" s="5">
        <v>78</v>
      </c>
      <c r="B81" s="5" t="s">
        <v>9</v>
      </c>
      <c r="C81" s="5" t="str">
        <f>"林书建"</f>
        <v>林书建</v>
      </c>
      <c r="D81" s="5" t="str">
        <f>"202302110415"</f>
        <v>202302110415</v>
      </c>
      <c r="E81" s="6">
        <v>39</v>
      </c>
      <c r="F81" s="6">
        <v>77</v>
      </c>
      <c r="G81" s="5"/>
    </row>
    <row r="82" ht="45" customHeight="1" spans="1:7">
      <c r="A82" s="5">
        <v>79</v>
      </c>
      <c r="B82" s="5" t="s">
        <v>9</v>
      </c>
      <c r="C82" s="5" t="str">
        <f>"王阁"</f>
        <v>王阁</v>
      </c>
      <c r="D82" s="5" t="str">
        <f>"202302110205"</f>
        <v>202302110205</v>
      </c>
      <c r="E82" s="6">
        <v>38</v>
      </c>
      <c r="F82" s="6">
        <v>77</v>
      </c>
      <c r="G82" s="5"/>
    </row>
    <row r="83" ht="45" customHeight="1" spans="1:7">
      <c r="A83" s="5">
        <v>80</v>
      </c>
      <c r="B83" s="5" t="s">
        <v>9</v>
      </c>
      <c r="C83" s="5" t="str">
        <f>"陈华雄"</f>
        <v>陈华雄</v>
      </c>
      <c r="D83" s="5" t="str">
        <f>"202302110311"</f>
        <v>202302110311</v>
      </c>
      <c r="E83" s="6">
        <v>38</v>
      </c>
      <c r="F83" s="6">
        <v>77</v>
      </c>
      <c r="G83" s="5"/>
    </row>
    <row r="84" ht="45" customHeight="1" spans="1:7">
      <c r="A84" s="5">
        <v>81</v>
      </c>
      <c r="B84" s="5" t="s">
        <v>9</v>
      </c>
      <c r="C84" s="5" t="str">
        <f>"杜曼丹"</f>
        <v>杜曼丹</v>
      </c>
      <c r="D84" s="5" t="str">
        <f>"202302110210"</f>
        <v>202302110210</v>
      </c>
      <c r="E84" s="6">
        <v>37</v>
      </c>
      <c r="F84" s="6">
        <v>81</v>
      </c>
      <c r="G84" s="5"/>
    </row>
    <row r="85" ht="45" customHeight="1" spans="1:7">
      <c r="A85" s="5">
        <v>82</v>
      </c>
      <c r="B85" s="5" t="s">
        <v>9</v>
      </c>
      <c r="C85" s="5" t="str">
        <f>"李笃辉"</f>
        <v>李笃辉</v>
      </c>
      <c r="D85" s="5" t="str">
        <f>"202302110212"</f>
        <v>202302110212</v>
      </c>
      <c r="E85" s="6">
        <v>37</v>
      </c>
      <c r="F85" s="6">
        <v>81</v>
      </c>
      <c r="G85" s="5"/>
    </row>
    <row r="86" ht="45" customHeight="1" spans="1:7">
      <c r="A86" s="5">
        <v>83</v>
      </c>
      <c r="B86" s="5" t="s">
        <v>9</v>
      </c>
      <c r="C86" s="5" t="str">
        <f>"符儿尹"</f>
        <v>符儿尹</v>
      </c>
      <c r="D86" s="5" t="str">
        <f>"202302110403"</f>
        <v>202302110403</v>
      </c>
      <c r="E86" s="6">
        <v>37</v>
      </c>
      <c r="F86" s="6">
        <v>81</v>
      </c>
      <c r="G86" s="5"/>
    </row>
    <row r="87" ht="45" customHeight="1" spans="1:7">
      <c r="A87" s="5">
        <v>84</v>
      </c>
      <c r="B87" s="5" t="s">
        <v>9</v>
      </c>
      <c r="C87" s="5" t="str">
        <f>"唐甸军"</f>
        <v>唐甸军</v>
      </c>
      <c r="D87" s="5" t="str">
        <f>"202302110423"</f>
        <v>202302110423</v>
      </c>
      <c r="E87" s="6">
        <v>37</v>
      </c>
      <c r="F87" s="6">
        <v>81</v>
      </c>
      <c r="G87" s="5"/>
    </row>
    <row r="88" ht="45" customHeight="1" spans="1:7">
      <c r="A88" s="5">
        <v>85</v>
      </c>
      <c r="B88" s="5" t="s">
        <v>9</v>
      </c>
      <c r="C88" s="5" t="str">
        <f>"陈焕蓉"</f>
        <v>陈焕蓉</v>
      </c>
      <c r="D88" s="5" t="str">
        <f>"202302110203"</f>
        <v>202302110203</v>
      </c>
      <c r="E88" s="6">
        <v>36</v>
      </c>
      <c r="F88" s="6">
        <v>85</v>
      </c>
      <c r="G88" s="5"/>
    </row>
    <row r="89" ht="45" customHeight="1" spans="1:7">
      <c r="A89" s="5">
        <v>86</v>
      </c>
      <c r="B89" s="5" t="s">
        <v>9</v>
      </c>
      <c r="C89" s="5" t="str">
        <f>"谢定萱"</f>
        <v>谢定萱</v>
      </c>
      <c r="D89" s="5" t="str">
        <f>"202302110221"</f>
        <v>202302110221</v>
      </c>
      <c r="E89" s="6">
        <v>34</v>
      </c>
      <c r="F89" s="6">
        <v>86</v>
      </c>
      <c r="G89" s="5"/>
    </row>
    <row r="90" ht="45" customHeight="1" spans="1:7">
      <c r="A90" s="5">
        <v>87</v>
      </c>
      <c r="B90" s="5" t="s">
        <v>9</v>
      </c>
      <c r="C90" s="5" t="str">
        <f>"张华丽"</f>
        <v>张华丽</v>
      </c>
      <c r="D90" s="5" t="str">
        <f>"202302110222"</f>
        <v>202302110222</v>
      </c>
      <c r="E90" s="6">
        <v>34</v>
      </c>
      <c r="F90" s="6">
        <v>86</v>
      </c>
      <c r="G90" s="5"/>
    </row>
    <row r="91" ht="45" customHeight="1" spans="1:7">
      <c r="A91" s="5">
        <v>88</v>
      </c>
      <c r="B91" s="5" t="s">
        <v>9</v>
      </c>
      <c r="C91" s="5" t="str">
        <f>"卢雪燕"</f>
        <v>卢雪燕</v>
      </c>
      <c r="D91" s="5" t="str">
        <f>"202302110213"</f>
        <v>202302110213</v>
      </c>
      <c r="E91" s="6">
        <v>32</v>
      </c>
      <c r="F91" s="6">
        <v>88</v>
      </c>
      <c r="G91" s="5"/>
    </row>
    <row r="92" ht="45" customHeight="1" spans="1:7">
      <c r="A92" s="5">
        <v>89</v>
      </c>
      <c r="B92" s="5" t="s">
        <v>9</v>
      </c>
      <c r="C92" s="5" t="str">
        <f>"肖莹"</f>
        <v>肖莹</v>
      </c>
      <c r="D92" s="5" t="str">
        <f>"202302110419"</f>
        <v>202302110419</v>
      </c>
      <c r="E92" s="6">
        <v>32</v>
      </c>
      <c r="F92" s="6">
        <v>88</v>
      </c>
      <c r="G92" s="5"/>
    </row>
    <row r="93" ht="45" customHeight="1" spans="1:7">
      <c r="A93" s="5">
        <v>90</v>
      </c>
      <c r="B93" s="5" t="s">
        <v>9</v>
      </c>
      <c r="C93" s="5" t="str">
        <f>"林尤程"</f>
        <v>林尤程</v>
      </c>
      <c r="D93" s="5" t="str">
        <f>"202302110217"</f>
        <v>202302110217</v>
      </c>
      <c r="E93" s="6">
        <v>27</v>
      </c>
      <c r="F93" s="6">
        <v>90</v>
      </c>
      <c r="G93" s="5"/>
    </row>
    <row r="94" ht="45" customHeight="1" spans="1:7">
      <c r="A94" s="5">
        <v>91</v>
      </c>
      <c r="B94" s="5" t="s">
        <v>9</v>
      </c>
      <c r="C94" s="5" t="str">
        <f>"丁才祥"</f>
        <v>丁才祥</v>
      </c>
      <c r="D94" s="5" t="str">
        <f>"202302110424"</f>
        <v>202302110424</v>
      </c>
      <c r="E94" s="6">
        <v>27</v>
      </c>
      <c r="F94" s="6">
        <v>90</v>
      </c>
      <c r="G94" s="5"/>
    </row>
    <row r="95" ht="45" customHeight="1" spans="1:7">
      <c r="A95" s="5">
        <v>92</v>
      </c>
      <c r="B95" s="5" t="s">
        <v>9</v>
      </c>
      <c r="C95" s="5" t="str">
        <f>"徐日鹏"</f>
        <v>徐日鹏</v>
      </c>
      <c r="D95" s="5" t="str">
        <f>"202302110310"</f>
        <v>202302110310</v>
      </c>
      <c r="E95" s="6">
        <v>25</v>
      </c>
      <c r="F95" s="6">
        <v>92</v>
      </c>
      <c r="G95" s="5"/>
    </row>
    <row r="96" ht="45" customHeight="1" spans="1:7">
      <c r="A96" s="5">
        <v>93</v>
      </c>
      <c r="B96" s="5" t="s">
        <v>9</v>
      </c>
      <c r="C96" s="5" t="str">
        <f>"丁涵钰"</f>
        <v>丁涵钰</v>
      </c>
      <c r="D96" s="5" t="str">
        <f>"202302110110"</f>
        <v>202302110110</v>
      </c>
      <c r="E96" s="6">
        <v>0</v>
      </c>
      <c r="F96" s="6"/>
      <c r="G96" s="6" t="s">
        <v>10</v>
      </c>
    </row>
    <row r="97" ht="45" customHeight="1" spans="1:7">
      <c r="A97" s="5">
        <v>94</v>
      </c>
      <c r="B97" s="5" t="s">
        <v>9</v>
      </c>
      <c r="C97" s="5" t="str">
        <f>"王力辉"</f>
        <v>王力辉</v>
      </c>
      <c r="D97" s="5" t="str">
        <f>"202302110117"</f>
        <v>202302110117</v>
      </c>
      <c r="E97" s="6">
        <v>0</v>
      </c>
      <c r="F97" s="6"/>
      <c r="G97" s="6" t="s">
        <v>10</v>
      </c>
    </row>
    <row r="98" ht="45" customHeight="1" spans="1:7">
      <c r="A98" s="5">
        <v>95</v>
      </c>
      <c r="B98" s="5" t="s">
        <v>9</v>
      </c>
      <c r="C98" s="5" t="str">
        <f>"吴文君"</f>
        <v>吴文君</v>
      </c>
      <c r="D98" s="5" t="str">
        <f>"202302110124"</f>
        <v>202302110124</v>
      </c>
      <c r="E98" s="6">
        <v>0</v>
      </c>
      <c r="F98" s="6"/>
      <c r="G98" s="6" t="s">
        <v>10</v>
      </c>
    </row>
    <row r="99" ht="45" customHeight="1" spans="1:7">
      <c r="A99" s="5">
        <v>96</v>
      </c>
      <c r="B99" s="5" t="s">
        <v>9</v>
      </c>
      <c r="C99" s="5" t="str">
        <f>"符仪"</f>
        <v>符仪</v>
      </c>
      <c r="D99" s="5" t="str">
        <f>"202302110201"</f>
        <v>202302110201</v>
      </c>
      <c r="E99" s="6">
        <v>0</v>
      </c>
      <c r="F99" s="6"/>
      <c r="G99" s="6" t="s">
        <v>10</v>
      </c>
    </row>
    <row r="100" ht="45" customHeight="1" spans="1:7">
      <c r="A100" s="5">
        <v>97</v>
      </c>
      <c r="B100" s="5" t="s">
        <v>9</v>
      </c>
      <c r="C100" s="5" t="str">
        <f>"李淞"</f>
        <v>李淞</v>
      </c>
      <c r="D100" s="5" t="str">
        <f>"202302110204"</f>
        <v>202302110204</v>
      </c>
      <c r="E100" s="6">
        <v>0</v>
      </c>
      <c r="F100" s="6"/>
      <c r="G100" s="6" t="s">
        <v>10</v>
      </c>
    </row>
    <row r="101" ht="45" customHeight="1" spans="1:7">
      <c r="A101" s="5">
        <v>98</v>
      </c>
      <c r="B101" s="5" t="s">
        <v>9</v>
      </c>
      <c r="C101" s="5" t="str">
        <f>"林厦影"</f>
        <v>林厦影</v>
      </c>
      <c r="D101" s="5" t="str">
        <f>"202302110211"</f>
        <v>202302110211</v>
      </c>
      <c r="E101" s="6">
        <v>0</v>
      </c>
      <c r="F101" s="6"/>
      <c r="G101" s="6" t="s">
        <v>10</v>
      </c>
    </row>
    <row r="102" ht="45" customHeight="1" spans="1:7">
      <c r="A102" s="5">
        <v>99</v>
      </c>
      <c r="B102" s="5" t="s">
        <v>9</v>
      </c>
      <c r="C102" s="5" t="str">
        <f>"王小婷"</f>
        <v>王小婷</v>
      </c>
      <c r="D102" s="5" t="str">
        <f>"202302110218"</f>
        <v>202302110218</v>
      </c>
      <c r="E102" s="6">
        <v>0</v>
      </c>
      <c r="F102" s="6"/>
      <c r="G102" s="6" t="s">
        <v>10</v>
      </c>
    </row>
    <row r="103" ht="45" customHeight="1" spans="1:7">
      <c r="A103" s="5">
        <v>100</v>
      </c>
      <c r="B103" s="5" t="s">
        <v>9</v>
      </c>
      <c r="C103" s="5" t="str">
        <f>"邓琳"</f>
        <v>邓琳</v>
      </c>
      <c r="D103" s="5" t="str">
        <f>"202302110223"</f>
        <v>202302110223</v>
      </c>
      <c r="E103" s="6">
        <v>0</v>
      </c>
      <c r="F103" s="6"/>
      <c r="G103" s="6" t="s">
        <v>10</v>
      </c>
    </row>
    <row r="104" ht="45" customHeight="1" spans="1:7">
      <c r="A104" s="5">
        <v>101</v>
      </c>
      <c r="B104" s="5" t="s">
        <v>9</v>
      </c>
      <c r="C104" s="5" t="str">
        <f>"杜国铭"</f>
        <v>杜国铭</v>
      </c>
      <c r="D104" s="5" t="str">
        <f>"202302110317"</f>
        <v>202302110317</v>
      </c>
      <c r="E104" s="6">
        <v>0</v>
      </c>
      <c r="F104" s="6"/>
      <c r="G104" s="6" t="s">
        <v>10</v>
      </c>
    </row>
    <row r="105" ht="45" customHeight="1" spans="1:7">
      <c r="A105" s="5">
        <v>102</v>
      </c>
      <c r="B105" s="5" t="s">
        <v>9</v>
      </c>
      <c r="C105" s="5" t="str">
        <f>"陈南安"</f>
        <v>陈南安</v>
      </c>
      <c r="D105" s="5" t="str">
        <f>"202302110319"</f>
        <v>202302110319</v>
      </c>
      <c r="E105" s="6">
        <v>0</v>
      </c>
      <c r="F105" s="6"/>
      <c r="G105" s="6" t="s">
        <v>10</v>
      </c>
    </row>
    <row r="106" ht="45" customHeight="1" spans="1:7">
      <c r="A106" s="5">
        <v>103</v>
      </c>
      <c r="B106" s="5" t="s">
        <v>9</v>
      </c>
      <c r="C106" s="5" t="str">
        <f>"胡珏洋"</f>
        <v>胡珏洋</v>
      </c>
      <c r="D106" s="5" t="str">
        <f>"202302110321"</f>
        <v>202302110321</v>
      </c>
      <c r="E106" s="6">
        <v>0</v>
      </c>
      <c r="F106" s="6"/>
      <c r="G106" s="6" t="s">
        <v>10</v>
      </c>
    </row>
    <row r="107" ht="45" customHeight="1" spans="1:7">
      <c r="A107" s="5">
        <v>104</v>
      </c>
      <c r="B107" s="5" t="s">
        <v>9</v>
      </c>
      <c r="C107" s="5" t="str">
        <f>"朱喜雯"</f>
        <v>朱喜雯</v>
      </c>
      <c r="D107" s="5" t="str">
        <f>"202302110323"</f>
        <v>202302110323</v>
      </c>
      <c r="E107" s="6">
        <v>0</v>
      </c>
      <c r="F107" s="6"/>
      <c r="G107" s="6" t="s">
        <v>10</v>
      </c>
    </row>
    <row r="108" ht="45" customHeight="1" spans="1:7">
      <c r="A108" s="5">
        <v>105</v>
      </c>
      <c r="B108" s="5" t="s">
        <v>9</v>
      </c>
      <c r="C108" s="5" t="str">
        <f>"王宇"</f>
        <v>王宇</v>
      </c>
      <c r="D108" s="5" t="str">
        <f>"202302110325"</f>
        <v>202302110325</v>
      </c>
      <c r="E108" s="6">
        <v>0</v>
      </c>
      <c r="F108" s="6"/>
      <c r="G108" s="6" t="s">
        <v>10</v>
      </c>
    </row>
    <row r="109" ht="45" customHeight="1" spans="1:7">
      <c r="A109" s="5">
        <v>106</v>
      </c>
      <c r="B109" s="5" t="s">
        <v>9</v>
      </c>
      <c r="C109" s="5" t="str">
        <f>"李宇欣"</f>
        <v>李宇欣</v>
      </c>
      <c r="D109" s="5" t="str">
        <f>"202302110402"</f>
        <v>202302110402</v>
      </c>
      <c r="E109" s="6">
        <v>0</v>
      </c>
      <c r="F109" s="6"/>
      <c r="G109" s="6" t="s">
        <v>10</v>
      </c>
    </row>
  </sheetData>
  <sortState ref="A4:G109">
    <sortCondition ref="E4" descending="1"/>
  </sortState>
  <mergeCells count="1">
    <mergeCell ref="A2:G2"/>
  </mergeCells>
  <printOptions horizontalCentered="1"/>
  <pageMargins left="0.751388888888889" right="0.751388888888889" top="1" bottom="1" header="0.5" footer="0.5"/>
  <pageSetup paperSize="9" scale="61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Re</cp:lastModifiedBy>
  <dcterms:created xsi:type="dcterms:W3CDTF">2023-02-13T07:38:00Z</dcterms:created>
  <dcterms:modified xsi:type="dcterms:W3CDTF">2023-02-13T09:29:49Z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F5E12091EA5A4C19BB2BAF39A9B4AA42</vt:lpwstr>
  </property>
  <property fmtid="{D5CDD505-2E9C-101B-9397-08002B2CF9AE}" pid="3" name="KSOProductBuildVer">
    <vt:lpwstr>2052-11.1.0.12763</vt:lpwstr>
  </property>
</Properties>
</file>