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资格初审合格进入笔试人员名单" sheetId="1" r:id="rId1"/>
  </sheets>
  <definedNames>
    <definedName name="_xlnm._FilterDatabase" localSheetId="0" hidden="1">资格初审合格进入笔试人员名单!$A$3:$E$198</definedName>
  </definedNames>
  <calcPr calcId="144525"/>
</workbook>
</file>

<file path=xl/sharedStrings.xml><?xml version="1.0" encoding="utf-8"?>
<sst xmlns="http://schemas.openxmlformats.org/spreadsheetml/2006/main" count="202" uniqueCount="9">
  <si>
    <t>附件2</t>
  </si>
  <si>
    <t>定安县人民医院2023年紧急公开招聘编外卫生专业技术人员报名资格初审合格进入笔试人员名单</t>
  </si>
  <si>
    <t>序号</t>
  </si>
  <si>
    <t>报考号</t>
  </si>
  <si>
    <t>报考岗位</t>
  </si>
  <si>
    <t>姓名</t>
  </si>
  <si>
    <t>性别</t>
  </si>
  <si>
    <t>0101_护理人员</t>
  </si>
  <si>
    <t>0103_中药师</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</si>
</sst>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22"/>
      <color theme="1"/>
      <name val="宋体"/>
      <charset val="134"/>
      <scheme val="minor"/>
    </font>
    <font>
      <b/>
      <sz val="16"/>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5">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wrapText="1"/>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98"/>
  <sheetViews>
    <sheetView tabSelected="1" zoomScaleSheetLayoutView="60" workbookViewId="0">
      <selection activeCell="I4" sqref="I4"/>
    </sheetView>
  </sheetViews>
  <sheetFormatPr defaultColWidth="9" defaultRowHeight="35" customHeight="1" outlineLevelCol="4"/>
  <cols>
    <col min="1" max="1" width="5.125" style="2" customWidth="1"/>
    <col min="2" max="2" width="27.75" style="2" customWidth="1"/>
    <col min="3" max="3" width="14.375" style="2" customWidth="1"/>
    <col min="4" max="4" width="7" style="2" customWidth="1"/>
    <col min="5" max="5" width="5.125" style="2" customWidth="1"/>
    <col min="6" max="16384" width="9" style="2"/>
  </cols>
  <sheetData>
    <row r="1" ht="31" customHeight="1" spans="1:1">
      <c r="A1" s="2" t="s">
        <v>0</v>
      </c>
    </row>
    <row r="2" s="1" customFormat="1" ht="48" customHeight="1" spans="1:5">
      <c r="A2" s="3" t="s">
        <v>1</v>
      </c>
      <c r="B2" s="3"/>
      <c r="C2" s="3"/>
      <c r="D2" s="3"/>
      <c r="E2" s="3"/>
    </row>
    <row r="3" customHeight="1" spans="1:5">
      <c r="A3" s="4" t="s">
        <v>2</v>
      </c>
      <c r="B3" s="4" t="s">
        <v>3</v>
      </c>
      <c r="C3" s="4" t="s">
        <v>4</v>
      </c>
      <c r="D3" s="4" t="s">
        <v>5</v>
      </c>
      <c r="E3" s="4" t="s">
        <v>6</v>
      </c>
    </row>
    <row r="4" customHeight="1" spans="1:5">
      <c r="A4" s="4">
        <v>1</v>
      </c>
      <c r="B4" s="4" t="str">
        <f>"48882023020109010413810"</f>
        <v>48882023020109010413810</v>
      </c>
      <c r="C4" s="4" t="s">
        <v>7</v>
      </c>
      <c r="D4" s="4" t="str">
        <f>"陈畅"</f>
        <v>陈畅</v>
      </c>
      <c r="E4" s="4" t="str">
        <f>"女"</f>
        <v>女</v>
      </c>
    </row>
    <row r="5" customHeight="1" spans="1:5">
      <c r="A5" s="4">
        <v>2</v>
      </c>
      <c r="B5" s="4" t="str">
        <f>"48882023020109040613838"</f>
        <v>48882023020109040613838</v>
      </c>
      <c r="C5" s="4" t="s">
        <v>7</v>
      </c>
      <c r="D5" s="4" t="str">
        <f>"杨钦"</f>
        <v>杨钦</v>
      </c>
      <c r="E5" s="4" t="str">
        <f>"男"</f>
        <v>男</v>
      </c>
    </row>
    <row r="6" customHeight="1" spans="1:5">
      <c r="A6" s="4">
        <v>3</v>
      </c>
      <c r="B6" s="4" t="str">
        <f>"48882023020109043213846"</f>
        <v>48882023020109043213846</v>
      </c>
      <c r="C6" s="4" t="s">
        <v>7</v>
      </c>
      <c r="D6" s="4" t="str">
        <f>"胡丹芳"</f>
        <v>胡丹芳</v>
      </c>
      <c r="E6" s="4" t="str">
        <f>"女"</f>
        <v>女</v>
      </c>
    </row>
    <row r="7" customHeight="1" spans="1:5">
      <c r="A7" s="4">
        <v>4</v>
      </c>
      <c r="B7" s="4" t="str">
        <f>"48882023020109105613889"</f>
        <v>48882023020109105613889</v>
      </c>
      <c r="C7" s="4" t="s">
        <v>7</v>
      </c>
      <c r="D7" s="4" t="str">
        <f>"黄滟"</f>
        <v>黄滟</v>
      </c>
      <c r="E7" s="4" t="str">
        <f>"女"</f>
        <v>女</v>
      </c>
    </row>
    <row r="8" customHeight="1" spans="1:5">
      <c r="A8" s="4">
        <v>5</v>
      </c>
      <c r="B8" s="4" t="str">
        <f>"48882023020109142013913"</f>
        <v>48882023020109142013913</v>
      </c>
      <c r="C8" s="4" t="s">
        <v>7</v>
      </c>
      <c r="D8" s="4" t="str">
        <f>"符史文"</f>
        <v>符史文</v>
      </c>
      <c r="E8" s="4" t="str">
        <f>"女"</f>
        <v>女</v>
      </c>
    </row>
    <row r="9" customHeight="1" spans="1:5">
      <c r="A9" s="4">
        <v>6</v>
      </c>
      <c r="B9" s="4" t="str">
        <f>"48882023020109145513918"</f>
        <v>48882023020109145513918</v>
      </c>
      <c r="C9" s="4" t="s">
        <v>7</v>
      </c>
      <c r="D9" s="4" t="str">
        <f>"周媛媛"</f>
        <v>周媛媛</v>
      </c>
      <c r="E9" s="4" t="str">
        <f>"女"</f>
        <v>女</v>
      </c>
    </row>
    <row r="10" customHeight="1" spans="1:5">
      <c r="A10" s="4">
        <v>7</v>
      </c>
      <c r="B10" s="4" t="str">
        <f>"48882023020109181213937"</f>
        <v>48882023020109181213937</v>
      </c>
      <c r="C10" s="4" t="s">
        <v>7</v>
      </c>
      <c r="D10" s="4" t="str">
        <f>"姜碗君"</f>
        <v>姜碗君</v>
      </c>
      <c r="E10" s="4" t="str">
        <f>"女"</f>
        <v>女</v>
      </c>
    </row>
    <row r="11" customHeight="1" spans="1:5">
      <c r="A11" s="4">
        <v>8</v>
      </c>
      <c r="B11" s="4" t="str">
        <f>"48882023020109354514050"</f>
        <v>48882023020109354514050</v>
      </c>
      <c r="C11" s="4" t="s">
        <v>7</v>
      </c>
      <c r="D11" s="4" t="str">
        <f>"洪小玲"</f>
        <v>洪小玲</v>
      </c>
      <c r="E11" s="4" t="str">
        <f>"女"</f>
        <v>女</v>
      </c>
    </row>
    <row r="12" customHeight="1" spans="1:5">
      <c r="A12" s="4">
        <v>9</v>
      </c>
      <c r="B12" s="4" t="str">
        <f>"48882023020109510914166"</f>
        <v>48882023020109510914166</v>
      </c>
      <c r="C12" s="4" t="s">
        <v>7</v>
      </c>
      <c r="D12" s="4" t="str">
        <f>"王小梅"</f>
        <v>王小梅</v>
      </c>
      <c r="E12" s="4" t="str">
        <f>"女"</f>
        <v>女</v>
      </c>
    </row>
    <row r="13" customHeight="1" spans="1:5">
      <c r="A13" s="4">
        <v>10</v>
      </c>
      <c r="B13" s="4" t="str">
        <f>"48882023020109512714174"</f>
        <v>48882023020109512714174</v>
      </c>
      <c r="C13" s="4" t="s">
        <v>7</v>
      </c>
      <c r="D13" s="4" t="str">
        <f>"符美玉"</f>
        <v>符美玉</v>
      </c>
      <c r="E13" s="4" t="str">
        <f>"女"</f>
        <v>女</v>
      </c>
    </row>
    <row r="14" customHeight="1" spans="1:5">
      <c r="A14" s="4">
        <v>11</v>
      </c>
      <c r="B14" s="4" t="str">
        <f>"48882023020109542414196"</f>
        <v>48882023020109542414196</v>
      </c>
      <c r="C14" s="4" t="s">
        <v>7</v>
      </c>
      <c r="D14" s="4" t="str">
        <f>"邱镡"</f>
        <v>邱镡</v>
      </c>
      <c r="E14" s="4" t="str">
        <f>"女"</f>
        <v>女</v>
      </c>
    </row>
    <row r="15" customHeight="1" spans="1:5">
      <c r="A15" s="4">
        <v>12</v>
      </c>
      <c r="B15" s="4" t="str">
        <f>"48882023020109545514198"</f>
        <v>48882023020109545514198</v>
      </c>
      <c r="C15" s="4" t="s">
        <v>7</v>
      </c>
      <c r="D15" s="4" t="str">
        <f>"翁清琛"</f>
        <v>翁清琛</v>
      </c>
      <c r="E15" s="4" t="str">
        <f>"男"</f>
        <v>男</v>
      </c>
    </row>
    <row r="16" customHeight="1" spans="1:5">
      <c r="A16" s="4">
        <v>13</v>
      </c>
      <c r="B16" s="4" t="str">
        <f>"48882023020110023814249"</f>
        <v>48882023020110023814249</v>
      </c>
      <c r="C16" s="4" t="s">
        <v>7</v>
      </c>
      <c r="D16" s="4" t="str">
        <f>"邓礼颖"</f>
        <v>邓礼颖</v>
      </c>
      <c r="E16" s="4" t="str">
        <f>"女"</f>
        <v>女</v>
      </c>
    </row>
    <row r="17" customHeight="1" spans="1:5">
      <c r="A17" s="4">
        <v>14</v>
      </c>
      <c r="B17" s="4" t="str">
        <f>"48882023020110144514342"</f>
        <v>48882023020110144514342</v>
      </c>
      <c r="C17" s="4" t="s">
        <v>7</v>
      </c>
      <c r="D17" s="4" t="str">
        <f>"陈少静"</f>
        <v>陈少静</v>
      </c>
      <c r="E17" s="4" t="str">
        <f>"女"</f>
        <v>女</v>
      </c>
    </row>
    <row r="18" customHeight="1" spans="1:5">
      <c r="A18" s="4">
        <v>15</v>
      </c>
      <c r="B18" s="4" t="str">
        <f>"48882023020110335014510"</f>
        <v>48882023020110335014510</v>
      </c>
      <c r="C18" s="4" t="s">
        <v>7</v>
      </c>
      <c r="D18" s="4" t="str">
        <f>"叶琦琦"</f>
        <v>叶琦琦</v>
      </c>
      <c r="E18" s="4" t="str">
        <f>"女"</f>
        <v>女</v>
      </c>
    </row>
    <row r="19" customHeight="1" spans="1:5">
      <c r="A19" s="4">
        <v>16</v>
      </c>
      <c r="B19" s="4" t="str">
        <f>"48882023020110502514620"</f>
        <v>48882023020110502514620</v>
      </c>
      <c r="C19" s="4" t="s">
        <v>7</v>
      </c>
      <c r="D19" s="4" t="str">
        <f>"梁冰"</f>
        <v>梁冰</v>
      </c>
      <c r="E19" s="4" t="str">
        <f>"女"</f>
        <v>女</v>
      </c>
    </row>
    <row r="20" customHeight="1" spans="1:5">
      <c r="A20" s="4">
        <v>17</v>
      </c>
      <c r="B20" s="4" t="str">
        <f>"48882023020110540714640"</f>
        <v>48882023020110540714640</v>
      </c>
      <c r="C20" s="4" t="s">
        <v>7</v>
      </c>
      <c r="D20" s="4" t="str">
        <f>"吴雪"</f>
        <v>吴雪</v>
      </c>
      <c r="E20" s="4" t="str">
        <f>"女"</f>
        <v>女</v>
      </c>
    </row>
    <row r="21" customHeight="1" spans="1:5">
      <c r="A21" s="4">
        <v>18</v>
      </c>
      <c r="B21" s="4" t="str">
        <f>"48882023020110554414654"</f>
        <v>48882023020110554414654</v>
      </c>
      <c r="C21" s="4" t="s">
        <v>7</v>
      </c>
      <c r="D21" s="4" t="str">
        <f>"邓春喜"</f>
        <v>邓春喜</v>
      </c>
      <c r="E21" s="4" t="str">
        <f>"女"</f>
        <v>女</v>
      </c>
    </row>
    <row r="22" customHeight="1" spans="1:5">
      <c r="A22" s="4">
        <v>19</v>
      </c>
      <c r="B22" s="4" t="str">
        <f>"48882023020111133414770"</f>
        <v>48882023020111133414770</v>
      </c>
      <c r="C22" s="4" t="s">
        <v>7</v>
      </c>
      <c r="D22" s="4" t="str">
        <f>"周小雅"</f>
        <v>周小雅</v>
      </c>
      <c r="E22" s="4" t="str">
        <f>"女"</f>
        <v>女</v>
      </c>
    </row>
    <row r="23" customHeight="1" spans="1:5">
      <c r="A23" s="4">
        <v>20</v>
      </c>
      <c r="B23" s="4" t="str">
        <f>"48882023020111163014789"</f>
        <v>48882023020111163014789</v>
      </c>
      <c r="C23" s="4" t="s">
        <v>7</v>
      </c>
      <c r="D23" s="4" t="str">
        <f>"洪晓馨"</f>
        <v>洪晓馨</v>
      </c>
      <c r="E23" s="4" t="str">
        <f>"女"</f>
        <v>女</v>
      </c>
    </row>
    <row r="24" customHeight="1" spans="1:5">
      <c r="A24" s="4">
        <v>21</v>
      </c>
      <c r="B24" s="4" t="str">
        <f>"48882023020111441414969"</f>
        <v>48882023020111441414969</v>
      </c>
      <c r="C24" s="4" t="s">
        <v>7</v>
      </c>
      <c r="D24" s="4" t="str">
        <f>"杨婷"</f>
        <v>杨婷</v>
      </c>
      <c r="E24" s="4" t="str">
        <f>"女"</f>
        <v>女</v>
      </c>
    </row>
    <row r="25" customHeight="1" spans="1:5">
      <c r="A25" s="4">
        <v>22</v>
      </c>
      <c r="B25" s="4" t="str">
        <f>"48882023020112052215074"</f>
        <v>48882023020112052215074</v>
      </c>
      <c r="C25" s="4" t="s">
        <v>7</v>
      </c>
      <c r="D25" s="4" t="str">
        <f>"莫佳秋"</f>
        <v>莫佳秋</v>
      </c>
      <c r="E25" s="4" t="str">
        <f>"女"</f>
        <v>女</v>
      </c>
    </row>
    <row r="26" customHeight="1" spans="1:5">
      <c r="A26" s="4">
        <v>23</v>
      </c>
      <c r="B26" s="4" t="str">
        <f>"48882023020112105415101"</f>
        <v>48882023020112105415101</v>
      </c>
      <c r="C26" s="4" t="s">
        <v>7</v>
      </c>
      <c r="D26" s="4" t="str">
        <f>"吴小妹"</f>
        <v>吴小妹</v>
      </c>
      <c r="E26" s="4" t="str">
        <f>"女"</f>
        <v>女</v>
      </c>
    </row>
    <row r="27" customHeight="1" spans="1:5">
      <c r="A27" s="4">
        <v>24</v>
      </c>
      <c r="B27" s="4" t="str">
        <f>"48882023020112112015103"</f>
        <v>48882023020112112015103</v>
      </c>
      <c r="C27" s="4" t="s">
        <v>7</v>
      </c>
      <c r="D27" s="4" t="str">
        <f>"张雪荣"</f>
        <v>张雪荣</v>
      </c>
      <c r="E27" s="4" t="str">
        <f>"女"</f>
        <v>女</v>
      </c>
    </row>
    <row r="28" customHeight="1" spans="1:5">
      <c r="A28" s="4">
        <v>25</v>
      </c>
      <c r="B28" s="4" t="str">
        <f>"48882023020113125815344"</f>
        <v>48882023020113125815344</v>
      </c>
      <c r="C28" s="4" t="s">
        <v>7</v>
      </c>
      <c r="D28" s="4" t="str">
        <f>"陈积徐"</f>
        <v>陈积徐</v>
      </c>
      <c r="E28" s="4" t="str">
        <f>"男"</f>
        <v>男</v>
      </c>
    </row>
    <row r="29" customHeight="1" spans="1:5">
      <c r="A29" s="4">
        <v>26</v>
      </c>
      <c r="B29" s="4" t="str">
        <f>"48882023020113270715400"</f>
        <v>48882023020113270715400</v>
      </c>
      <c r="C29" s="4" t="s">
        <v>7</v>
      </c>
      <c r="D29" s="4" t="str">
        <f>"陈娇娜"</f>
        <v>陈娇娜</v>
      </c>
      <c r="E29" s="4" t="str">
        <f>"女"</f>
        <v>女</v>
      </c>
    </row>
    <row r="30" customHeight="1" spans="1:5">
      <c r="A30" s="4">
        <v>27</v>
      </c>
      <c r="B30" s="4" t="str">
        <f>"48882023020113332015430"</f>
        <v>48882023020113332015430</v>
      </c>
      <c r="C30" s="4" t="s">
        <v>7</v>
      </c>
      <c r="D30" s="4" t="str">
        <f>"叶丽"</f>
        <v>叶丽</v>
      </c>
      <c r="E30" s="4" t="str">
        <f>"女"</f>
        <v>女</v>
      </c>
    </row>
    <row r="31" customHeight="1" spans="1:5">
      <c r="A31" s="4">
        <v>28</v>
      </c>
      <c r="B31" s="4" t="str">
        <f>"48882023020114315315652"</f>
        <v>48882023020114315315652</v>
      </c>
      <c r="C31" s="4" t="s">
        <v>7</v>
      </c>
      <c r="D31" s="4" t="str">
        <f>"陈益娟"</f>
        <v>陈益娟</v>
      </c>
      <c r="E31" s="4" t="str">
        <f>"女"</f>
        <v>女</v>
      </c>
    </row>
    <row r="32" customHeight="1" spans="1:5">
      <c r="A32" s="4">
        <v>29</v>
      </c>
      <c r="B32" s="4" t="str">
        <f>"48882023020114393115684"</f>
        <v>48882023020114393115684</v>
      </c>
      <c r="C32" s="4" t="s">
        <v>7</v>
      </c>
      <c r="D32" s="4" t="str">
        <f>"王雪丹"</f>
        <v>王雪丹</v>
      </c>
      <c r="E32" s="4" t="str">
        <f>"女"</f>
        <v>女</v>
      </c>
    </row>
    <row r="33" customHeight="1" spans="1:5">
      <c r="A33" s="4">
        <v>30</v>
      </c>
      <c r="B33" s="4" t="str">
        <f>"48882023020114471915715"</f>
        <v>48882023020114471915715</v>
      </c>
      <c r="C33" s="4" t="s">
        <v>7</v>
      </c>
      <c r="D33" s="4" t="str">
        <f>"陈海韫"</f>
        <v>陈海韫</v>
      </c>
      <c r="E33" s="4" t="str">
        <f>"女"</f>
        <v>女</v>
      </c>
    </row>
    <row r="34" customHeight="1" spans="1:5">
      <c r="A34" s="4">
        <v>31</v>
      </c>
      <c r="B34" s="4" t="str">
        <f>"48882023020115033415789"</f>
        <v>48882023020115033415789</v>
      </c>
      <c r="C34" s="4" t="s">
        <v>7</v>
      </c>
      <c r="D34" s="4" t="str">
        <f>"李多恋"</f>
        <v>李多恋</v>
      </c>
      <c r="E34" s="4" t="str">
        <f>"女"</f>
        <v>女</v>
      </c>
    </row>
    <row r="35" customHeight="1" spans="1:5">
      <c r="A35" s="4">
        <v>32</v>
      </c>
      <c r="B35" s="4" t="str">
        <f>"48882023020115190215835"</f>
        <v>48882023020115190215835</v>
      </c>
      <c r="C35" s="4" t="s">
        <v>7</v>
      </c>
      <c r="D35" s="4" t="str">
        <f>"吴艳"</f>
        <v>吴艳</v>
      </c>
      <c r="E35" s="4" t="str">
        <f>"女"</f>
        <v>女</v>
      </c>
    </row>
    <row r="36" customHeight="1" spans="1:5">
      <c r="A36" s="4">
        <v>33</v>
      </c>
      <c r="B36" s="4" t="str">
        <f>"48882023020115241915854"</f>
        <v>48882023020115241915854</v>
      </c>
      <c r="C36" s="4" t="s">
        <v>7</v>
      </c>
      <c r="D36" s="4" t="str">
        <f>"杨静"</f>
        <v>杨静</v>
      </c>
      <c r="E36" s="4" t="str">
        <f>"女"</f>
        <v>女</v>
      </c>
    </row>
    <row r="37" customHeight="1" spans="1:5">
      <c r="A37" s="4">
        <v>34</v>
      </c>
      <c r="B37" s="4" t="str">
        <f>"48882023020116080316041"</f>
        <v>48882023020116080316041</v>
      </c>
      <c r="C37" s="4" t="s">
        <v>7</v>
      </c>
      <c r="D37" s="4" t="str">
        <f>"吴小丽"</f>
        <v>吴小丽</v>
      </c>
      <c r="E37" s="4" t="str">
        <f>"女"</f>
        <v>女</v>
      </c>
    </row>
    <row r="38" customHeight="1" spans="1:5">
      <c r="A38" s="4">
        <v>35</v>
      </c>
      <c r="B38" s="4" t="str">
        <f>"48882023020116101516050"</f>
        <v>48882023020116101516050</v>
      </c>
      <c r="C38" s="4" t="s">
        <v>7</v>
      </c>
      <c r="D38" s="4" t="str">
        <f>"王艳丽"</f>
        <v>王艳丽</v>
      </c>
      <c r="E38" s="4" t="str">
        <f>"女"</f>
        <v>女</v>
      </c>
    </row>
    <row r="39" customHeight="1" spans="1:5">
      <c r="A39" s="4">
        <v>36</v>
      </c>
      <c r="B39" s="4" t="str">
        <f>"48882023020116102216051"</f>
        <v>48882023020116102216051</v>
      </c>
      <c r="C39" s="4" t="s">
        <v>7</v>
      </c>
      <c r="D39" s="4" t="str">
        <f>"叶长波"</f>
        <v>叶长波</v>
      </c>
      <c r="E39" s="4" t="str">
        <f>"女"</f>
        <v>女</v>
      </c>
    </row>
    <row r="40" customHeight="1" spans="1:5">
      <c r="A40" s="4">
        <v>37</v>
      </c>
      <c r="B40" s="4" t="str">
        <f>"48882023020116110716054"</f>
        <v>48882023020116110716054</v>
      </c>
      <c r="C40" s="4" t="s">
        <v>7</v>
      </c>
      <c r="D40" s="4" t="str">
        <f>"林道龙"</f>
        <v>林道龙</v>
      </c>
      <c r="E40" s="4" t="str">
        <f>"男"</f>
        <v>男</v>
      </c>
    </row>
    <row r="41" customHeight="1" spans="1:5">
      <c r="A41" s="4">
        <v>38</v>
      </c>
      <c r="B41" s="4" t="str">
        <f>"48882023020116162916083"</f>
        <v>48882023020116162916083</v>
      </c>
      <c r="C41" s="4" t="s">
        <v>7</v>
      </c>
      <c r="D41" s="4" t="str">
        <f>"王珠"</f>
        <v>王珠</v>
      </c>
      <c r="E41" s="4" t="str">
        <f>"女"</f>
        <v>女</v>
      </c>
    </row>
    <row r="42" customHeight="1" spans="1:5">
      <c r="A42" s="4">
        <v>39</v>
      </c>
      <c r="B42" s="4" t="str">
        <f>"48882023020116225716116"</f>
        <v>48882023020116225716116</v>
      </c>
      <c r="C42" s="4" t="s">
        <v>7</v>
      </c>
      <c r="D42" s="4" t="str">
        <f>"林少茵"</f>
        <v>林少茵</v>
      </c>
      <c r="E42" s="4" t="str">
        <f>"女"</f>
        <v>女</v>
      </c>
    </row>
    <row r="43" customHeight="1" spans="1:5">
      <c r="A43" s="4">
        <v>40</v>
      </c>
      <c r="B43" s="4" t="str">
        <f>"48882023020116324516154"</f>
        <v>48882023020116324516154</v>
      </c>
      <c r="C43" s="4" t="s">
        <v>7</v>
      </c>
      <c r="D43" s="4" t="str">
        <f>"张高庆"</f>
        <v>张高庆</v>
      </c>
      <c r="E43" s="4" t="str">
        <f>"女"</f>
        <v>女</v>
      </c>
    </row>
    <row r="44" customHeight="1" spans="1:5">
      <c r="A44" s="4">
        <v>41</v>
      </c>
      <c r="B44" s="4" t="str">
        <f>"48882023020116445716202"</f>
        <v>48882023020116445716202</v>
      </c>
      <c r="C44" s="4" t="s">
        <v>7</v>
      </c>
      <c r="D44" s="4" t="str">
        <f>"王迁娟"</f>
        <v>王迁娟</v>
      </c>
      <c r="E44" s="4" t="str">
        <f>"女"</f>
        <v>女</v>
      </c>
    </row>
    <row r="45" customHeight="1" spans="1:5">
      <c r="A45" s="4">
        <v>42</v>
      </c>
      <c r="B45" s="4" t="str">
        <f>"48882023020116594216240"</f>
        <v>48882023020116594216240</v>
      </c>
      <c r="C45" s="4" t="s">
        <v>7</v>
      </c>
      <c r="D45" s="4" t="str">
        <f>"龙南姣"</f>
        <v>龙南姣</v>
      </c>
      <c r="E45" s="4" t="str">
        <f>"女"</f>
        <v>女</v>
      </c>
    </row>
    <row r="46" customHeight="1" spans="1:5">
      <c r="A46" s="4">
        <v>43</v>
      </c>
      <c r="B46" s="4" t="str">
        <f>"48882023020117041416250"</f>
        <v>48882023020117041416250</v>
      </c>
      <c r="C46" s="4" t="s">
        <v>7</v>
      </c>
      <c r="D46" s="4" t="str">
        <f>"黄荣英"</f>
        <v>黄荣英</v>
      </c>
      <c r="E46" s="4" t="str">
        <f>"女"</f>
        <v>女</v>
      </c>
    </row>
    <row r="47" customHeight="1" spans="1:5">
      <c r="A47" s="4">
        <v>44</v>
      </c>
      <c r="B47" s="4" t="str">
        <f>"48882023020117195116301"</f>
        <v>48882023020117195116301</v>
      </c>
      <c r="C47" s="4" t="s">
        <v>7</v>
      </c>
      <c r="D47" s="4" t="str">
        <f>"陈小慧"</f>
        <v>陈小慧</v>
      </c>
      <c r="E47" s="4" t="str">
        <f>"女"</f>
        <v>女</v>
      </c>
    </row>
    <row r="48" customHeight="1" spans="1:5">
      <c r="A48" s="4">
        <v>45</v>
      </c>
      <c r="B48" s="4" t="str">
        <f>"48882023020117423816377"</f>
        <v>48882023020117423816377</v>
      </c>
      <c r="C48" s="4" t="s">
        <v>7</v>
      </c>
      <c r="D48" s="4" t="str">
        <f>"王一芳"</f>
        <v>王一芳</v>
      </c>
      <c r="E48" s="4" t="str">
        <f>"女"</f>
        <v>女</v>
      </c>
    </row>
    <row r="49" customHeight="1" spans="1:5">
      <c r="A49" s="4">
        <v>46</v>
      </c>
      <c r="B49" s="4" t="str">
        <f>"48882023020117500516405"</f>
        <v>48882023020117500516405</v>
      </c>
      <c r="C49" s="4" t="s">
        <v>7</v>
      </c>
      <c r="D49" s="4" t="str">
        <f>"李思琪"</f>
        <v>李思琪</v>
      </c>
      <c r="E49" s="4" t="str">
        <f>"女"</f>
        <v>女</v>
      </c>
    </row>
    <row r="50" customHeight="1" spans="1:5">
      <c r="A50" s="4">
        <v>47</v>
      </c>
      <c r="B50" s="4" t="str">
        <f>"48882023020118294516498"</f>
        <v>48882023020118294516498</v>
      </c>
      <c r="C50" s="4" t="s">
        <v>7</v>
      </c>
      <c r="D50" s="4" t="str">
        <f>"吴贻连"</f>
        <v>吴贻连</v>
      </c>
      <c r="E50" s="4" t="str">
        <f>"女"</f>
        <v>女</v>
      </c>
    </row>
    <row r="51" customHeight="1" spans="1:5">
      <c r="A51" s="4">
        <v>48</v>
      </c>
      <c r="B51" s="4" t="str">
        <f>"48882023020118363616514"</f>
        <v>48882023020118363616514</v>
      </c>
      <c r="C51" s="4" t="s">
        <v>7</v>
      </c>
      <c r="D51" s="4" t="str">
        <f>"朱花"</f>
        <v>朱花</v>
      </c>
      <c r="E51" s="4" t="str">
        <f>"女"</f>
        <v>女</v>
      </c>
    </row>
    <row r="52" customHeight="1" spans="1:5">
      <c r="A52" s="4">
        <v>49</v>
      </c>
      <c r="B52" s="4" t="str">
        <f>"48882023020119112316591"</f>
        <v>48882023020119112316591</v>
      </c>
      <c r="C52" s="4" t="s">
        <v>7</v>
      </c>
      <c r="D52" s="4" t="str">
        <f>"陈雪妃"</f>
        <v>陈雪妃</v>
      </c>
      <c r="E52" s="4" t="str">
        <f>"女"</f>
        <v>女</v>
      </c>
    </row>
    <row r="53" customHeight="1" spans="1:5">
      <c r="A53" s="4">
        <v>50</v>
      </c>
      <c r="B53" s="4" t="str">
        <f>"48882023020119112716592"</f>
        <v>48882023020119112716592</v>
      </c>
      <c r="C53" s="4" t="s">
        <v>7</v>
      </c>
      <c r="D53" s="4" t="str">
        <f>"叶珍"</f>
        <v>叶珍</v>
      </c>
      <c r="E53" s="4" t="str">
        <f>"女"</f>
        <v>女</v>
      </c>
    </row>
    <row r="54" customHeight="1" spans="1:5">
      <c r="A54" s="4">
        <v>51</v>
      </c>
      <c r="B54" s="4" t="str">
        <f>"48882023020119160816603"</f>
        <v>48882023020119160816603</v>
      </c>
      <c r="C54" s="4" t="s">
        <v>7</v>
      </c>
      <c r="D54" s="4" t="str">
        <f>"王大诗"</f>
        <v>王大诗</v>
      </c>
      <c r="E54" s="4" t="str">
        <f>"男"</f>
        <v>男</v>
      </c>
    </row>
    <row r="55" customHeight="1" spans="1:5">
      <c r="A55" s="4">
        <v>52</v>
      </c>
      <c r="B55" s="4" t="str">
        <f>"48882023020119240216626"</f>
        <v>48882023020119240216626</v>
      </c>
      <c r="C55" s="4" t="s">
        <v>7</v>
      </c>
      <c r="D55" s="4" t="str">
        <f>"张琼英"</f>
        <v>张琼英</v>
      </c>
      <c r="E55" s="4" t="str">
        <f>"女"</f>
        <v>女</v>
      </c>
    </row>
    <row r="56" customHeight="1" spans="1:5">
      <c r="A56" s="4">
        <v>53</v>
      </c>
      <c r="B56" s="4" t="str">
        <f>"48882023020119374916663"</f>
        <v>48882023020119374916663</v>
      </c>
      <c r="C56" s="4" t="s">
        <v>7</v>
      </c>
      <c r="D56" s="4" t="str">
        <f>"苏庆茂"</f>
        <v>苏庆茂</v>
      </c>
      <c r="E56" s="4" t="str">
        <f>"男"</f>
        <v>男</v>
      </c>
    </row>
    <row r="57" customHeight="1" spans="1:5">
      <c r="A57" s="4">
        <v>54</v>
      </c>
      <c r="B57" s="4" t="str">
        <f>"48882023020119403316669"</f>
        <v>48882023020119403316669</v>
      </c>
      <c r="C57" s="4" t="s">
        <v>7</v>
      </c>
      <c r="D57" s="4" t="str">
        <f>"王小韶"</f>
        <v>王小韶</v>
      </c>
      <c r="E57" s="4" t="str">
        <f>"女"</f>
        <v>女</v>
      </c>
    </row>
    <row r="58" customHeight="1" spans="1:5">
      <c r="A58" s="4">
        <v>55</v>
      </c>
      <c r="B58" s="4" t="str">
        <f>"48882023020120053016740"</f>
        <v>48882023020120053016740</v>
      </c>
      <c r="C58" s="4" t="s">
        <v>7</v>
      </c>
      <c r="D58" s="4" t="str">
        <f>"王柳"</f>
        <v>王柳</v>
      </c>
      <c r="E58" s="4" t="str">
        <f>"女"</f>
        <v>女</v>
      </c>
    </row>
    <row r="59" customHeight="1" spans="1:5">
      <c r="A59" s="4">
        <v>56</v>
      </c>
      <c r="B59" s="4" t="str">
        <f>"48882023020120185216783"</f>
        <v>48882023020120185216783</v>
      </c>
      <c r="C59" s="4" t="s">
        <v>7</v>
      </c>
      <c r="D59" s="4" t="str">
        <f>"王丹"</f>
        <v>王丹</v>
      </c>
      <c r="E59" s="4" t="str">
        <f>"女"</f>
        <v>女</v>
      </c>
    </row>
    <row r="60" customHeight="1" spans="1:5">
      <c r="A60" s="4">
        <v>57</v>
      </c>
      <c r="B60" s="4" t="str">
        <f>"48882023020120291616817"</f>
        <v>48882023020120291616817</v>
      </c>
      <c r="C60" s="4" t="s">
        <v>7</v>
      </c>
      <c r="D60" s="4" t="str">
        <f>"王淑"</f>
        <v>王淑</v>
      </c>
      <c r="E60" s="4" t="str">
        <f>"女"</f>
        <v>女</v>
      </c>
    </row>
    <row r="61" customHeight="1" spans="1:5">
      <c r="A61" s="4">
        <v>58</v>
      </c>
      <c r="B61" s="4" t="str">
        <f>"48882023020120474116865"</f>
        <v>48882023020120474116865</v>
      </c>
      <c r="C61" s="4" t="s">
        <v>7</v>
      </c>
      <c r="D61" s="4" t="str">
        <f>"王凤"</f>
        <v>王凤</v>
      </c>
      <c r="E61" s="4" t="str">
        <f>"女"</f>
        <v>女</v>
      </c>
    </row>
    <row r="62" customHeight="1" spans="1:5">
      <c r="A62" s="4">
        <v>59</v>
      </c>
      <c r="B62" s="4" t="str">
        <f>"48882023020121031416915"</f>
        <v>48882023020121031416915</v>
      </c>
      <c r="C62" s="4" t="s">
        <v>7</v>
      </c>
      <c r="D62" s="4" t="str">
        <f>"王首欢"</f>
        <v>王首欢</v>
      </c>
      <c r="E62" s="4" t="str">
        <f>"女"</f>
        <v>女</v>
      </c>
    </row>
    <row r="63" customHeight="1" spans="1:5">
      <c r="A63" s="4">
        <v>60</v>
      </c>
      <c r="B63" s="4" t="str">
        <f>"48882023020121071916930"</f>
        <v>48882023020121071916930</v>
      </c>
      <c r="C63" s="4" t="s">
        <v>7</v>
      </c>
      <c r="D63" s="4" t="str">
        <f>"周玉曼"</f>
        <v>周玉曼</v>
      </c>
      <c r="E63" s="4" t="str">
        <f>"女"</f>
        <v>女</v>
      </c>
    </row>
    <row r="64" customHeight="1" spans="1:5">
      <c r="A64" s="4">
        <v>61</v>
      </c>
      <c r="B64" s="4" t="str">
        <f>"48882023020121550517082"</f>
        <v>48882023020121550517082</v>
      </c>
      <c r="C64" s="4" t="s">
        <v>7</v>
      </c>
      <c r="D64" s="4" t="str">
        <f>"孙乐南"</f>
        <v>孙乐南</v>
      </c>
      <c r="E64" s="4" t="str">
        <f>"女"</f>
        <v>女</v>
      </c>
    </row>
    <row r="65" customHeight="1" spans="1:5">
      <c r="A65" s="4">
        <v>62</v>
      </c>
      <c r="B65" s="4" t="str">
        <f>"48882023020122061417119"</f>
        <v>48882023020122061417119</v>
      </c>
      <c r="C65" s="4" t="s">
        <v>7</v>
      </c>
      <c r="D65" s="4" t="str">
        <f>"杜世鹏"</f>
        <v>杜世鹏</v>
      </c>
      <c r="E65" s="4" t="str">
        <f>"男"</f>
        <v>男</v>
      </c>
    </row>
    <row r="66" customHeight="1" spans="1:5">
      <c r="A66" s="4">
        <v>63</v>
      </c>
      <c r="B66" s="4" t="str">
        <f>"48882023020122235317170"</f>
        <v>48882023020122235317170</v>
      </c>
      <c r="C66" s="4" t="s">
        <v>7</v>
      </c>
      <c r="D66" s="4" t="str">
        <f>"莫子婷"</f>
        <v>莫子婷</v>
      </c>
      <c r="E66" s="4" t="str">
        <f>"女"</f>
        <v>女</v>
      </c>
    </row>
    <row r="67" customHeight="1" spans="1:5">
      <c r="A67" s="4">
        <v>64</v>
      </c>
      <c r="B67" s="4" t="str">
        <f>"48882023020200194817398"</f>
        <v>48882023020200194817398</v>
      </c>
      <c r="C67" s="4" t="s">
        <v>7</v>
      </c>
      <c r="D67" s="4" t="str">
        <f>"罗佩珊"</f>
        <v>罗佩珊</v>
      </c>
      <c r="E67" s="4" t="str">
        <f>"女"</f>
        <v>女</v>
      </c>
    </row>
    <row r="68" customHeight="1" spans="1:5">
      <c r="A68" s="4">
        <v>65</v>
      </c>
      <c r="B68" s="4" t="str">
        <f>"48882023020201112617417"</f>
        <v>48882023020201112617417</v>
      </c>
      <c r="C68" s="4" t="s">
        <v>7</v>
      </c>
      <c r="D68" s="4" t="str">
        <f>"王学英"</f>
        <v>王学英</v>
      </c>
      <c r="E68" s="4" t="str">
        <f>"女"</f>
        <v>女</v>
      </c>
    </row>
    <row r="69" customHeight="1" spans="1:5">
      <c r="A69" s="4">
        <v>66</v>
      </c>
      <c r="B69" s="4" t="str">
        <f>"48882023020208273317466"</f>
        <v>48882023020208273317466</v>
      </c>
      <c r="C69" s="4" t="s">
        <v>7</v>
      </c>
      <c r="D69" s="4" t="str">
        <f>"王海浪"</f>
        <v>王海浪</v>
      </c>
      <c r="E69" s="4" t="str">
        <f>"女"</f>
        <v>女</v>
      </c>
    </row>
    <row r="70" customHeight="1" spans="1:5">
      <c r="A70" s="4">
        <v>67</v>
      </c>
      <c r="B70" s="4" t="str">
        <f>"48882023020209105217512"</f>
        <v>48882023020209105217512</v>
      </c>
      <c r="C70" s="4" t="s">
        <v>7</v>
      </c>
      <c r="D70" s="4" t="str">
        <f>"林星梅"</f>
        <v>林星梅</v>
      </c>
      <c r="E70" s="4" t="str">
        <f>"女"</f>
        <v>女</v>
      </c>
    </row>
    <row r="71" customHeight="1" spans="1:5">
      <c r="A71" s="4">
        <v>68</v>
      </c>
      <c r="B71" s="4" t="str">
        <f>"48882023020209422417579"</f>
        <v>48882023020209422417579</v>
      </c>
      <c r="C71" s="4" t="s">
        <v>7</v>
      </c>
      <c r="D71" s="4" t="str">
        <f>"陈晓玲"</f>
        <v>陈晓玲</v>
      </c>
      <c r="E71" s="4" t="str">
        <f>"女"</f>
        <v>女</v>
      </c>
    </row>
    <row r="72" customHeight="1" spans="1:5">
      <c r="A72" s="4">
        <v>69</v>
      </c>
      <c r="B72" s="4" t="str">
        <f>"48882023020210233017705"</f>
        <v>48882023020210233017705</v>
      </c>
      <c r="C72" s="4" t="s">
        <v>7</v>
      </c>
      <c r="D72" s="4" t="str">
        <f>"黄方文"</f>
        <v>黄方文</v>
      </c>
      <c r="E72" s="4" t="str">
        <f>"女"</f>
        <v>女</v>
      </c>
    </row>
    <row r="73" customHeight="1" spans="1:5">
      <c r="A73" s="4">
        <v>70</v>
      </c>
      <c r="B73" s="4" t="str">
        <f>"48882023020211012317839"</f>
        <v>48882023020211012317839</v>
      </c>
      <c r="C73" s="4" t="s">
        <v>7</v>
      </c>
      <c r="D73" s="4" t="str">
        <f>"陈益珍"</f>
        <v>陈益珍</v>
      </c>
      <c r="E73" s="4" t="str">
        <f>"女"</f>
        <v>女</v>
      </c>
    </row>
    <row r="74" customHeight="1" spans="1:5">
      <c r="A74" s="4">
        <v>71</v>
      </c>
      <c r="B74" s="4" t="str">
        <f>"48882023020211244417926"</f>
        <v>48882023020211244417926</v>
      </c>
      <c r="C74" s="4" t="s">
        <v>7</v>
      </c>
      <c r="D74" s="4" t="str">
        <f>"吴桂香"</f>
        <v>吴桂香</v>
      </c>
      <c r="E74" s="4" t="str">
        <f>"女"</f>
        <v>女</v>
      </c>
    </row>
    <row r="75" customHeight="1" spans="1:5">
      <c r="A75" s="4">
        <v>72</v>
      </c>
      <c r="B75" s="4" t="str">
        <f>"48882023020211413717984"</f>
        <v>48882023020211413717984</v>
      </c>
      <c r="C75" s="4" t="s">
        <v>7</v>
      </c>
      <c r="D75" s="4" t="str">
        <f>"曾美姣"</f>
        <v>曾美姣</v>
      </c>
      <c r="E75" s="4" t="str">
        <f>"女"</f>
        <v>女</v>
      </c>
    </row>
    <row r="76" customHeight="1" spans="1:5">
      <c r="A76" s="4">
        <v>73</v>
      </c>
      <c r="B76" s="4" t="str">
        <f>"48882023020212201318082"</f>
        <v>48882023020212201318082</v>
      </c>
      <c r="C76" s="4" t="s">
        <v>7</v>
      </c>
      <c r="D76" s="4" t="str">
        <f>"吴玉叶"</f>
        <v>吴玉叶</v>
      </c>
      <c r="E76" s="4" t="str">
        <f>"女"</f>
        <v>女</v>
      </c>
    </row>
    <row r="77" customHeight="1" spans="1:5">
      <c r="A77" s="4">
        <v>74</v>
      </c>
      <c r="B77" s="4" t="str">
        <f>"48882023020212365118118"</f>
        <v>48882023020212365118118</v>
      </c>
      <c r="C77" s="4" t="s">
        <v>7</v>
      </c>
      <c r="D77" s="4" t="str">
        <f>"王龙曼"</f>
        <v>王龙曼</v>
      </c>
      <c r="E77" s="4" t="str">
        <f>"女"</f>
        <v>女</v>
      </c>
    </row>
    <row r="78" customHeight="1" spans="1:5">
      <c r="A78" s="4">
        <v>75</v>
      </c>
      <c r="B78" s="4" t="str">
        <f>"48882023020212582618155"</f>
        <v>48882023020212582618155</v>
      </c>
      <c r="C78" s="4" t="s">
        <v>7</v>
      </c>
      <c r="D78" s="4" t="str">
        <f>"卓清翠"</f>
        <v>卓清翠</v>
      </c>
      <c r="E78" s="4" t="str">
        <f>"女"</f>
        <v>女</v>
      </c>
    </row>
    <row r="79" customHeight="1" spans="1:5">
      <c r="A79" s="4">
        <v>76</v>
      </c>
      <c r="B79" s="4" t="str">
        <f>"48882023020214120318289"</f>
        <v>48882023020214120318289</v>
      </c>
      <c r="C79" s="4" t="s">
        <v>7</v>
      </c>
      <c r="D79" s="4" t="str">
        <f>"蒋亚强"</f>
        <v>蒋亚强</v>
      </c>
      <c r="E79" s="4" t="str">
        <f>"女"</f>
        <v>女</v>
      </c>
    </row>
    <row r="80" customHeight="1" spans="1:5">
      <c r="A80" s="4">
        <v>77</v>
      </c>
      <c r="B80" s="4" t="str">
        <f>"48882023020215370018523"</f>
        <v>48882023020215370018523</v>
      </c>
      <c r="C80" s="4" t="s">
        <v>7</v>
      </c>
      <c r="D80" s="4" t="str">
        <f>"陈晶荣"</f>
        <v>陈晶荣</v>
      </c>
      <c r="E80" s="4" t="str">
        <f>"女"</f>
        <v>女</v>
      </c>
    </row>
    <row r="81" customHeight="1" spans="1:5">
      <c r="A81" s="4">
        <v>78</v>
      </c>
      <c r="B81" s="4" t="str">
        <f>"48882023020215415718544"</f>
        <v>48882023020215415718544</v>
      </c>
      <c r="C81" s="4" t="s">
        <v>7</v>
      </c>
      <c r="D81" s="4" t="str">
        <f>"林芳羽"</f>
        <v>林芳羽</v>
      </c>
      <c r="E81" s="4" t="str">
        <f>"女"</f>
        <v>女</v>
      </c>
    </row>
    <row r="82" customHeight="1" spans="1:5">
      <c r="A82" s="4">
        <v>79</v>
      </c>
      <c r="B82" s="4" t="str">
        <f>"48882023020215542818573"</f>
        <v>48882023020215542818573</v>
      </c>
      <c r="C82" s="4" t="s">
        <v>7</v>
      </c>
      <c r="D82" s="4" t="str">
        <f>"林盈盈"</f>
        <v>林盈盈</v>
      </c>
      <c r="E82" s="4" t="str">
        <f>"女"</f>
        <v>女</v>
      </c>
    </row>
    <row r="83" customHeight="1" spans="1:5">
      <c r="A83" s="4">
        <v>80</v>
      </c>
      <c r="B83" s="4" t="str">
        <f>"48882023020217355718836"</f>
        <v>48882023020217355718836</v>
      </c>
      <c r="C83" s="4" t="s">
        <v>7</v>
      </c>
      <c r="D83" s="4" t="str">
        <f>"周如"</f>
        <v>周如</v>
      </c>
      <c r="E83" s="4" t="str">
        <f>"女"</f>
        <v>女</v>
      </c>
    </row>
    <row r="84" customHeight="1" spans="1:5">
      <c r="A84" s="4">
        <v>81</v>
      </c>
      <c r="B84" s="4" t="str">
        <f>"48882023020217410518848"</f>
        <v>48882023020217410518848</v>
      </c>
      <c r="C84" s="4" t="s">
        <v>7</v>
      </c>
      <c r="D84" s="4" t="str">
        <f>"赵秀如"</f>
        <v>赵秀如</v>
      </c>
      <c r="E84" s="4" t="str">
        <f>"女"</f>
        <v>女</v>
      </c>
    </row>
    <row r="85" customHeight="1" spans="1:5">
      <c r="A85" s="4">
        <v>82</v>
      </c>
      <c r="B85" s="4" t="str">
        <f>"48882023020218491018974"</f>
        <v>48882023020218491018974</v>
      </c>
      <c r="C85" s="4" t="s">
        <v>7</v>
      </c>
      <c r="D85" s="4" t="str">
        <f>"羊金秀"</f>
        <v>羊金秀</v>
      </c>
      <c r="E85" s="4" t="str">
        <f>"女"</f>
        <v>女</v>
      </c>
    </row>
    <row r="86" customHeight="1" spans="1:5">
      <c r="A86" s="4">
        <v>83</v>
      </c>
      <c r="B86" s="4" t="str">
        <f>"48882023020218523018979"</f>
        <v>48882023020218523018979</v>
      </c>
      <c r="C86" s="4" t="s">
        <v>7</v>
      </c>
      <c r="D86" s="4" t="str">
        <f>"陈巨娥"</f>
        <v>陈巨娥</v>
      </c>
      <c r="E86" s="4" t="str">
        <f>"女"</f>
        <v>女</v>
      </c>
    </row>
    <row r="87" customHeight="1" spans="1:5">
      <c r="A87" s="4">
        <v>84</v>
      </c>
      <c r="B87" s="4" t="str">
        <f>"48882023020219195619015"</f>
        <v>48882023020219195619015</v>
      </c>
      <c r="C87" s="4" t="s">
        <v>7</v>
      </c>
      <c r="D87" s="4" t="str">
        <f>"邝小满"</f>
        <v>邝小满</v>
      </c>
      <c r="E87" s="4" t="str">
        <f>"女"</f>
        <v>女</v>
      </c>
    </row>
    <row r="88" customHeight="1" spans="1:5">
      <c r="A88" s="4">
        <v>85</v>
      </c>
      <c r="B88" s="4" t="str">
        <f>"48882023020220280019143"</f>
        <v>48882023020220280019143</v>
      </c>
      <c r="C88" s="4" t="s">
        <v>7</v>
      </c>
      <c r="D88" s="4" t="str">
        <f>"冯莲"</f>
        <v>冯莲</v>
      </c>
      <c r="E88" s="4" t="str">
        <f>"女"</f>
        <v>女</v>
      </c>
    </row>
    <row r="89" customHeight="1" spans="1:5">
      <c r="A89" s="4">
        <v>86</v>
      </c>
      <c r="B89" s="4" t="str">
        <f>"48882023020220400119172"</f>
        <v>48882023020220400119172</v>
      </c>
      <c r="C89" s="4" t="s">
        <v>7</v>
      </c>
      <c r="D89" s="4" t="str">
        <f>"王木香"</f>
        <v>王木香</v>
      </c>
      <c r="E89" s="4" t="str">
        <f>"女"</f>
        <v>女</v>
      </c>
    </row>
    <row r="90" customHeight="1" spans="1:5">
      <c r="A90" s="4">
        <v>87</v>
      </c>
      <c r="B90" s="4" t="str">
        <f>"48882023020220530019205"</f>
        <v>48882023020220530019205</v>
      </c>
      <c r="C90" s="4" t="s">
        <v>7</v>
      </c>
      <c r="D90" s="4" t="str">
        <f>"张甲利"</f>
        <v>张甲利</v>
      </c>
      <c r="E90" s="4" t="str">
        <f>"女"</f>
        <v>女</v>
      </c>
    </row>
    <row r="91" customHeight="1" spans="1:5">
      <c r="A91" s="4">
        <v>88</v>
      </c>
      <c r="B91" s="4" t="str">
        <f>"48882023020220585019225"</f>
        <v>48882023020220585019225</v>
      </c>
      <c r="C91" s="4" t="s">
        <v>7</v>
      </c>
      <c r="D91" s="4" t="str">
        <f>"李青"</f>
        <v>李青</v>
      </c>
      <c r="E91" s="4" t="str">
        <f>"女"</f>
        <v>女</v>
      </c>
    </row>
    <row r="92" customHeight="1" spans="1:5">
      <c r="A92" s="4">
        <v>89</v>
      </c>
      <c r="B92" s="4" t="str">
        <f>"48882023020222084819410"</f>
        <v>48882023020222084819410</v>
      </c>
      <c r="C92" s="4" t="s">
        <v>7</v>
      </c>
      <c r="D92" s="4" t="str">
        <f>"廖彩雪"</f>
        <v>廖彩雪</v>
      </c>
      <c r="E92" s="4" t="str">
        <f>"女"</f>
        <v>女</v>
      </c>
    </row>
    <row r="93" customHeight="1" spans="1:5">
      <c r="A93" s="4">
        <v>90</v>
      </c>
      <c r="B93" s="4" t="str">
        <f>"48882023020222235319452"</f>
        <v>48882023020222235319452</v>
      </c>
      <c r="C93" s="4" t="s">
        <v>7</v>
      </c>
      <c r="D93" s="4" t="str">
        <f>"邓丽娴"</f>
        <v>邓丽娴</v>
      </c>
      <c r="E93" s="4" t="str">
        <f>"女"</f>
        <v>女</v>
      </c>
    </row>
    <row r="94" customHeight="1" spans="1:5">
      <c r="A94" s="4">
        <v>91</v>
      </c>
      <c r="B94" s="4" t="str">
        <f>"48882023020222512519497"</f>
        <v>48882023020222512519497</v>
      </c>
      <c r="C94" s="4" t="s">
        <v>7</v>
      </c>
      <c r="D94" s="4" t="str">
        <f>"李霜"</f>
        <v>李霜</v>
      </c>
      <c r="E94" s="4" t="str">
        <f>"女"</f>
        <v>女</v>
      </c>
    </row>
    <row r="95" customHeight="1" spans="1:5">
      <c r="A95" s="4">
        <v>92</v>
      </c>
      <c r="B95" s="4" t="str">
        <f>"48882023020223091119530"</f>
        <v>48882023020223091119530</v>
      </c>
      <c r="C95" s="4" t="s">
        <v>7</v>
      </c>
      <c r="D95" s="4" t="str">
        <f>"蒙雪颜"</f>
        <v>蒙雪颜</v>
      </c>
      <c r="E95" s="4" t="str">
        <f>"女"</f>
        <v>女</v>
      </c>
    </row>
    <row r="96" customHeight="1" spans="1:5">
      <c r="A96" s="4">
        <v>93</v>
      </c>
      <c r="B96" s="4" t="str">
        <f>"48882023020223314219558"</f>
        <v>48882023020223314219558</v>
      </c>
      <c r="C96" s="4" t="s">
        <v>7</v>
      </c>
      <c r="D96" s="4" t="str">
        <f>"周立婷"</f>
        <v>周立婷</v>
      </c>
      <c r="E96" s="4" t="str">
        <f>"女"</f>
        <v>女</v>
      </c>
    </row>
    <row r="97" customHeight="1" spans="1:5">
      <c r="A97" s="4">
        <v>94</v>
      </c>
      <c r="B97" s="4" t="str">
        <f>"48882023020223523219573"</f>
        <v>48882023020223523219573</v>
      </c>
      <c r="C97" s="4" t="s">
        <v>7</v>
      </c>
      <c r="D97" s="4" t="str">
        <f>"陈星早"</f>
        <v>陈星早</v>
      </c>
      <c r="E97" s="4" t="str">
        <f>"女"</f>
        <v>女</v>
      </c>
    </row>
    <row r="98" customHeight="1" spans="1:5">
      <c r="A98" s="4">
        <v>95</v>
      </c>
      <c r="B98" s="4" t="str">
        <f>"48882023020302555019637"</f>
        <v>48882023020302555019637</v>
      </c>
      <c r="C98" s="4" t="s">
        <v>7</v>
      </c>
      <c r="D98" s="4" t="str">
        <f>"王如妹"</f>
        <v>王如妹</v>
      </c>
      <c r="E98" s="4" t="str">
        <f>"女"</f>
        <v>女</v>
      </c>
    </row>
    <row r="99" customHeight="1" spans="1:5">
      <c r="A99" s="4">
        <v>96</v>
      </c>
      <c r="B99" s="4" t="str">
        <f>"48882023020308572619679"</f>
        <v>48882023020308572619679</v>
      </c>
      <c r="C99" s="4" t="s">
        <v>7</v>
      </c>
      <c r="D99" s="4" t="str">
        <f>"许兵"</f>
        <v>许兵</v>
      </c>
      <c r="E99" s="4" t="str">
        <f>"女"</f>
        <v>女</v>
      </c>
    </row>
    <row r="100" customHeight="1" spans="1:5">
      <c r="A100" s="4">
        <v>97</v>
      </c>
      <c r="B100" s="4" t="str">
        <f>"48882023020309193319737"</f>
        <v>48882023020309193319737</v>
      </c>
      <c r="C100" s="4" t="s">
        <v>7</v>
      </c>
      <c r="D100" s="4" t="str">
        <f>"符冰"</f>
        <v>符冰</v>
      </c>
      <c r="E100" s="4" t="str">
        <f>"女"</f>
        <v>女</v>
      </c>
    </row>
    <row r="101" customHeight="1" spans="1:5">
      <c r="A101" s="4">
        <v>98</v>
      </c>
      <c r="B101" s="4" t="str">
        <f>"48882023020311295720048"</f>
        <v>48882023020311295720048</v>
      </c>
      <c r="C101" s="4" t="s">
        <v>7</v>
      </c>
      <c r="D101" s="4" t="str">
        <f>"雷黎懿"</f>
        <v>雷黎懿</v>
      </c>
      <c r="E101" s="4" t="str">
        <f>"女"</f>
        <v>女</v>
      </c>
    </row>
    <row r="102" customHeight="1" spans="1:5">
      <c r="A102" s="4">
        <v>99</v>
      </c>
      <c r="B102" s="4" t="str">
        <f>"48882023020311484220092"</f>
        <v>48882023020311484220092</v>
      </c>
      <c r="C102" s="4" t="s">
        <v>7</v>
      </c>
      <c r="D102" s="4" t="str">
        <f>"刘上秀"</f>
        <v>刘上秀</v>
      </c>
      <c r="E102" s="4" t="str">
        <f>"女"</f>
        <v>女</v>
      </c>
    </row>
    <row r="103" customHeight="1" spans="1:5">
      <c r="A103" s="4">
        <v>100</v>
      </c>
      <c r="B103" s="4" t="str">
        <f>"48882023020312423020194"</f>
        <v>48882023020312423020194</v>
      </c>
      <c r="C103" s="4" t="s">
        <v>7</v>
      </c>
      <c r="D103" s="4" t="str">
        <f>"王艳"</f>
        <v>王艳</v>
      </c>
      <c r="E103" s="4" t="str">
        <f>"女"</f>
        <v>女</v>
      </c>
    </row>
    <row r="104" customHeight="1" spans="1:5">
      <c r="A104" s="4">
        <v>101</v>
      </c>
      <c r="B104" s="4" t="str">
        <f>"48882023020313503020313"</f>
        <v>48882023020313503020313</v>
      </c>
      <c r="C104" s="4" t="s">
        <v>7</v>
      </c>
      <c r="D104" s="4" t="str">
        <f>"钟丽云"</f>
        <v>钟丽云</v>
      </c>
      <c r="E104" s="4" t="str">
        <f>"女"</f>
        <v>女</v>
      </c>
    </row>
    <row r="105" customHeight="1" spans="1:5">
      <c r="A105" s="4">
        <v>102</v>
      </c>
      <c r="B105" s="4" t="str">
        <f>"48882023020314130920357"</f>
        <v>48882023020314130920357</v>
      </c>
      <c r="C105" s="4" t="s">
        <v>7</v>
      </c>
      <c r="D105" s="4" t="str">
        <f>"容倩桂"</f>
        <v>容倩桂</v>
      </c>
      <c r="E105" s="4" t="str">
        <f>"女"</f>
        <v>女</v>
      </c>
    </row>
    <row r="106" customHeight="1" spans="1:5">
      <c r="A106" s="4">
        <v>103</v>
      </c>
      <c r="B106" s="4" t="str">
        <f>"48882023020315394320522"</f>
        <v>48882023020315394320522</v>
      </c>
      <c r="C106" s="4" t="s">
        <v>7</v>
      </c>
      <c r="D106" s="4" t="str">
        <f>"邓翠"</f>
        <v>邓翠</v>
      </c>
      <c r="E106" s="4" t="str">
        <f>"女"</f>
        <v>女</v>
      </c>
    </row>
    <row r="107" customHeight="1" spans="1:5">
      <c r="A107" s="4">
        <v>104</v>
      </c>
      <c r="B107" s="4" t="str">
        <f>"48882023020315512720544"</f>
        <v>48882023020315512720544</v>
      </c>
      <c r="C107" s="4" t="s">
        <v>7</v>
      </c>
      <c r="D107" s="4" t="str">
        <f>"冯文波"</f>
        <v>冯文波</v>
      </c>
      <c r="E107" s="4" t="str">
        <f>"女"</f>
        <v>女</v>
      </c>
    </row>
    <row r="108" customHeight="1" spans="1:5">
      <c r="A108" s="4">
        <v>105</v>
      </c>
      <c r="B108" s="4" t="str">
        <f>"48882023020316305320643"</f>
        <v>48882023020316305320643</v>
      </c>
      <c r="C108" s="4" t="s">
        <v>7</v>
      </c>
      <c r="D108" s="4" t="str">
        <f>"陈君"</f>
        <v>陈君</v>
      </c>
      <c r="E108" s="4" t="str">
        <f>"女"</f>
        <v>女</v>
      </c>
    </row>
    <row r="109" customHeight="1" spans="1:5">
      <c r="A109" s="4">
        <v>106</v>
      </c>
      <c r="B109" s="4" t="str">
        <f>"48882023020317333020774"</f>
        <v>48882023020317333020774</v>
      </c>
      <c r="C109" s="4" t="s">
        <v>7</v>
      </c>
      <c r="D109" s="4" t="str">
        <f>"刘慧君"</f>
        <v>刘慧君</v>
      </c>
      <c r="E109" s="4" t="str">
        <f>"女"</f>
        <v>女</v>
      </c>
    </row>
    <row r="110" customHeight="1" spans="1:5">
      <c r="A110" s="4">
        <v>107</v>
      </c>
      <c r="B110" s="4" t="str">
        <f>"48882023020318520420884"</f>
        <v>48882023020318520420884</v>
      </c>
      <c r="C110" s="4" t="s">
        <v>7</v>
      </c>
      <c r="D110" s="4" t="str">
        <f>"吴兰"</f>
        <v>吴兰</v>
      </c>
      <c r="E110" s="4" t="str">
        <f>"女"</f>
        <v>女</v>
      </c>
    </row>
    <row r="111" customHeight="1" spans="1:5">
      <c r="A111" s="4">
        <v>108</v>
      </c>
      <c r="B111" s="4" t="str">
        <f>"48882023020319363120940"</f>
        <v>48882023020319363120940</v>
      </c>
      <c r="C111" s="4" t="s">
        <v>7</v>
      </c>
      <c r="D111" s="4" t="str">
        <f>"梁其法"</f>
        <v>梁其法</v>
      </c>
      <c r="E111" s="4" t="str">
        <f>"男"</f>
        <v>男</v>
      </c>
    </row>
    <row r="112" customHeight="1" spans="1:5">
      <c r="A112" s="4">
        <v>109</v>
      </c>
      <c r="B112" s="4" t="str">
        <f>"48882023020319460420964"</f>
        <v>48882023020319460420964</v>
      </c>
      <c r="C112" s="4" t="s">
        <v>7</v>
      </c>
      <c r="D112" s="4" t="str">
        <f>"赵兰丘"</f>
        <v>赵兰丘</v>
      </c>
      <c r="E112" s="4" t="str">
        <f>"女"</f>
        <v>女</v>
      </c>
    </row>
    <row r="113" customHeight="1" spans="1:5">
      <c r="A113" s="4">
        <v>110</v>
      </c>
      <c r="B113" s="4" t="str">
        <f>"48882023020319533020982"</f>
        <v>48882023020319533020982</v>
      </c>
      <c r="C113" s="4" t="s">
        <v>7</v>
      </c>
      <c r="D113" s="4" t="str">
        <f>"黄丹"</f>
        <v>黄丹</v>
      </c>
      <c r="E113" s="4" t="str">
        <f>"女"</f>
        <v>女</v>
      </c>
    </row>
    <row r="114" customHeight="1" spans="1:5">
      <c r="A114" s="4">
        <v>111</v>
      </c>
      <c r="B114" s="4" t="str">
        <f>"48882023020320064821005"</f>
        <v>48882023020320064821005</v>
      </c>
      <c r="C114" s="4" t="s">
        <v>7</v>
      </c>
      <c r="D114" s="4" t="str">
        <f>"胡海燕"</f>
        <v>胡海燕</v>
      </c>
      <c r="E114" s="4" t="str">
        <f>"女"</f>
        <v>女</v>
      </c>
    </row>
    <row r="115" customHeight="1" spans="1:5">
      <c r="A115" s="4">
        <v>112</v>
      </c>
      <c r="B115" s="4" t="str">
        <f>"48882023020320330921048"</f>
        <v>48882023020320330921048</v>
      </c>
      <c r="C115" s="4" t="s">
        <v>7</v>
      </c>
      <c r="D115" s="4" t="str">
        <f>"何紫荆"</f>
        <v>何紫荆</v>
      </c>
      <c r="E115" s="4" t="str">
        <f>"女"</f>
        <v>女</v>
      </c>
    </row>
    <row r="116" customHeight="1" spans="1:5">
      <c r="A116" s="4">
        <v>113</v>
      </c>
      <c r="B116" s="4" t="str">
        <f>"48882023020321401221182"</f>
        <v>48882023020321401221182</v>
      </c>
      <c r="C116" s="4" t="s">
        <v>7</v>
      </c>
      <c r="D116" s="4" t="str">
        <f>"朱玫儒"</f>
        <v>朱玫儒</v>
      </c>
      <c r="E116" s="4" t="str">
        <f>"女"</f>
        <v>女</v>
      </c>
    </row>
    <row r="117" customHeight="1" spans="1:5">
      <c r="A117" s="4">
        <v>114</v>
      </c>
      <c r="B117" s="4" t="str">
        <f>"48882023020322425421307"</f>
        <v>48882023020322425421307</v>
      </c>
      <c r="C117" s="4" t="s">
        <v>7</v>
      </c>
      <c r="D117" s="4" t="str">
        <f>"曾秋香"</f>
        <v>曾秋香</v>
      </c>
      <c r="E117" s="4" t="str">
        <f>"女"</f>
        <v>女</v>
      </c>
    </row>
    <row r="118" customHeight="1" spans="1:5">
      <c r="A118" s="4">
        <v>115</v>
      </c>
      <c r="B118" s="4" t="str">
        <f>"48882023020323111021350"</f>
        <v>48882023020323111021350</v>
      </c>
      <c r="C118" s="4" t="s">
        <v>7</v>
      </c>
      <c r="D118" s="4" t="str">
        <f>"云小青"</f>
        <v>云小青</v>
      </c>
      <c r="E118" s="4" t="str">
        <f>"女"</f>
        <v>女</v>
      </c>
    </row>
    <row r="119" customHeight="1" spans="1:5">
      <c r="A119" s="4">
        <v>116</v>
      </c>
      <c r="B119" s="4" t="str">
        <f>"48882023020407130121475"</f>
        <v>48882023020407130121475</v>
      </c>
      <c r="C119" s="4" t="s">
        <v>7</v>
      </c>
      <c r="D119" s="4" t="str">
        <f>"韩秋兰"</f>
        <v>韩秋兰</v>
      </c>
      <c r="E119" s="4" t="str">
        <f>"女"</f>
        <v>女</v>
      </c>
    </row>
    <row r="120" customHeight="1" spans="1:5">
      <c r="A120" s="4">
        <v>117</v>
      </c>
      <c r="B120" s="4" t="str">
        <f>"48882023020410440721643"</f>
        <v>48882023020410440721643</v>
      </c>
      <c r="C120" s="4" t="s">
        <v>7</v>
      </c>
      <c r="D120" s="4" t="str">
        <f>"黄恋婷"</f>
        <v>黄恋婷</v>
      </c>
      <c r="E120" s="4" t="str">
        <f>"女"</f>
        <v>女</v>
      </c>
    </row>
    <row r="121" customHeight="1" spans="1:5">
      <c r="A121" s="4">
        <v>118</v>
      </c>
      <c r="B121" s="4" t="str">
        <f>"48882023020410543221660"</f>
        <v>48882023020410543221660</v>
      </c>
      <c r="C121" s="4" t="s">
        <v>7</v>
      </c>
      <c r="D121" s="4" t="str">
        <f>"容智桂"</f>
        <v>容智桂</v>
      </c>
      <c r="E121" s="4" t="str">
        <f>"女"</f>
        <v>女</v>
      </c>
    </row>
    <row r="122" customHeight="1" spans="1:5">
      <c r="A122" s="4">
        <v>119</v>
      </c>
      <c r="B122" s="4" t="str">
        <f>"48882023020411063521683"</f>
        <v>48882023020411063521683</v>
      </c>
      <c r="C122" s="4" t="s">
        <v>7</v>
      </c>
      <c r="D122" s="4" t="str">
        <f>"陈旖旎"</f>
        <v>陈旖旎</v>
      </c>
      <c r="E122" s="4" t="str">
        <f>"女"</f>
        <v>女</v>
      </c>
    </row>
    <row r="123" customHeight="1" spans="1:5">
      <c r="A123" s="4">
        <v>120</v>
      </c>
      <c r="B123" s="4" t="str">
        <f>"48882023020411470421748"</f>
        <v>48882023020411470421748</v>
      </c>
      <c r="C123" s="4" t="s">
        <v>7</v>
      </c>
      <c r="D123" s="4" t="str">
        <f>"苏丽坤"</f>
        <v>苏丽坤</v>
      </c>
      <c r="E123" s="4" t="str">
        <f>"女"</f>
        <v>女</v>
      </c>
    </row>
    <row r="124" customHeight="1" spans="1:5">
      <c r="A124" s="4">
        <v>121</v>
      </c>
      <c r="B124" s="4" t="str">
        <f>"48882023020412442421819"</f>
        <v>48882023020412442421819</v>
      </c>
      <c r="C124" s="4" t="s">
        <v>7</v>
      </c>
      <c r="D124" s="4" t="str">
        <f>"苏生健"</f>
        <v>苏生健</v>
      </c>
      <c r="E124" s="4" t="str">
        <f>"男"</f>
        <v>男</v>
      </c>
    </row>
    <row r="125" customHeight="1" spans="1:5">
      <c r="A125" s="4">
        <v>122</v>
      </c>
      <c r="B125" s="4" t="str">
        <f>"48882023020414490222001"</f>
        <v>48882023020414490222001</v>
      </c>
      <c r="C125" s="4" t="s">
        <v>7</v>
      </c>
      <c r="D125" s="4" t="str">
        <f>"陈举芸"</f>
        <v>陈举芸</v>
      </c>
      <c r="E125" s="4" t="str">
        <f>"女"</f>
        <v>女</v>
      </c>
    </row>
    <row r="126" customHeight="1" spans="1:5">
      <c r="A126" s="4">
        <v>123</v>
      </c>
      <c r="B126" s="4" t="str">
        <f>"48882023020416442022193"</f>
        <v>48882023020416442022193</v>
      </c>
      <c r="C126" s="4" t="s">
        <v>7</v>
      </c>
      <c r="D126" s="4" t="str">
        <f>"钟海娟"</f>
        <v>钟海娟</v>
      </c>
      <c r="E126" s="4" t="str">
        <f>"女"</f>
        <v>女</v>
      </c>
    </row>
    <row r="127" customHeight="1" spans="1:5">
      <c r="A127" s="4">
        <v>124</v>
      </c>
      <c r="B127" s="4" t="str">
        <f>"48882023020418421422360"</f>
        <v>48882023020418421422360</v>
      </c>
      <c r="C127" s="4" t="s">
        <v>7</v>
      </c>
      <c r="D127" s="4" t="str">
        <f>"羊维彩"</f>
        <v>羊维彩</v>
      </c>
      <c r="E127" s="4" t="str">
        <f>"女"</f>
        <v>女</v>
      </c>
    </row>
    <row r="128" customHeight="1" spans="1:5">
      <c r="A128" s="4">
        <v>125</v>
      </c>
      <c r="B128" s="4" t="str">
        <f>"48882023020419203522417"</f>
        <v>48882023020419203522417</v>
      </c>
      <c r="C128" s="4" t="s">
        <v>7</v>
      </c>
      <c r="D128" s="4" t="str">
        <f>"林惠冰"</f>
        <v>林惠冰</v>
      </c>
      <c r="E128" s="4" t="str">
        <f>"女"</f>
        <v>女</v>
      </c>
    </row>
    <row r="129" customHeight="1" spans="1:5">
      <c r="A129" s="4">
        <v>126</v>
      </c>
      <c r="B129" s="4" t="str">
        <f>"48882023020419410622449"</f>
        <v>48882023020419410622449</v>
      </c>
      <c r="C129" s="4" t="s">
        <v>7</v>
      </c>
      <c r="D129" s="4" t="str">
        <f>"冯冬红"</f>
        <v>冯冬红</v>
      </c>
      <c r="E129" s="4" t="str">
        <f>"女"</f>
        <v>女</v>
      </c>
    </row>
    <row r="130" customHeight="1" spans="1:5">
      <c r="A130" s="4">
        <v>127</v>
      </c>
      <c r="B130" s="4" t="str">
        <f>"48882023020420332622533"</f>
        <v>48882023020420332622533</v>
      </c>
      <c r="C130" s="4" t="s">
        <v>7</v>
      </c>
      <c r="D130" s="4" t="str">
        <f>"王碧云"</f>
        <v>王碧云</v>
      </c>
      <c r="E130" s="4" t="str">
        <f>"女"</f>
        <v>女</v>
      </c>
    </row>
    <row r="131" customHeight="1" spans="1:5">
      <c r="A131" s="4">
        <v>128</v>
      </c>
      <c r="B131" s="4" t="str">
        <f>"48882023020421361522647"</f>
        <v>48882023020421361522647</v>
      </c>
      <c r="C131" s="4" t="s">
        <v>7</v>
      </c>
      <c r="D131" s="4" t="str">
        <f>"吴亚娜"</f>
        <v>吴亚娜</v>
      </c>
      <c r="E131" s="4" t="str">
        <f>"女"</f>
        <v>女</v>
      </c>
    </row>
    <row r="132" customHeight="1" spans="1:5">
      <c r="A132" s="4">
        <v>129</v>
      </c>
      <c r="B132" s="4" t="str">
        <f>"48882023020422243422741"</f>
        <v>48882023020422243422741</v>
      </c>
      <c r="C132" s="4" t="s">
        <v>7</v>
      </c>
      <c r="D132" s="4" t="str">
        <f>"温秀桥"</f>
        <v>温秀桥</v>
      </c>
      <c r="E132" s="4" t="str">
        <f>"女"</f>
        <v>女</v>
      </c>
    </row>
    <row r="133" customHeight="1" spans="1:5">
      <c r="A133" s="4">
        <v>130</v>
      </c>
      <c r="B133" s="4" t="str">
        <f>"48882023020422263422744"</f>
        <v>48882023020422263422744</v>
      </c>
      <c r="C133" s="4" t="s">
        <v>7</v>
      </c>
      <c r="D133" s="4" t="str">
        <f>"王禄武"</f>
        <v>王禄武</v>
      </c>
      <c r="E133" s="4" t="str">
        <f>"男"</f>
        <v>男</v>
      </c>
    </row>
    <row r="134" customHeight="1" spans="1:5">
      <c r="A134" s="4">
        <v>131</v>
      </c>
      <c r="B134" s="4" t="str">
        <f>"48882023020423064022826"</f>
        <v>48882023020423064022826</v>
      </c>
      <c r="C134" s="4" t="s">
        <v>7</v>
      </c>
      <c r="D134" s="4" t="str">
        <f>"黄丽虹"</f>
        <v>黄丽虹</v>
      </c>
      <c r="E134" s="4" t="str">
        <f>"女"</f>
        <v>女</v>
      </c>
    </row>
    <row r="135" customHeight="1" spans="1:5">
      <c r="A135" s="4">
        <v>132</v>
      </c>
      <c r="B135" s="4" t="str">
        <f>"48882023020423073122828"</f>
        <v>48882023020423073122828</v>
      </c>
      <c r="C135" s="4" t="s">
        <v>7</v>
      </c>
      <c r="D135" s="4" t="str">
        <f>"陈欢"</f>
        <v>陈欢</v>
      </c>
      <c r="E135" s="4" t="str">
        <f>"女"</f>
        <v>女</v>
      </c>
    </row>
    <row r="136" customHeight="1" spans="1:5">
      <c r="A136" s="4">
        <v>133</v>
      </c>
      <c r="B136" s="4" t="str">
        <f>"48882023020508490423012"</f>
        <v>48882023020508490423012</v>
      </c>
      <c r="C136" s="4" t="s">
        <v>7</v>
      </c>
      <c r="D136" s="4" t="str">
        <f>"许柳菊"</f>
        <v>许柳菊</v>
      </c>
      <c r="E136" s="4" t="str">
        <f>"女"</f>
        <v>女</v>
      </c>
    </row>
    <row r="137" customHeight="1" spans="1:5">
      <c r="A137" s="4">
        <v>134</v>
      </c>
      <c r="B137" s="4" t="str">
        <f>"48882023020509060923025"</f>
        <v>48882023020509060923025</v>
      </c>
      <c r="C137" s="4" t="s">
        <v>7</v>
      </c>
      <c r="D137" s="4" t="str">
        <f>"潘碧玉"</f>
        <v>潘碧玉</v>
      </c>
      <c r="E137" s="4" t="str">
        <f>"女"</f>
        <v>女</v>
      </c>
    </row>
    <row r="138" customHeight="1" spans="1:5">
      <c r="A138" s="4">
        <v>135</v>
      </c>
      <c r="B138" s="4" t="str">
        <f>"48882023020509452323067"</f>
        <v>48882023020509452323067</v>
      </c>
      <c r="C138" s="4" t="s">
        <v>7</v>
      </c>
      <c r="D138" s="4" t="str">
        <f>"林孟芳"</f>
        <v>林孟芳</v>
      </c>
      <c r="E138" s="4" t="str">
        <f>"男"</f>
        <v>男</v>
      </c>
    </row>
    <row r="139" customHeight="1" spans="1:5">
      <c r="A139" s="4">
        <v>136</v>
      </c>
      <c r="B139" s="4" t="str">
        <f>"48882023020509501023071"</f>
        <v>48882023020509501023071</v>
      </c>
      <c r="C139" s="4" t="s">
        <v>7</v>
      </c>
      <c r="D139" s="4" t="str">
        <f>"陈换"</f>
        <v>陈换</v>
      </c>
      <c r="E139" s="4" t="str">
        <f>"女"</f>
        <v>女</v>
      </c>
    </row>
    <row r="140" customHeight="1" spans="1:5">
      <c r="A140" s="4">
        <v>137</v>
      </c>
      <c r="B140" s="4" t="str">
        <f>"48882023020512002023327"</f>
        <v>48882023020512002023327</v>
      </c>
      <c r="C140" s="4" t="s">
        <v>7</v>
      </c>
      <c r="D140" s="4" t="str">
        <f>"王首状"</f>
        <v>王首状</v>
      </c>
      <c r="E140" s="4" t="str">
        <f>"女"</f>
        <v>女</v>
      </c>
    </row>
    <row r="141" customHeight="1" spans="1:5">
      <c r="A141" s="4">
        <v>138</v>
      </c>
      <c r="B141" s="4" t="str">
        <f>"48882023020512350323389"</f>
        <v>48882023020512350323389</v>
      </c>
      <c r="C141" s="4" t="s">
        <v>7</v>
      </c>
      <c r="D141" s="4" t="str">
        <f>"麦明倩"</f>
        <v>麦明倩</v>
      </c>
      <c r="E141" s="4" t="str">
        <f>"女"</f>
        <v>女</v>
      </c>
    </row>
    <row r="142" customHeight="1" spans="1:5">
      <c r="A142" s="4">
        <v>139</v>
      </c>
      <c r="B142" s="4" t="str">
        <f>"48882023020513045323434"</f>
        <v>48882023020513045323434</v>
      </c>
      <c r="C142" s="4" t="s">
        <v>7</v>
      </c>
      <c r="D142" s="4" t="str">
        <f>"陈春苗"</f>
        <v>陈春苗</v>
      </c>
      <c r="E142" s="4" t="str">
        <f>"女"</f>
        <v>女</v>
      </c>
    </row>
    <row r="143" customHeight="1" spans="1:5">
      <c r="A143" s="4">
        <v>140</v>
      </c>
      <c r="B143" s="4" t="str">
        <f>"48882023020513095923442"</f>
        <v>48882023020513095923442</v>
      </c>
      <c r="C143" s="4" t="s">
        <v>7</v>
      </c>
      <c r="D143" s="4" t="str">
        <f>"朱海兰"</f>
        <v>朱海兰</v>
      </c>
      <c r="E143" s="4" t="str">
        <f>"女"</f>
        <v>女</v>
      </c>
    </row>
    <row r="144" customHeight="1" spans="1:5">
      <c r="A144" s="4">
        <v>141</v>
      </c>
      <c r="B144" s="4" t="str">
        <f>"48882023020513334423483"</f>
        <v>48882023020513334423483</v>
      </c>
      <c r="C144" s="4" t="s">
        <v>7</v>
      </c>
      <c r="D144" s="4" t="str">
        <f>"郑彩云"</f>
        <v>郑彩云</v>
      </c>
      <c r="E144" s="4" t="str">
        <f>"女"</f>
        <v>女</v>
      </c>
    </row>
    <row r="145" customHeight="1" spans="1:5">
      <c r="A145" s="4">
        <v>142</v>
      </c>
      <c r="B145" s="4" t="str">
        <f>"48882023020513371823491"</f>
        <v>48882023020513371823491</v>
      </c>
      <c r="C145" s="4" t="s">
        <v>7</v>
      </c>
      <c r="D145" s="4" t="str">
        <f>"赵洗敏"</f>
        <v>赵洗敏</v>
      </c>
      <c r="E145" s="4" t="str">
        <f>"女"</f>
        <v>女</v>
      </c>
    </row>
    <row r="146" customHeight="1" spans="1:5">
      <c r="A146" s="4">
        <v>143</v>
      </c>
      <c r="B146" s="4" t="str">
        <f>"48882023020514550823625"</f>
        <v>48882023020514550823625</v>
      </c>
      <c r="C146" s="4" t="s">
        <v>7</v>
      </c>
      <c r="D146" s="4" t="str">
        <f>"张妮"</f>
        <v>张妮</v>
      </c>
      <c r="E146" s="4" t="str">
        <f>"女"</f>
        <v>女</v>
      </c>
    </row>
    <row r="147" customHeight="1" spans="1:5">
      <c r="A147" s="4">
        <v>144</v>
      </c>
      <c r="B147" s="4" t="str">
        <f>"48882023020515025423641"</f>
        <v>48882023020515025423641</v>
      </c>
      <c r="C147" s="4" t="s">
        <v>7</v>
      </c>
      <c r="D147" s="4" t="str">
        <f>"苏小雪"</f>
        <v>苏小雪</v>
      </c>
      <c r="E147" s="4" t="str">
        <f>"女"</f>
        <v>女</v>
      </c>
    </row>
    <row r="148" customHeight="1" spans="1:5">
      <c r="A148" s="4">
        <v>145</v>
      </c>
      <c r="B148" s="4" t="str">
        <f>"48882023020515090923653"</f>
        <v>48882023020515090923653</v>
      </c>
      <c r="C148" s="4" t="s">
        <v>7</v>
      </c>
      <c r="D148" s="4" t="str">
        <f>"陈光玉"</f>
        <v>陈光玉</v>
      </c>
      <c r="E148" s="4" t="str">
        <f>"女"</f>
        <v>女</v>
      </c>
    </row>
    <row r="149" customHeight="1" spans="1:5">
      <c r="A149" s="4">
        <v>146</v>
      </c>
      <c r="B149" s="4" t="str">
        <f>"48882023020515231023691"</f>
        <v>48882023020515231023691</v>
      </c>
      <c r="C149" s="4" t="s">
        <v>7</v>
      </c>
      <c r="D149" s="4" t="str">
        <f>"李开尾"</f>
        <v>李开尾</v>
      </c>
      <c r="E149" s="4" t="str">
        <f>"女"</f>
        <v>女</v>
      </c>
    </row>
    <row r="150" customHeight="1" spans="1:5">
      <c r="A150" s="4">
        <v>147</v>
      </c>
      <c r="B150" s="4" t="str">
        <f>"48882023020515472823737"</f>
        <v>48882023020515472823737</v>
      </c>
      <c r="C150" s="4" t="s">
        <v>7</v>
      </c>
      <c r="D150" s="4" t="str">
        <f>"陈亚花"</f>
        <v>陈亚花</v>
      </c>
      <c r="E150" s="4" t="str">
        <f>"女"</f>
        <v>女</v>
      </c>
    </row>
    <row r="151" customHeight="1" spans="1:5">
      <c r="A151" s="4">
        <v>148</v>
      </c>
      <c r="B151" s="4" t="str">
        <f>"48882023020516300823845"</f>
        <v>48882023020516300823845</v>
      </c>
      <c r="C151" s="4" t="s">
        <v>7</v>
      </c>
      <c r="D151" s="4" t="str">
        <f>"颜春燕"</f>
        <v>颜春燕</v>
      </c>
      <c r="E151" s="4" t="str">
        <f>"女"</f>
        <v>女</v>
      </c>
    </row>
    <row r="152" customHeight="1" spans="1:5">
      <c r="A152" s="4">
        <v>149</v>
      </c>
      <c r="B152" s="4" t="str">
        <f>"48882023020517043523927"</f>
        <v>48882023020517043523927</v>
      </c>
      <c r="C152" s="4" t="s">
        <v>7</v>
      </c>
      <c r="D152" s="4" t="str">
        <f>"刘宝彦"</f>
        <v>刘宝彦</v>
      </c>
      <c r="E152" s="4" t="str">
        <f>"女"</f>
        <v>女</v>
      </c>
    </row>
    <row r="153" customHeight="1" spans="1:5">
      <c r="A153" s="4">
        <v>150</v>
      </c>
      <c r="B153" s="4" t="str">
        <f>"48882023020519231924141"</f>
        <v>48882023020519231924141</v>
      </c>
      <c r="C153" s="4" t="s">
        <v>7</v>
      </c>
      <c r="D153" s="4" t="str">
        <f>"赵丹"</f>
        <v>赵丹</v>
      </c>
      <c r="E153" s="4" t="str">
        <f>"女"</f>
        <v>女</v>
      </c>
    </row>
    <row r="154" customHeight="1" spans="1:5">
      <c r="A154" s="4">
        <v>151</v>
      </c>
      <c r="B154" s="4" t="str">
        <f>"48882023020519451824182"</f>
        <v>48882023020519451824182</v>
      </c>
      <c r="C154" s="4" t="s">
        <v>7</v>
      </c>
      <c r="D154" s="4" t="str">
        <f>"黄佳佳"</f>
        <v>黄佳佳</v>
      </c>
      <c r="E154" s="4" t="str">
        <f>"女"</f>
        <v>女</v>
      </c>
    </row>
    <row r="155" customHeight="1" spans="1:5">
      <c r="A155" s="4">
        <v>152</v>
      </c>
      <c r="B155" s="4" t="str">
        <f>"48882023020520343024304"</f>
        <v>48882023020520343024304</v>
      </c>
      <c r="C155" s="4" t="s">
        <v>7</v>
      </c>
      <c r="D155" s="4" t="str">
        <f>"高丹"</f>
        <v>高丹</v>
      </c>
      <c r="E155" s="4" t="str">
        <f>"女"</f>
        <v>女</v>
      </c>
    </row>
    <row r="156" customHeight="1" spans="1:5">
      <c r="A156" s="4">
        <v>153</v>
      </c>
      <c r="B156" s="4" t="str">
        <f>"48882023020522033224585"</f>
        <v>48882023020522033224585</v>
      </c>
      <c r="C156" s="4" t="s">
        <v>7</v>
      </c>
      <c r="D156" s="4" t="str">
        <f>"符男"</f>
        <v>符男</v>
      </c>
      <c r="E156" s="4" t="str">
        <f>"女"</f>
        <v>女</v>
      </c>
    </row>
    <row r="157" customHeight="1" spans="1:5">
      <c r="A157" s="4">
        <v>154</v>
      </c>
      <c r="B157" s="4" t="str">
        <f>"48882023020608120825127"</f>
        <v>48882023020608120825127</v>
      </c>
      <c r="C157" s="4" t="s">
        <v>7</v>
      </c>
      <c r="D157" s="4" t="str">
        <f>"朱铭兰"</f>
        <v>朱铭兰</v>
      </c>
      <c r="E157" s="4" t="str">
        <f>"女"</f>
        <v>女</v>
      </c>
    </row>
    <row r="158" customHeight="1" spans="1:5">
      <c r="A158" s="4">
        <v>155</v>
      </c>
      <c r="B158" s="4" t="str">
        <f>"48882023020609122125254"</f>
        <v>48882023020609122125254</v>
      </c>
      <c r="C158" s="4" t="s">
        <v>7</v>
      </c>
      <c r="D158" s="4" t="str">
        <f>"王枫"</f>
        <v>王枫</v>
      </c>
      <c r="E158" s="4" t="str">
        <f>"女"</f>
        <v>女</v>
      </c>
    </row>
    <row r="159" customHeight="1" spans="1:5">
      <c r="A159" s="4">
        <v>156</v>
      </c>
      <c r="B159" s="4" t="str">
        <f>"48882023020609355625352"</f>
        <v>48882023020609355625352</v>
      </c>
      <c r="C159" s="4" t="s">
        <v>7</v>
      </c>
      <c r="D159" s="4" t="str">
        <f>"李紫艳"</f>
        <v>李紫艳</v>
      </c>
      <c r="E159" s="4" t="str">
        <f>"女"</f>
        <v>女</v>
      </c>
    </row>
    <row r="160" customHeight="1" spans="1:5">
      <c r="A160" s="4">
        <v>157</v>
      </c>
      <c r="B160" s="4" t="str">
        <f>"48882023020610333725594"</f>
        <v>48882023020610333725594</v>
      </c>
      <c r="C160" s="4" t="s">
        <v>7</v>
      </c>
      <c r="D160" s="4" t="str">
        <f>"王枫"</f>
        <v>王枫</v>
      </c>
      <c r="E160" s="4" t="str">
        <f>"女"</f>
        <v>女</v>
      </c>
    </row>
    <row r="161" customHeight="1" spans="1:5">
      <c r="A161" s="4">
        <v>158</v>
      </c>
      <c r="B161" s="4" t="str">
        <f>"48882023020611095125751"</f>
        <v>48882023020611095125751</v>
      </c>
      <c r="C161" s="4" t="s">
        <v>7</v>
      </c>
      <c r="D161" s="4" t="str">
        <f>"蒙秋颖"</f>
        <v>蒙秋颖</v>
      </c>
      <c r="E161" s="4" t="str">
        <f>"女"</f>
        <v>女</v>
      </c>
    </row>
    <row r="162" customHeight="1" spans="1:5">
      <c r="A162" s="4">
        <v>159</v>
      </c>
      <c r="B162" s="4" t="str">
        <f>"48882023020612273625998"</f>
        <v>48882023020612273625998</v>
      </c>
      <c r="C162" s="4" t="s">
        <v>7</v>
      </c>
      <c r="D162" s="4" t="str">
        <f>"龙齐凤"</f>
        <v>龙齐凤</v>
      </c>
      <c r="E162" s="4" t="str">
        <f>"女"</f>
        <v>女</v>
      </c>
    </row>
    <row r="163" customHeight="1" spans="1:5">
      <c r="A163" s="4">
        <v>160</v>
      </c>
      <c r="B163" s="4" t="str">
        <f>"48882023020612315226023"</f>
        <v>48882023020612315226023</v>
      </c>
      <c r="C163" s="4" t="s">
        <v>7</v>
      </c>
      <c r="D163" s="4" t="str">
        <f>"傅诗雨"</f>
        <v>傅诗雨</v>
      </c>
      <c r="E163" s="4" t="str">
        <f>"女"</f>
        <v>女</v>
      </c>
    </row>
    <row r="164" customHeight="1" spans="1:5">
      <c r="A164" s="4">
        <v>161</v>
      </c>
      <c r="B164" s="4" t="str">
        <f>"48882023020612353626032"</f>
        <v>48882023020612353626032</v>
      </c>
      <c r="C164" s="4" t="s">
        <v>7</v>
      </c>
      <c r="D164" s="4" t="str">
        <f>"吴玉敏"</f>
        <v>吴玉敏</v>
      </c>
      <c r="E164" s="4" t="str">
        <f>"女"</f>
        <v>女</v>
      </c>
    </row>
    <row r="165" customHeight="1" spans="1:5">
      <c r="A165" s="4">
        <v>162</v>
      </c>
      <c r="B165" s="4" t="str">
        <f>"48882023020612535926091"</f>
        <v>48882023020612535926091</v>
      </c>
      <c r="C165" s="4" t="s">
        <v>7</v>
      </c>
      <c r="D165" s="4" t="str">
        <f>"王宝琳"</f>
        <v>王宝琳</v>
      </c>
      <c r="E165" s="4" t="str">
        <f>"女"</f>
        <v>女</v>
      </c>
    </row>
    <row r="166" customHeight="1" spans="1:5">
      <c r="A166" s="4">
        <v>163</v>
      </c>
      <c r="B166" s="4" t="str">
        <f>"48882023020613135926174"</f>
        <v>48882023020613135926174</v>
      </c>
      <c r="C166" s="4" t="s">
        <v>7</v>
      </c>
      <c r="D166" s="4" t="str">
        <f>"黄妮"</f>
        <v>黄妮</v>
      </c>
      <c r="E166" s="4" t="str">
        <f>"女"</f>
        <v>女</v>
      </c>
    </row>
    <row r="167" customHeight="1" spans="1:5">
      <c r="A167" s="4">
        <v>164</v>
      </c>
      <c r="B167" s="4" t="str">
        <f>"48882023020613360826257"</f>
        <v>48882023020613360826257</v>
      </c>
      <c r="C167" s="4" t="s">
        <v>7</v>
      </c>
      <c r="D167" s="4" t="str">
        <f>"刘亚听"</f>
        <v>刘亚听</v>
      </c>
      <c r="E167" s="4" t="str">
        <f>"女"</f>
        <v>女</v>
      </c>
    </row>
    <row r="168" customHeight="1" spans="1:5">
      <c r="A168" s="4">
        <v>165</v>
      </c>
      <c r="B168" s="4" t="str">
        <f>"48882023020614425226533"</f>
        <v>48882023020614425226533</v>
      </c>
      <c r="C168" s="4" t="s">
        <v>7</v>
      </c>
      <c r="D168" s="4" t="str">
        <f>"王冰"</f>
        <v>王冰</v>
      </c>
      <c r="E168" s="4" t="str">
        <f>"女"</f>
        <v>女</v>
      </c>
    </row>
    <row r="169" customHeight="1" spans="1:5">
      <c r="A169" s="4">
        <v>166</v>
      </c>
      <c r="B169" s="4" t="str">
        <f>"48882023020614554326592"</f>
        <v>48882023020614554326592</v>
      </c>
      <c r="C169" s="4" t="s">
        <v>7</v>
      </c>
      <c r="D169" s="4" t="str">
        <f>"符金莹"</f>
        <v>符金莹</v>
      </c>
      <c r="E169" s="4" t="str">
        <f>"女"</f>
        <v>女</v>
      </c>
    </row>
    <row r="170" customHeight="1" spans="1:5">
      <c r="A170" s="4">
        <v>167</v>
      </c>
      <c r="B170" s="4" t="str">
        <f>"48882023020615213026740"</f>
        <v>48882023020615213026740</v>
      </c>
      <c r="C170" s="4" t="s">
        <v>7</v>
      </c>
      <c r="D170" s="4" t="str">
        <f>"黄祖君"</f>
        <v>黄祖君</v>
      </c>
      <c r="E170" s="4" t="str">
        <f>"女"</f>
        <v>女</v>
      </c>
    </row>
    <row r="171" customHeight="1" spans="1:5">
      <c r="A171" s="4">
        <v>168</v>
      </c>
      <c r="B171" s="4" t="str">
        <f>"48882023020615245826760"</f>
        <v>48882023020615245826760</v>
      </c>
      <c r="C171" s="4" t="s">
        <v>7</v>
      </c>
      <c r="D171" s="4" t="str">
        <f>"黄念"</f>
        <v>黄念</v>
      </c>
      <c r="E171" s="4" t="str">
        <f>"女"</f>
        <v>女</v>
      </c>
    </row>
    <row r="172" customHeight="1" spans="1:5">
      <c r="A172" s="4">
        <v>169</v>
      </c>
      <c r="B172" s="4" t="str">
        <f>"48882023020616063926969"</f>
        <v>48882023020616063926969</v>
      </c>
      <c r="C172" s="4" t="s">
        <v>7</v>
      </c>
      <c r="D172" s="4" t="str">
        <f>"李佳"</f>
        <v>李佳</v>
      </c>
      <c r="E172" s="4" t="str">
        <f>"女"</f>
        <v>女</v>
      </c>
    </row>
    <row r="173" customHeight="1" spans="1:5">
      <c r="A173" s="4">
        <v>170</v>
      </c>
      <c r="B173" s="4" t="str">
        <f>"48882023020616584727213"</f>
        <v>48882023020616584727213</v>
      </c>
      <c r="C173" s="4" t="s">
        <v>7</v>
      </c>
      <c r="D173" s="4" t="str">
        <f>"吉璐璐"</f>
        <v>吉璐璐</v>
      </c>
      <c r="E173" s="4" t="str">
        <f>"女"</f>
        <v>女</v>
      </c>
    </row>
    <row r="174" customHeight="1" spans="1:5">
      <c r="A174" s="4">
        <v>171</v>
      </c>
      <c r="B174" s="4" t="str">
        <f>"48882023020617202627235"</f>
        <v>48882023020617202627235</v>
      </c>
      <c r="C174" s="4" t="s">
        <v>7</v>
      </c>
      <c r="D174" s="4" t="str">
        <f>"张炳翠"</f>
        <v>张炳翠</v>
      </c>
      <c r="E174" s="4" t="str">
        <f>"女"</f>
        <v>女</v>
      </c>
    </row>
    <row r="175" customHeight="1" spans="1:5">
      <c r="A175" s="4">
        <v>172</v>
      </c>
      <c r="B175" s="4" t="str">
        <f>"48882023020618031527249"</f>
        <v>48882023020618031527249</v>
      </c>
      <c r="C175" s="4" t="s">
        <v>7</v>
      </c>
      <c r="D175" s="4" t="str">
        <f>"吴珊"</f>
        <v>吴珊</v>
      </c>
      <c r="E175" s="4" t="str">
        <f>"女"</f>
        <v>女</v>
      </c>
    </row>
    <row r="176" customHeight="1" spans="1:5">
      <c r="A176" s="4">
        <v>173</v>
      </c>
      <c r="B176" s="4" t="str">
        <f>"48882023020618070927253"</f>
        <v>48882023020618070927253</v>
      </c>
      <c r="C176" s="4" t="s">
        <v>7</v>
      </c>
      <c r="D176" s="4" t="str">
        <f>"洪琼芳"</f>
        <v>洪琼芳</v>
      </c>
      <c r="E176" s="4" t="str">
        <f>"女"</f>
        <v>女</v>
      </c>
    </row>
    <row r="177" customHeight="1" spans="1:5">
      <c r="A177" s="4">
        <v>174</v>
      </c>
      <c r="B177" s="4" t="str">
        <f>"48882023020619073527275"</f>
        <v>48882023020619073527275</v>
      </c>
      <c r="C177" s="4" t="s">
        <v>7</v>
      </c>
      <c r="D177" s="4" t="str">
        <f>"符兰青"</f>
        <v>符兰青</v>
      </c>
      <c r="E177" s="4" t="str">
        <f>"女"</f>
        <v>女</v>
      </c>
    </row>
    <row r="178" customHeight="1" spans="1:5">
      <c r="A178" s="4">
        <v>175</v>
      </c>
      <c r="B178" s="4" t="str">
        <f>"48882023020620475827309"</f>
        <v>48882023020620475827309</v>
      </c>
      <c r="C178" s="4" t="s">
        <v>7</v>
      </c>
      <c r="D178" s="4" t="str">
        <f>"陈桑"</f>
        <v>陈桑</v>
      </c>
      <c r="E178" s="4" t="str">
        <f>"女"</f>
        <v>女</v>
      </c>
    </row>
    <row r="179" customHeight="1" spans="1:5">
      <c r="A179" s="4">
        <v>176</v>
      </c>
      <c r="B179" s="4" t="str">
        <f>"48882023020621200227322"</f>
        <v>48882023020621200227322</v>
      </c>
      <c r="C179" s="4" t="s">
        <v>7</v>
      </c>
      <c r="D179" s="4" t="str">
        <f>"陈琪"</f>
        <v>陈琪</v>
      </c>
      <c r="E179" s="4" t="str">
        <f>"男"</f>
        <v>男</v>
      </c>
    </row>
    <row r="180" customHeight="1" spans="1:5">
      <c r="A180" s="4">
        <v>177</v>
      </c>
      <c r="B180" s="4" t="str">
        <f>"48882023020621231527326"</f>
        <v>48882023020621231527326</v>
      </c>
      <c r="C180" s="4" t="s">
        <v>7</v>
      </c>
      <c r="D180" s="4" t="str">
        <f>"王丽宇"</f>
        <v>王丽宇</v>
      </c>
      <c r="E180" s="4" t="str">
        <f>"女"</f>
        <v>女</v>
      </c>
    </row>
    <row r="181" customHeight="1" spans="1:5">
      <c r="A181" s="4">
        <v>178</v>
      </c>
      <c r="B181" s="4" t="str">
        <f>"48882023020621451327335"</f>
        <v>48882023020621451327335</v>
      </c>
      <c r="C181" s="4" t="s">
        <v>7</v>
      </c>
      <c r="D181" s="4" t="str">
        <f>"冯晓娜"</f>
        <v>冯晓娜</v>
      </c>
      <c r="E181" s="4" t="str">
        <f>"女"</f>
        <v>女</v>
      </c>
    </row>
    <row r="182" customHeight="1" spans="1:5">
      <c r="A182" s="4">
        <v>179</v>
      </c>
      <c r="B182" s="4" t="str">
        <f>"48882023020622420827359"</f>
        <v>48882023020622420827359</v>
      </c>
      <c r="C182" s="4" t="s">
        <v>7</v>
      </c>
      <c r="D182" s="4" t="str">
        <f>"林玉"</f>
        <v>林玉</v>
      </c>
      <c r="E182" s="4" t="str">
        <f>"女"</f>
        <v>女</v>
      </c>
    </row>
    <row r="183" customHeight="1" spans="1:5">
      <c r="A183" s="4">
        <v>180</v>
      </c>
      <c r="B183" s="4" t="str">
        <f>"48882023020622441927360"</f>
        <v>48882023020622441927360</v>
      </c>
      <c r="C183" s="4" t="s">
        <v>7</v>
      </c>
      <c r="D183" s="4" t="str">
        <f>"吴开姨"</f>
        <v>吴开姨</v>
      </c>
      <c r="E183" s="4" t="str">
        <f>"女"</f>
        <v>女</v>
      </c>
    </row>
    <row r="184" customHeight="1" spans="1:5">
      <c r="A184" s="4">
        <v>181</v>
      </c>
      <c r="B184" s="4" t="str">
        <f>"48882023020623001927366"</f>
        <v>48882023020623001927366</v>
      </c>
      <c r="C184" s="4" t="s">
        <v>7</v>
      </c>
      <c r="D184" s="4" t="str">
        <f>"符金珠"</f>
        <v>符金珠</v>
      </c>
      <c r="E184" s="4" t="str">
        <f>"女"</f>
        <v>女</v>
      </c>
    </row>
    <row r="185" customHeight="1" spans="1:5">
      <c r="A185" s="4">
        <v>182</v>
      </c>
      <c r="B185" s="4" t="str">
        <f>"48882023020623141627376"</f>
        <v>48882023020623141627376</v>
      </c>
      <c r="C185" s="4" t="s">
        <v>7</v>
      </c>
      <c r="D185" s="4" t="str">
        <f>"孙林燕"</f>
        <v>孙林燕</v>
      </c>
      <c r="E185" s="4" t="str">
        <f>"女"</f>
        <v>女</v>
      </c>
    </row>
    <row r="186" customHeight="1" spans="1:5">
      <c r="A186" s="4">
        <v>183</v>
      </c>
      <c r="B186" s="4" t="str">
        <f>"48882023020700102527390"</f>
        <v>48882023020700102527390</v>
      </c>
      <c r="C186" s="4" t="s">
        <v>7</v>
      </c>
      <c r="D186" s="4" t="str">
        <f>"韦红娜"</f>
        <v>韦红娜</v>
      </c>
      <c r="E186" s="4" t="str">
        <f>"女"</f>
        <v>女</v>
      </c>
    </row>
    <row r="187" customHeight="1" spans="1:5">
      <c r="A187" s="4">
        <v>184</v>
      </c>
      <c r="B187" s="4" t="str">
        <f>"48882023020701382327400"</f>
        <v>48882023020701382327400</v>
      </c>
      <c r="C187" s="4" t="s">
        <v>7</v>
      </c>
      <c r="D187" s="4" t="str">
        <f>"陈圣花"</f>
        <v>陈圣花</v>
      </c>
      <c r="E187" s="4" t="str">
        <f>"女"</f>
        <v>女</v>
      </c>
    </row>
    <row r="188" customHeight="1" spans="1:5">
      <c r="A188" s="4">
        <v>185</v>
      </c>
      <c r="B188" s="4" t="str">
        <f>"48882023020702061127401"</f>
        <v>48882023020702061127401</v>
      </c>
      <c r="C188" s="4" t="s">
        <v>7</v>
      </c>
      <c r="D188" s="4" t="str">
        <f>"曾妮"</f>
        <v>曾妮</v>
      </c>
      <c r="E188" s="4" t="str">
        <f>"女"</f>
        <v>女</v>
      </c>
    </row>
    <row r="189" customHeight="1" spans="1:5">
      <c r="A189" s="4">
        <v>186</v>
      </c>
      <c r="B189" s="4" t="str">
        <f>"48882023020707161627407"</f>
        <v>48882023020707161627407</v>
      </c>
      <c r="C189" s="4" t="s">
        <v>7</v>
      </c>
      <c r="D189" s="4" t="str">
        <f>"王首丹"</f>
        <v>王首丹</v>
      </c>
      <c r="E189" s="4" t="str">
        <f>"女"</f>
        <v>女</v>
      </c>
    </row>
    <row r="190" customHeight="1" spans="1:5">
      <c r="A190" s="4">
        <v>187</v>
      </c>
      <c r="B190" s="4" t="str">
        <f>"48882023020708291827416"</f>
        <v>48882023020708291827416</v>
      </c>
      <c r="C190" s="4" t="s">
        <v>7</v>
      </c>
      <c r="D190" s="4" t="str">
        <f>"黎娇丽"</f>
        <v>黎娇丽</v>
      </c>
      <c r="E190" s="4" t="str">
        <f>"女"</f>
        <v>女</v>
      </c>
    </row>
    <row r="191" customHeight="1" spans="1:5">
      <c r="A191" s="4">
        <v>188</v>
      </c>
      <c r="B191" s="4" t="str">
        <f>"48882023020709053427433"</f>
        <v>48882023020709053427433</v>
      </c>
      <c r="C191" s="4" t="s">
        <v>7</v>
      </c>
      <c r="D191" s="4" t="str">
        <f>"李文荟"</f>
        <v>李文荟</v>
      </c>
      <c r="E191" s="4" t="str">
        <f>"女"</f>
        <v>女</v>
      </c>
    </row>
    <row r="192" customHeight="1" spans="1:5">
      <c r="A192" s="4">
        <v>189</v>
      </c>
      <c r="B192" s="4" t="str">
        <f>"48882023020709152227438"</f>
        <v>48882023020709152227438</v>
      </c>
      <c r="C192" s="4" t="s">
        <v>7</v>
      </c>
      <c r="D192" s="4" t="str">
        <f>"李菲菲"</f>
        <v>李菲菲</v>
      </c>
      <c r="E192" s="4" t="str">
        <f>"女"</f>
        <v>女</v>
      </c>
    </row>
    <row r="193" customHeight="1" spans="1:5">
      <c r="A193" s="4">
        <v>190</v>
      </c>
      <c r="B193" s="4" t="str">
        <f>"48882023020709481327458"</f>
        <v>48882023020709481327458</v>
      </c>
      <c r="C193" s="4" t="s">
        <v>7</v>
      </c>
      <c r="D193" s="4" t="str">
        <f>"叶锦艳"</f>
        <v>叶锦艳</v>
      </c>
      <c r="E193" s="4" t="str">
        <f>"女"</f>
        <v>女</v>
      </c>
    </row>
    <row r="194" customHeight="1" spans="1:5">
      <c r="A194" s="4">
        <v>191</v>
      </c>
      <c r="B194" s="4" t="str">
        <f>"48882023020110502514621"</f>
        <v>48882023020110502514621</v>
      </c>
      <c r="C194" s="4" t="s">
        <v>8</v>
      </c>
      <c r="D194" s="4" t="str">
        <f>"李浩充"</f>
        <v>李浩充</v>
      </c>
      <c r="E194" s="4" t="str">
        <f>"男"</f>
        <v>男</v>
      </c>
    </row>
    <row r="195" customHeight="1" spans="1:5">
      <c r="A195" s="4">
        <v>192</v>
      </c>
      <c r="B195" s="4" t="str">
        <f>"48882023020122435617222"</f>
        <v>48882023020122435617222</v>
      </c>
      <c r="C195" s="4" t="s">
        <v>8</v>
      </c>
      <c r="D195" s="4" t="str">
        <f>"林婵"</f>
        <v>林婵</v>
      </c>
      <c r="E195" s="4" t="str">
        <f>"女"</f>
        <v>女</v>
      </c>
    </row>
    <row r="196" customHeight="1" spans="1:5">
      <c r="A196" s="4">
        <v>193</v>
      </c>
      <c r="B196" s="4" t="str">
        <f>"48882023020209174917525"</f>
        <v>48882023020209174917525</v>
      </c>
      <c r="C196" s="4" t="s">
        <v>8</v>
      </c>
      <c r="D196" s="4" t="str">
        <f>"赵国翠"</f>
        <v>赵国翠</v>
      </c>
      <c r="E196" s="4" t="str">
        <f>"女"</f>
        <v>女</v>
      </c>
    </row>
    <row r="197" customHeight="1" spans="1:5">
      <c r="A197" s="4">
        <v>194</v>
      </c>
      <c r="B197" s="4" t="str">
        <f>"48882023020214492218389"</f>
        <v>48882023020214492218389</v>
      </c>
      <c r="C197" s="4" t="s">
        <v>8</v>
      </c>
      <c r="D197" s="4" t="str">
        <f>"韦小娟"</f>
        <v>韦小娟</v>
      </c>
      <c r="E197" s="4" t="str">
        <f>"女"</f>
        <v>女</v>
      </c>
    </row>
    <row r="198" customHeight="1" spans="1:5">
      <c r="A198" s="4">
        <v>195</v>
      </c>
      <c r="B198" s="4" t="str">
        <f>"48882023020221101419251"</f>
        <v>48882023020221101419251</v>
      </c>
      <c r="C198" s="4" t="s">
        <v>8</v>
      </c>
      <c r="D198" s="4" t="str">
        <f>"羊玉花"</f>
        <v>羊玉花</v>
      </c>
      <c r="E198" s="4" t="str">
        <f>"女"</f>
        <v>女</v>
      </c>
    </row>
  </sheetData>
  <mergeCells count="1">
    <mergeCell ref="A2:E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资格初审合格进入笔试人员名单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许振辉</cp:lastModifiedBy>
  <dcterms:created xsi:type="dcterms:W3CDTF">2023-02-14T02:53:02Z</dcterms:created>
  <dcterms:modified xsi:type="dcterms:W3CDTF">2023-02-14T03:01:45Z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2D8D0EB661B049DB88C7AD7466F18FCC</vt:lpwstr>
  </property>
  <property fmtid="{D5CDD505-2E9C-101B-9397-08002B2CF9AE}" pid="3" name="KSOProductBuildVer">
    <vt:lpwstr>2052-11.1.0.12980</vt:lpwstr>
  </property>
</Properties>
</file>