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3面试人员名单" sheetId="1" r:id="rId1"/>
  </sheets>
  <definedNames/>
  <calcPr fullCalcOnLoad="1"/>
</workbook>
</file>

<file path=xl/sharedStrings.xml><?xml version="1.0" encoding="utf-8"?>
<sst xmlns="http://schemas.openxmlformats.org/spreadsheetml/2006/main" count="1281" uniqueCount="461">
  <si>
    <t>2022-2023学年走进校园公开招聘教师面试人员名单</t>
  </si>
  <si>
    <t>岗位代码</t>
  </si>
  <si>
    <t>岗位名称</t>
  </si>
  <si>
    <t>招聘单位</t>
  </si>
  <si>
    <t>姓名</t>
  </si>
  <si>
    <t>身份证号码</t>
  </si>
  <si>
    <t>语文教师</t>
  </si>
  <si>
    <t>社旗县高中（中职校）</t>
  </si>
  <si>
    <t>411327******053326</t>
  </si>
  <si>
    <t>411329******210044</t>
  </si>
  <si>
    <t>210881******20504X</t>
  </si>
  <si>
    <t>411329******180721</t>
  </si>
  <si>
    <t>411325******265024</t>
  </si>
  <si>
    <t>411329******02352X</t>
  </si>
  <si>
    <t>411329******150021</t>
  </si>
  <si>
    <t>412723******309030</t>
  </si>
  <si>
    <t>412821******154449</t>
  </si>
  <si>
    <t>411329******312824</t>
  </si>
  <si>
    <t>411324******190048</t>
  </si>
  <si>
    <t>411381******137944</t>
  </si>
  <si>
    <t>412723******122181</t>
  </si>
  <si>
    <t>411327******08152X</t>
  </si>
  <si>
    <t>411329******220328</t>
  </si>
  <si>
    <t>数学教师</t>
  </si>
  <si>
    <t>410822******109025</t>
  </si>
  <si>
    <t>411329******14191X</t>
  </si>
  <si>
    <t>411329******09442X</t>
  </si>
  <si>
    <t>410811******010040</t>
  </si>
  <si>
    <t>411322******264529</t>
  </si>
  <si>
    <t>410521******071527</t>
  </si>
  <si>
    <t>411324******064526</t>
  </si>
  <si>
    <t>411303******056740</t>
  </si>
  <si>
    <t>410422******025951</t>
  </si>
  <si>
    <t>411526******141927</t>
  </si>
  <si>
    <t>411381******013527</t>
  </si>
  <si>
    <t>411324******275241</t>
  </si>
  <si>
    <t>411330******195517</t>
  </si>
  <si>
    <t>411303******220549</t>
  </si>
  <si>
    <t>411303******06676X</t>
  </si>
  <si>
    <t>411303******290524</t>
  </si>
  <si>
    <t>411302******260545</t>
  </si>
  <si>
    <t>411322******123819</t>
  </si>
  <si>
    <t>411329******282824</t>
  </si>
  <si>
    <t>411325******020724</t>
  </si>
  <si>
    <t>411329******210328</t>
  </si>
  <si>
    <t>411330******052525</t>
  </si>
  <si>
    <t>411329******040011</t>
  </si>
  <si>
    <t>411324******183220</t>
  </si>
  <si>
    <t>地理教师</t>
  </si>
  <si>
    <t>411325******06206X</t>
  </si>
  <si>
    <t>411321******251124</t>
  </si>
  <si>
    <t>412723******223818</t>
  </si>
  <si>
    <t>411329******134743</t>
  </si>
  <si>
    <t>411329******160720</t>
  </si>
  <si>
    <t>410326******065048</t>
  </si>
  <si>
    <t>411329******30502X</t>
  </si>
  <si>
    <t>411329******11360X</t>
  </si>
  <si>
    <t>生物教师</t>
  </si>
  <si>
    <t>411402******236727</t>
  </si>
  <si>
    <t>410322******014726</t>
  </si>
  <si>
    <t>410482******224421</t>
  </si>
  <si>
    <t>410622******120023</t>
  </si>
  <si>
    <t>411329******151686</t>
  </si>
  <si>
    <t>411329******170020</t>
  </si>
  <si>
    <t>412822******117960</t>
  </si>
  <si>
    <t>411324******110023</t>
  </si>
  <si>
    <t>410324******133441</t>
  </si>
  <si>
    <t>412702******153945</t>
  </si>
  <si>
    <t>411329******083525</t>
  </si>
  <si>
    <t>412822******192480</t>
  </si>
  <si>
    <t>411322******192445</t>
  </si>
  <si>
    <t>411325******126049</t>
  </si>
  <si>
    <t>411329******293164</t>
  </si>
  <si>
    <t>411302******264535</t>
  </si>
  <si>
    <t>411302******063422</t>
  </si>
  <si>
    <t>411329******130731</t>
  </si>
  <si>
    <t>411726******01845X</t>
  </si>
  <si>
    <t>411329******110724</t>
  </si>
  <si>
    <t>政治教师</t>
  </si>
  <si>
    <t>410881******298527</t>
  </si>
  <si>
    <t>411202******139560</t>
  </si>
  <si>
    <t>411123******071516</t>
  </si>
  <si>
    <t>411324******223811</t>
  </si>
  <si>
    <t>410326******015521</t>
  </si>
  <si>
    <t>412829******238027</t>
  </si>
  <si>
    <t>412822******093148</t>
  </si>
  <si>
    <t>411329******252523</t>
  </si>
  <si>
    <t>历史教师</t>
  </si>
  <si>
    <t>411329******011927</t>
  </si>
  <si>
    <t>411081******290863</t>
  </si>
  <si>
    <t>410322******294719</t>
  </si>
  <si>
    <t>411322******283429</t>
  </si>
  <si>
    <t>411123******171023</t>
  </si>
  <si>
    <t>411122******11810X</t>
  </si>
  <si>
    <t>411322******185720</t>
  </si>
  <si>
    <t>411324******011525</t>
  </si>
  <si>
    <t>体育教师</t>
  </si>
  <si>
    <t>210211******046771</t>
  </si>
  <si>
    <t>411329******246769</t>
  </si>
  <si>
    <t>411303******210013</t>
  </si>
  <si>
    <t>411329******213134</t>
  </si>
  <si>
    <t>411329******024415</t>
  </si>
  <si>
    <t>411481******011865</t>
  </si>
  <si>
    <t>410811******140047</t>
  </si>
  <si>
    <t>411329******182511</t>
  </si>
  <si>
    <t>410928******161263</t>
  </si>
  <si>
    <t>410821******114519</t>
  </si>
  <si>
    <t>411323******015824</t>
  </si>
  <si>
    <t>411081******042864</t>
  </si>
  <si>
    <t>411322******024222</t>
  </si>
  <si>
    <t>411381******132611</t>
  </si>
  <si>
    <t>412923******103857</t>
  </si>
  <si>
    <t>410804******080061</t>
  </si>
  <si>
    <t>411303******164817</t>
  </si>
  <si>
    <t>410381******139697</t>
  </si>
  <si>
    <t>信息技术教师</t>
  </si>
  <si>
    <t>411302******121820</t>
  </si>
  <si>
    <t>412728******291222</t>
  </si>
  <si>
    <t>411081******069039</t>
  </si>
  <si>
    <t>411422******233381</t>
  </si>
  <si>
    <t>412728******103253</t>
  </si>
  <si>
    <t>411302******106039</t>
  </si>
  <si>
    <t>英语教师</t>
  </si>
  <si>
    <t>411323******042641</t>
  </si>
  <si>
    <t>410221******010521</t>
  </si>
  <si>
    <t>412825******292022</t>
  </si>
  <si>
    <t>411329******145027</t>
  </si>
  <si>
    <t>411224******073821</t>
  </si>
  <si>
    <t>411302******193766</t>
  </si>
  <si>
    <t>410823******050125</t>
  </si>
  <si>
    <t>411330******012540</t>
  </si>
  <si>
    <t>411224******113500</t>
  </si>
  <si>
    <t>411381******214226</t>
  </si>
  <si>
    <t>410602******083531</t>
  </si>
  <si>
    <t>411302******121321</t>
  </si>
  <si>
    <t>411303******266760</t>
  </si>
  <si>
    <t>411329******250025</t>
  </si>
  <si>
    <t>411327******115042</t>
  </si>
  <si>
    <t>411327******013205</t>
  </si>
  <si>
    <t>412727******16804X</t>
  </si>
  <si>
    <t>411329******165020</t>
  </si>
  <si>
    <t>411323******263427</t>
  </si>
  <si>
    <t>411328******051323</t>
  </si>
  <si>
    <t>411302******211829</t>
  </si>
  <si>
    <t>物理教师</t>
  </si>
  <si>
    <t>410322******228913</t>
  </si>
  <si>
    <t>411329******274114</t>
  </si>
  <si>
    <t>411324******051428</t>
  </si>
  <si>
    <t>411324******260520</t>
  </si>
  <si>
    <t>632524******300013</t>
  </si>
  <si>
    <t>化学教师</t>
  </si>
  <si>
    <t>411329******282224</t>
  </si>
  <si>
    <t>411303******115917</t>
  </si>
  <si>
    <t>411329******200055</t>
  </si>
  <si>
    <t>410502******225007</t>
  </si>
  <si>
    <t>411329******270718</t>
  </si>
  <si>
    <t>412822******130462</t>
  </si>
  <si>
    <t>411302******166128</t>
  </si>
  <si>
    <t>411327******194523</t>
  </si>
  <si>
    <t>411329******033130</t>
  </si>
  <si>
    <t>411302******215725</t>
  </si>
  <si>
    <t>411224******273518</t>
  </si>
  <si>
    <t>411329******303133</t>
  </si>
  <si>
    <t>411324******010022</t>
  </si>
  <si>
    <t>411303******236323</t>
  </si>
  <si>
    <t>411726******168029</t>
  </si>
  <si>
    <t>411322******083426</t>
  </si>
  <si>
    <t>日语教师</t>
  </si>
  <si>
    <t>410526******225825</t>
  </si>
  <si>
    <t>411221******035026</t>
  </si>
  <si>
    <t>410881******295025</t>
  </si>
  <si>
    <t>230503******190814</t>
  </si>
  <si>
    <t>130535******130027</t>
  </si>
  <si>
    <t>410203******28349X</t>
  </si>
  <si>
    <t>411081******166877</t>
  </si>
  <si>
    <t>340822******046049</t>
  </si>
  <si>
    <t>362502******151220</t>
  </si>
  <si>
    <t>411282******061022</t>
  </si>
  <si>
    <t>心理老师</t>
  </si>
  <si>
    <t>411329******183826</t>
  </si>
  <si>
    <t>411329******193127</t>
  </si>
  <si>
    <t>410881******113524</t>
  </si>
  <si>
    <t>410527******11711X</t>
  </si>
  <si>
    <t>412822******104815</t>
  </si>
  <si>
    <t>411327******050625</t>
  </si>
  <si>
    <t>410782******259599</t>
  </si>
  <si>
    <t>412827******250033</t>
  </si>
  <si>
    <t>411224******154528</t>
  </si>
  <si>
    <t>410422******144840</t>
  </si>
  <si>
    <t>410402******305526</t>
  </si>
  <si>
    <t>411325******090644</t>
  </si>
  <si>
    <t>机电</t>
  </si>
  <si>
    <t>社旗县中职校</t>
  </si>
  <si>
    <t>411302******304220</t>
  </si>
  <si>
    <t>420607******120542</t>
  </si>
  <si>
    <t>410423******212539</t>
  </si>
  <si>
    <t>411329******142210</t>
  </si>
  <si>
    <t>411329******183128</t>
  </si>
  <si>
    <t>411329******085359</t>
  </si>
  <si>
    <t>汽修</t>
  </si>
  <si>
    <t>411322******112118</t>
  </si>
  <si>
    <t>411323******270013</t>
  </si>
  <si>
    <t>动物医学</t>
  </si>
  <si>
    <t>411322******195729</t>
  </si>
  <si>
    <t>411324******200517</t>
  </si>
  <si>
    <t>411321******253612</t>
  </si>
  <si>
    <t>411324******251521</t>
  </si>
  <si>
    <t>旅游</t>
  </si>
  <si>
    <t>411327******291148</t>
  </si>
  <si>
    <t>411381******10537X</t>
  </si>
  <si>
    <t>410522******107220</t>
  </si>
  <si>
    <t>140522******076520</t>
  </si>
  <si>
    <t>410821******100041</t>
  </si>
  <si>
    <t>410527******065042</t>
  </si>
  <si>
    <t>直播营销</t>
  </si>
  <si>
    <t>500229******011322</t>
  </si>
  <si>
    <t>411327******172513</t>
  </si>
  <si>
    <t>411081******079137</t>
  </si>
  <si>
    <t>411329******100041</t>
  </si>
  <si>
    <t>船舶机工</t>
  </si>
  <si>
    <t>231182******290839</t>
  </si>
  <si>
    <t>410482******240036</t>
  </si>
  <si>
    <t>播音与主持</t>
  </si>
  <si>
    <t>411302******220028</t>
  </si>
  <si>
    <t>411302******164220</t>
  </si>
  <si>
    <t>411329******310028</t>
  </si>
  <si>
    <t>音乐表演</t>
  </si>
  <si>
    <t>411302******04371X</t>
  </si>
  <si>
    <t>411325******133510</t>
  </si>
  <si>
    <t>410426******053023</t>
  </si>
  <si>
    <t>会计</t>
  </si>
  <si>
    <t>410922******201320</t>
  </si>
  <si>
    <t>411329******190026</t>
  </si>
  <si>
    <t>411321******021520</t>
  </si>
  <si>
    <t>411326******292025</t>
  </si>
  <si>
    <t>411329******095324</t>
  </si>
  <si>
    <t>411330******211549</t>
  </si>
  <si>
    <t>410426******080027</t>
  </si>
  <si>
    <t>美术学</t>
  </si>
  <si>
    <t>411329******295342</t>
  </si>
  <si>
    <t>410704******290047</t>
  </si>
  <si>
    <t>411329******230028</t>
  </si>
  <si>
    <t>影视</t>
  </si>
  <si>
    <t>341227******06874X</t>
  </si>
  <si>
    <t>411329******280735</t>
  </si>
  <si>
    <t>412822******190469</t>
  </si>
  <si>
    <t>411222******116044</t>
  </si>
  <si>
    <t>411329******18006X</t>
  </si>
  <si>
    <t>411323******140042</t>
  </si>
  <si>
    <t>411322******120041</t>
  </si>
  <si>
    <t>建筑</t>
  </si>
  <si>
    <t>411123******056056</t>
  </si>
  <si>
    <t>140602******159014</t>
  </si>
  <si>
    <t>410122******287414</t>
  </si>
  <si>
    <t>411329******292521</t>
  </si>
  <si>
    <t>411329******204411</t>
  </si>
  <si>
    <t>411303******261528</t>
  </si>
  <si>
    <t>411303******081522</t>
  </si>
  <si>
    <t>411329******234123</t>
  </si>
  <si>
    <t>机器人</t>
  </si>
  <si>
    <t>411323******070042</t>
  </si>
  <si>
    <t>411302******250821</t>
  </si>
  <si>
    <t>411302******274517</t>
  </si>
  <si>
    <t>411302******230527</t>
  </si>
  <si>
    <t>411329******273810</t>
  </si>
  <si>
    <t>411329******115313</t>
  </si>
  <si>
    <t>411329******200312</t>
  </si>
  <si>
    <t>411329******284731</t>
  </si>
  <si>
    <t>编剧</t>
  </si>
  <si>
    <t>411329******265043</t>
  </si>
  <si>
    <t>411329******220027</t>
  </si>
  <si>
    <t>411302******222328</t>
  </si>
  <si>
    <t>411303******040041</t>
  </si>
  <si>
    <t>社旗县城区初中</t>
  </si>
  <si>
    <t>410823******080140</t>
  </si>
  <si>
    <t>412829******273629</t>
  </si>
  <si>
    <t>130323******311046</t>
  </si>
  <si>
    <t>411421******19452X</t>
  </si>
  <si>
    <t>412822******102664</t>
  </si>
  <si>
    <t>410122******260029</t>
  </si>
  <si>
    <t>411422******166648</t>
  </si>
  <si>
    <t>410603******052048</t>
  </si>
  <si>
    <t>411327******124427</t>
  </si>
  <si>
    <t>410781******22412X</t>
  </si>
  <si>
    <t>411528******055844</t>
  </si>
  <si>
    <t>412727******165805</t>
  </si>
  <si>
    <t>411325******039427</t>
  </si>
  <si>
    <t>412822******020021</t>
  </si>
  <si>
    <t>152630******200039</t>
  </si>
  <si>
    <t>412822******052688</t>
  </si>
  <si>
    <t>411322******241029</t>
  </si>
  <si>
    <t>411303******302425</t>
  </si>
  <si>
    <t>411302******200829</t>
  </si>
  <si>
    <t>410221******025343</t>
  </si>
  <si>
    <t>411081******169120</t>
  </si>
  <si>
    <t>411302******245411</t>
  </si>
  <si>
    <t>411302******144524</t>
  </si>
  <si>
    <t>411302******032824</t>
  </si>
  <si>
    <t>411327******12254X</t>
  </si>
  <si>
    <t>412822******243082</t>
  </si>
  <si>
    <t>411302******300543</t>
  </si>
  <si>
    <t>411303******170020</t>
  </si>
  <si>
    <t>411302******020821</t>
  </si>
  <si>
    <t>411303******184524</t>
  </si>
  <si>
    <t>410603******160516</t>
  </si>
  <si>
    <t>411324******144021</t>
  </si>
  <si>
    <t>412727******180725</t>
  </si>
  <si>
    <t>411323******026924</t>
  </si>
  <si>
    <t>412828******053943</t>
  </si>
  <si>
    <t>411330******163140</t>
  </si>
  <si>
    <t>412822******104832</t>
  </si>
  <si>
    <t>411321******040923</t>
  </si>
  <si>
    <t>411303******161049</t>
  </si>
  <si>
    <t>410521******075534</t>
  </si>
  <si>
    <t>411322******103823</t>
  </si>
  <si>
    <t>411326******152841</t>
  </si>
  <si>
    <t>410327******102033</t>
  </si>
  <si>
    <t>410781******042028</t>
  </si>
  <si>
    <t>610631******23262X</t>
  </si>
  <si>
    <t>372922******115213</t>
  </si>
  <si>
    <t>411481******060148</t>
  </si>
  <si>
    <t>410522******090013</t>
  </si>
  <si>
    <t>411302******144826</t>
  </si>
  <si>
    <t>412824******114743</t>
  </si>
  <si>
    <t>412701******264021</t>
  </si>
  <si>
    <t>411322******015325</t>
  </si>
  <si>
    <t>610522******068018</t>
  </si>
  <si>
    <t>410711******01052X</t>
  </si>
  <si>
    <t>411328******169466</t>
  </si>
  <si>
    <t>410181******180528</t>
  </si>
  <si>
    <t>411302******293120</t>
  </si>
  <si>
    <t>411303******01454X</t>
  </si>
  <si>
    <t>411302******062324</t>
  </si>
  <si>
    <t>411302******044513</t>
  </si>
  <si>
    <t>230421******272629</t>
  </si>
  <si>
    <t>411523******021362</t>
  </si>
  <si>
    <t>411303******10682X</t>
  </si>
  <si>
    <t>410184******181834</t>
  </si>
  <si>
    <t>411324******135544</t>
  </si>
  <si>
    <t>411302******06542X</t>
  </si>
  <si>
    <t>411327******163181</t>
  </si>
  <si>
    <t>411303******071521</t>
  </si>
  <si>
    <t>412825******206761</t>
  </si>
  <si>
    <t>411321******021529</t>
  </si>
  <si>
    <t>410822******27403X</t>
  </si>
  <si>
    <t>411303******180049</t>
  </si>
  <si>
    <t>411326******012423</t>
  </si>
  <si>
    <t>411329******061629</t>
  </si>
  <si>
    <t>411329******100029</t>
  </si>
  <si>
    <t>411081******052568</t>
  </si>
  <si>
    <t>411322******280018</t>
  </si>
  <si>
    <t>410523******169389</t>
  </si>
  <si>
    <t>411329******280327</t>
  </si>
  <si>
    <t>411329******200041</t>
  </si>
  <si>
    <t>142326******161444</t>
  </si>
  <si>
    <t>411282******054023</t>
  </si>
  <si>
    <t>411302******125427</t>
  </si>
  <si>
    <t>410881******155049</t>
  </si>
  <si>
    <t>411322******280625</t>
  </si>
  <si>
    <t>411326******150721</t>
  </si>
  <si>
    <t>410811******210021</t>
  </si>
  <si>
    <t>412821******121028</t>
  </si>
  <si>
    <t>410211******09102X</t>
  </si>
  <si>
    <t>411323******175869</t>
  </si>
  <si>
    <t>411303******300520</t>
  </si>
  <si>
    <t>411381******300620</t>
  </si>
  <si>
    <t>411303******122420</t>
  </si>
  <si>
    <t>411381******19204X</t>
  </si>
  <si>
    <t>411303******256828</t>
  </si>
  <si>
    <t>410423******024910</t>
  </si>
  <si>
    <t>411324******254829</t>
  </si>
  <si>
    <t>412822******103076</t>
  </si>
  <si>
    <t>411023******064525</t>
  </si>
  <si>
    <t>411329******125043</t>
  </si>
  <si>
    <t>411326******072418</t>
  </si>
  <si>
    <t>412727******167428</t>
  </si>
  <si>
    <t>411302******20132X</t>
  </si>
  <si>
    <t>411328******100707</t>
  </si>
  <si>
    <t>412828******01275X</t>
  </si>
  <si>
    <t>411328******290031</t>
  </si>
  <si>
    <t>411282******198026</t>
  </si>
  <si>
    <t>411329******063148</t>
  </si>
  <si>
    <t>411324******250048</t>
  </si>
  <si>
    <t>411481******297211</t>
  </si>
  <si>
    <t>320723******235217</t>
  </si>
  <si>
    <t>412822******112629</t>
  </si>
  <si>
    <t>411302******270523</t>
  </si>
  <si>
    <t>411023******307014</t>
  </si>
  <si>
    <t>410721******291013</t>
  </si>
  <si>
    <t>654126******081339</t>
  </si>
  <si>
    <t>370911******105616</t>
  </si>
  <si>
    <t>411303******300545</t>
  </si>
  <si>
    <t>410411******065519</t>
  </si>
  <si>
    <t>411524******188474</t>
  </si>
  <si>
    <t>411323******23172X</t>
  </si>
  <si>
    <t>411329******043520</t>
  </si>
  <si>
    <t>412822******043422</t>
  </si>
  <si>
    <t>411303******156793</t>
  </si>
  <si>
    <t>412725******075436</t>
  </si>
  <si>
    <t>411303******170024</t>
  </si>
  <si>
    <t>411303******19597X</t>
  </si>
  <si>
    <t>410381******277812</t>
  </si>
  <si>
    <t>412824******11476X</t>
  </si>
  <si>
    <t>411329******024436</t>
  </si>
  <si>
    <t>411424******185425</t>
  </si>
  <si>
    <t>622701******27438X</t>
  </si>
  <si>
    <t>411303******260517</t>
  </si>
  <si>
    <t>411303******062422</t>
  </si>
  <si>
    <t>411329******264740</t>
  </si>
  <si>
    <t>411329******011618</t>
  </si>
  <si>
    <t>411329******170022</t>
  </si>
  <si>
    <t>412822******137629</t>
  </si>
  <si>
    <t>411327******052929</t>
  </si>
  <si>
    <t>412822******292705</t>
  </si>
  <si>
    <t>411329******151628</t>
  </si>
  <si>
    <t>410821******094021</t>
  </si>
  <si>
    <t>412828******16392X</t>
  </si>
  <si>
    <t>370831******063915</t>
  </si>
  <si>
    <t>412727******305086</t>
  </si>
  <si>
    <t>630121******153127</t>
  </si>
  <si>
    <t>411425******029033</t>
  </si>
  <si>
    <t>341203******011605</t>
  </si>
  <si>
    <t>340881******170653</t>
  </si>
  <si>
    <t>410928******262715</t>
  </si>
  <si>
    <t>433130******128325</t>
  </si>
  <si>
    <t>410523******247512</t>
  </si>
  <si>
    <t>411303******211026</t>
  </si>
  <si>
    <t>410622******272037</t>
  </si>
  <si>
    <t>412828******103967</t>
  </si>
  <si>
    <t>410221******164810</t>
  </si>
  <si>
    <t>411323******022138</t>
  </si>
  <si>
    <t>音乐教师</t>
  </si>
  <si>
    <t>411322******291044</t>
  </si>
  <si>
    <t>411322******152426</t>
  </si>
  <si>
    <t>411324******260025</t>
  </si>
  <si>
    <t>410821******232035</t>
  </si>
  <si>
    <t>411402******285863</t>
  </si>
  <si>
    <t>411328******033973</t>
  </si>
  <si>
    <t>411481******01064X</t>
  </si>
  <si>
    <t>411322******205326</t>
  </si>
  <si>
    <t>美术教师</t>
  </si>
  <si>
    <t>410882******030527</t>
  </si>
  <si>
    <t>411302******101847</t>
  </si>
  <si>
    <t>412326******281227</t>
  </si>
  <si>
    <t>411327******174520</t>
  </si>
  <si>
    <t>411324******135242</t>
  </si>
  <si>
    <t>410482******170524</t>
  </si>
  <si>
    <t>410711******051047</t>
  </si>
  <si>
    <t>420881******253327</t>
  </si>
  <si>
    <t>360111******172528</t>
  </si>
  <si>
    <t>410711******27002X</t>
  </si>
  <si>
    <t>411303******200066</t>
  </si>
  <si>
    <t>411322******150322</t>
  </si>
  <si>
    <t>411322******010013</t>
  </si>
  <si>
    <t>410724******251027</t>
  </si>
  <si>
    <t>410423******014522</t>
  </si>
  <si>
    <t>410329******219748</t>
  </si>
  <si>
    <t>410782******25958X</t>
  </si>
  <si>
    <t>410882******130521</t>
  </si>
  <si>
    <t>410802******18006X</t>
  </si>
  <si>
    <t>410702******021029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</si>
</sst>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7"/>
  <sheetViews>
    <sheetView tabSelected="1" workbookViewId="0" topLeftCell="A317">
      <selection activeCell="G427" sqref="G427"/>
    </sheetView>
  </sheetViews>
  <sheetFormatPr defaultColWidth="9.00390625" defaultRowHeight="14.25" customHeight="1"/>
  <cols>
    <col min="1" max="1" width="9.00390625" style="1" customWidth="1"/>
    <col min="2" max="2" width="13.875" style="1" customWidth="1"/>
    <col min="3" max="3" width="19.25390625" style="1" customWidth="1"/>
    <col min="4" max="4" width="9.00390625" style="1" customWidth="1"/>
    <col min="5" max="5" width="20.50390625" style="1" bestFit="1" customWidth="1"/>
    <col min="6" max="6" width="22.50390625" style="1" customWidth="1"/>
    <col min="7" max="16384" width="9.00390625" style="1" customWidth="1"/>
  </cols>
  <sheetData>
    <row r="1" spans="1:5" ht="34.5" customHeight="1">
      <c r="A1" s="2" t="s">
        <v>0</v>
      </c>
      <c r="B1" s="2"/>
      <c r="C1" s="2"/>
      <c r="D1" s="2"/>
      <c r="E1" s="2"/>
    </row>
    <row r="2" spans="1:5" ht="14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6" ht="14.25" customHeight="1">
      <c r="A3" s="3" t="str">
        <f aca="true" t="shared" si="0" ref="A3:A17">"001"</f>
        <v>001</v>
      </c>
      <c r="B3" s="3" t="s">
        <v>6</v>
      </c>
      <c r="C3" s="3" t="s">
        <v>7</v>
      </c>
      <c r="D3" s="3" t="str">
        <f>"韩春睿"</f>
        <v>韩春睿</v>
      </c>
      <c r="E3" s="3" t="s">
        <v>8</v>
      </c>
      <c r="F3" s="4"/>
    </row>
    <row r="4" spans="1:6" ht="14.25" customHeight="1">
      <c r="A4" s="3" t="str">
        <f t="shared" si="0"/>
        <v>001</v>
      </c>
      <c r="B4" s="3" t="s">
        <v>6</v>
      </c>
      <c r="C4" s="3" t="s">
        <v>7</v>
      </c>
      <c r="D4" s="3" t="str">
        <f>"陈柯欣"</f>
        <v>陈柯欣</v>
      </c>
      <c r="E4" s="3" t="s">
        <v>9</v>
      </c>
      <c r="F4" s="4"/>
    </row>
    <row r="5" spans="1:6" ht="14.25" customHeight="1">
      <c r="A5" s="3" t="str">
        <f t="shared" si="0"/>
        <v>001</v>
      </c>
      <c r="B5" s="3" t="s">
        <v>6</v>
      </c>
      <c r="C5" s="3" t="s">
        <v>7</v>
      </c>
      <c r="D5" s="3" t="str">
        <f>"郑莼婕"</f>
        <v>郑莼婕</v>
      </c>
      <c r="E5" s="3" t="s">
        <v>10</v>
      </c>
      <c r="F5" s="4"/>
    </row>
    <row r="6" spans="1:6" ht="14.25" customHeight="1">
      <c r="A6" s="3" t="str">
        <f t="shared" si="0"/>
        <v>001</v>
      </c>
      <c r="B6" s="3" t="s">
        <v>6</v>
      </c>
      <c r="C6" s="3" t="s">
        <v>7</v>
      </c>
      <c r="D6" s="3" t="str">
        <f>"赵文银"</f>
        <v>赵文银</v>
      </c>
      <c r="E6" s="3" t="s">
        <v>11</v>
      </c>
      <c r="F6" s="4"/>
    </row>
    <row r="7" spans="1:6" ht="14.25" customHeight="1">
      <c r="A7" s="3" t="str">
        <f t="shared" si="0"/>
        <v>001</v>
      </c>
      <c r="B7" s="3" t="s">
        <v>6</v>
      </c>
      <c r="C7" s="3" t="s">
        <v>7</v>
      </c>
      <c r="D7" s="3" t="str">
        <f>"巩精鑫"</f>
        <v>巩精鑫</v>
      </c>
      <c r="E7" s="3" t="s">
        <v>12</v>
      </c>
      <c r="F7" s="4"/>
    </row>
    <row r="8" spans="1:6" ht="14.25" customHeight="1">
      <c r="A8" s="3" t="str">
        <f t="shared" si="0"/>
        <v>001</v>
      </c>
      <c r="B8" s="3" t="s">
        <v>6</v>
      </c>
      <c r="C8" s="3" t="s">
        <v>7</v>
      </c>
      <c r="D8" s="3" t="str">
        <f>"刘秦岭"</f>
        <v>刘秦岭</v>
      </c>
      <c r="E8" s="3" t="s">
        <v>13</v>
      </c>
      <c r="F8" s="4"/>
    </row>
    <row r="9" spans="1:6" ht="14.25" customHeight="1">
      <c r="A9" s="3" t="str">
        <f t="shared" si="0"/>
        <v>001</v>
      </c>
      <c r="B9" s="3" t="s">
        <v>6</v>
      </c>
      <c r="C9" s="3" t="s">
        <v>7</v>
      </c>
      <c r="D9" s="3" t="str">
        <f>"王政文"</f>
        <v>王政文</v>
      </c>
      <c r="E9" s="3" t="s">
        <v>14</v>
      </c>
      <c r="F9" s="4"/>
    </row>
    <row r="10" spans="1:6" ht="14.25" customHeight="1">
      <c r="A10" s="3" t="str">
        <f t="shared" si="0"/>
        <v>001</v>
      </c>
      <c r="B10" s="3" t="s">
        <v>6</v>
      </c>
      <c r="C10" s="3" t="s">
        <v>7</v>
      </c>
      <c r="D10" s="3" t="str">
        <f>"徐伟明"</f>
        <v>徐伟明</v>
      </c>
      <c r="E10" s="3" t="s">
        <v>15</v>
      </c>
      <c r="F10" s="4"/>
    </row>
    <row r="11" spans="1:6" ht="14.25" customHeight="1">
      <c r="A11" s="3" t="str">
        <f t="shared" si="0"/>
        <v>001</v>
      </c>
      <c r="B11" s="3" t="s">
        <v>6</v>
      </c>
      <c r="C11" s="3" t="s">
        <v>7</v>
      </c>
      <c r="D11" s="3" t="str">
        <f>"巩家媛"</f>
        <v>巩家媛</v>
      </c>
      <c r="E11" s="3" t="s">
        <v>16</v>
      </c>
      <c r="F11" s="4"/>
    </row>
    <row r="12" spans="1:6" ht="14.25" customHeight="1">
      <c r="A12" s="3" t="str">
        <f t="shared" si="0"/>
        <v>001</v>
      </c>
      <c r="B12" s="3" t="s">
        <v>6</v>
      </c>
      <c r="C12" s="3" t="s">
        <v>7</v>
      </c>
      <c r="D12" s="3" t="str">
        <f>"张家保"</f>
        <v>张家保</v>
      </c>
      <c r="E12" s="3" t="s">
        <v>17</v>
      </c>
      <c r="F12" s="4"/>
    </row>
    <row r="13" spans="1:6" ht="14.25" customHeight="1">
      <c r="A13" s="3" t="str">
        <f t="shared" si="0"/>
        <v>001</v>
      </c>
      <c r="B13" s="3" t="s">
        <v>6</v>
      </c>
      <c r="C13" s="3" t="s">
        <v>7</v>
      </c>
      <c r="D13" s="3" t="str">
        <f>"梁栋"</f>
        <v>梁栋</v>
      </c>
      <c r="E13" s="3" t="s">
        <v>18</v>
      </c>
      <c r="F13" s="4"/>
    </row>
    <row r="14" spans="1:6" ht="14.25" customHeight="1">
      <c r="A14" s="3" t="str">
        <f t="shared" si="0"/>
        <v>001</v>
      </c>
      <c r="B14" s="3" t="s">
        <v>6</v>
      </c>
      <c r="C14" s="3" t="s">
        <v>7</v>
      </c>
      <c r="D14" s="3" t="str">
        <f>"赵香会"</f>
        <v>赵香会</v>
      </c>
      <c r="E14" s="3" t="s">
        <v>19</v>
      </c>
      <c r="F14" s="4"/>
    </row>
    <row r="15" spans="1:6" ht="14.25" customHeight="1">
      <c r="A15" s="3" t="str">
        <f t="shared" si="0"/>
        <v>001</v>
      </c>
      <c r="B15" s="3" t="s">
        <v>6</v>
      </c>
      <c r="C15" s="3" t="s">
        <v>7</v>
      </c>
      <c r="D15" s="3" t="str">
        <f>"马慧锦"</f>
        <v>马慧锦</v>
      </c>
      <c r="E15" s="3" t="s">
        <v>20</v>
      </c>
      <c r="F15" s="4"/>
    </row>
    <row r="16" spans="1:6" ht="14.25" customHeight="1">
      <c r="A16" s="3" t="str">
        <f t="shared" si="0"/>
        <v>001</v>
      </c>
      <c r="B16" s="3" t="s">
        <v>6</v>
      </c>
      <c r="C16" s="3" t="s">
        <v>7</v>
      </c>
      <c r="D16" s="3" t="str">
        <f>"王倩"</f>
        <v>王倩</v>
      </c>
      <c r="E16" s="3" t="s">
        <v>21</v>
      </c>
      <c r="F16" s="4"/>
    </row>
    <row r="17" spans="1:6" ht="14.25" customHeight="1">
      <c r="A17" s="3" t="str">
        <f t="shared" si="0"/>
        <v>001</v>
      </c>
      <c r="B17" s="3" t="s">
        <v>6</v>
      </c>
      <c r="C17" s="3" t="s">
        <v>7</v>
      </c>
      <c r="D17" s="3" t="str">
        <f>"奚洋洋"</f>
        <v>奚洋洋</v>
      </c>
      <c r="E17" s="3" t="s">
        <v>22</v>
      </c>
      <c r="F17" s="4"/>
    </row>
    <row r="18" spans="1:6" ht="14.25" customHeight="1">
      <c r="A18" s="3" t="str">
        <f aca="true" t="shared" si="1" ref="A18:A41">"002"</f>
        <v>002</v>
      </c>
      <c r="B18" s="3" t="s">
        <v>23</v>
      </c>
      <c r="C18" s="3" t="s">
        <v>7</v>
      </c>
      <c r="D18" s="3" t="str">
        <f>"黄佩佩"</f>
        <v>黄佩佩</v>
      </c>
      <c r="E18" s="3" t="s">
        <v>24</v>
      </c>
      <c r="F18" s="4"/>
    </row>
    <row r="19" spans="1:6" ht="14.25" customHeight="1">
      <c r="A19" s="3" t="str">
        <f t="shared" si="1"/>
        <v>002</v>
      </c>
      <c r="B19" s="3" t="s">
        <v>23</v>
      </c>
      <c r="C19" s="3" t="s">
        <v>7</v>
      </c>
      <c r="D19" s="3" t="str">
        <f>"谢宇航"</f>
        <v>谢宇航</v>
      </c>
      <c r="E19" s="3" t="s">
        <v>25</v>
      </c>
      <c r="F19" s="4"/>
    </row>
    <row r="20" spans="1:6" ht="14.25" customHeight="1">
      <c r="A20" s="3" t="str">
        <f t="shared" si="1"/>
        <v>002</v>
      </c>
      <c r="B20" s="3" t="s">
        <v>23</v>
      </c>
      <c r="C20" s="3" t="s">
        <v>7</v>
      </c>
      <c r="D20" s="3" t="str">
        <f>"王香媛"</f>
        <v>王香媛</v>
      </c>
      <c r="E20" s="3" t="s">
        <v>26</v>
      </c>
      <c r="F20" s="4"/>
    </row>
    <row r="21" spans="1:6" ht="14.25" customHeight="1">
      <c r="A21" s="3" t="str">
        <f t="shared" si="1"/>
        <v>002</v>
      </c>
      <c r="B21" s="3" t="s">
        <v>23</v>
      </c>
      <c r="C21" s="3" t="s">
        <v>7</v>
      </c>
      <c r="D21" s="3" t="str">
        <f>"李诗琪"</f>
        <v>李诗琪</v>
      </c>
      <c r="E21" s="3" t="s">
        <v>27</v>
      </c>
      <c r="F21" s="4"/>
    </row>
    <row r="22" spans="1:6" ht="14.25" customHeight="1">
      <c r="A22" s="3" t="str">
        <f t="shared" si="1"/>
        <v>002</v>
      </c>
      <c r="B22" s="3" t="s">
        <v>23</v>
      </c>
      <c r="C22" s="3" t="s">
        <v>7</v>
      </c>
      <c r="D22" s="3" t="str">
        <f>"张琪"</f>
        <v>张琪</v>
      </c>
      <c r="E22" s="3" t="s">
        <v>28</v>
      </c>
      <c r="F22" s="4"/>
    </row>
    <row r="23" spans="1:6" ht="14.25" customHeight="1">
      <c r="A23" s="3" t="str">
        <f t="shared" si="1"/>
        <v>002</v>
      </c>
      <c r="B23" s="3" t="s">
        <v>23</v>
      </c>
      <c r="C23" s="3" t="s">
        <v>7</v>
      </c>
      <c r="D23" s="3" t="str">
        <f>"牛柯巽"</f>
        <v>牛柯巽</v>
      </c>
      <c r="E23" s="3" t="s">
        <v>29</v>
      </c>
      <c r="F23" s="4"/>
    </row>
    <row r="24" spans="1:6" ht="14.25" customHeight="1">
      <c r="A24" s="3" t="str">
        <f t="shared" si="1"/>
        <v>002</v>
      </c>
      <c r="B24" s="3" t="s">
        <v>23</v>
      </c>
      <c r="C24" s="3" t="s">
        <v>7</v>
      </c>
      <c r="D24" s="3" t="str">
        <f>"贾璐"</f>
        <v>贾璐</v>
      </c>
      <c r="E24" s="3" t="s">
        <v>30</v>
      </c>
      <c r="F24" s="4"/>
    </row>
    <row r="25" spans="1:6" ht="14.25" customHeight="1">
      <c r="A25" s="3" t="str">
        <f t="shared" si="1"/>
        <v>002</v>
      </c>
      <c r="B25" s="3" t="s">
        <v>23</v>
      </c>
      <c r="C25" s="3" t="s">
        <v>7</v>
      </c>
      <c r="D25" s="3" t="str">
        <f>"周海方"</f>
        <v>周海方</v>
      </c>
      <c r="E25" s="3" t="s">
        <v>31</v>
      </c>
      <c r="F25" s="4"/>
    </row>
    <row r="26" spans="1:6" ht="14.25" customHeight="1">
      <c r="A26" s="3" t="str">
        <f t="shared" si="1"/>
        <v>002</v>
      </c>
      <c r="B26" s="3" t="s">
        <v>23</v>
      </c>
      <c r="C26" s="3" t="s">
        <v>7</v>
      </c>
      <c r="D26" s="3" t="str">
        <f>"王云鹏"</f>
        <v>王云鹏</v>
      </c>
      <c r="E26" s="3" t="s">
        <v>32</v>
      </c>
      <c r="F26" s="4"/>
    </row>
    <row r="27" spans="1:6" ht="14.25" customHeight="1">
      <c r="A27" s="3" t="str">
        <f t="shared" si="1"/>
        <v>002</v>
      </c>
      <c r="B27" s="3" t="s">
        <v>23</v>
      </c>
      <c r="C27" s="3" t="s">
        <v>7</v>
      </c>
      <c r="D27" s="3" t="str">
        <f>"胡玲玲"</f>
        <v>胡玲玲</v>
      </c>
      <c r="E27" s="3" t="s">
        <v>33</v>
      </c>
      <c r="F27" s="4"/>
    </row>
    <row r="28" spans="1:6" ht="14.25" customHeight="1">
      <c r="A28" s="3" t="str">
        <f t="shared" si="1"/>
        <v>002</v>
      </c>
      <c r="B28" s="3" t="s">
        <v>23</v>
      </c>
      <c r="C28" s="3" t="s">
        <v>7</v>
      </c>
      <c r="D28" s="3" t="str">
        <f>"张小"</f>
        <v>张小</v>
      </c>
      <c r="E28" s="3" t="s">
        <v>34</v>
      </c>
      <c r="F28" s="4"/>
    </row>
    <row r="29" spans="1:6" ht="14.25" customHeight="1">
      <c r="A29" s="3" t="str">
        <f t="shared" si="1"/>
        <v>002</v>
      </c>
      <c r="B29" s="3" t="s">
        <v>23</v>
      </c>
      <c r="C29" s="3" t="s">
        <v>7</v>
      </c>
      <c r="D29" s="3" t="str">
        <f>"宋娟"</f>
        <v>宋娟</v>
      </c>
      <c r="E29" s="3" t="s">
        <v>35</v>
      </c>
      <c r="F29" s="4"/>
    </row>
    <row r="30" spans="1:6" ht="14.25" customHeight="1">
      <c r="A30" s="3" t="str">
        <f t="shared" si="1"/>
        <v>002</v>
      </c>
      <c r="B30" s="3" t="s">
        <v>23</v>
      </c>
      <c r="C30" s="3" t="s">
        <v>7</v>
      </c>
      <c r="D30" s="3" t="str">
        <f>"刘杰昊"</f>
        <v>刘杰昊</v>
      </c>
      <c r="E30" s="3" t="s">
        <v>36</v>
      </c>
      <c r="F30" s="4"/>
    </row>
    <row r="31" spans="1:6" ht="14.25" customHeight="1">
      <c r="A31" s="3" t="str">
        <f t="shared" si="1"/>
        <v>002</v>
      </c>
      <c r="B31" s="3" t="s">
        <v>23</v>
      </c>
      <c r="C31" s="3" t="s">
        <v>7</v>
      </c>
      <c r="D31" s="3" t="str">
        <f>"马翼飞"</f>
        <v>马翼飞</v>
      </c>
      <c r="E31" s="3" t="s">
        <v>37</v>
      </c>
      <c r="F31" s="4"/>
    </row>
    <row r="32" spans="1:6" ht="14.25" customHeight="1">
      <c r="A32" s="3" t="str">
        <f t="shared" si="1"/>
        <v>002</v>
      </c>
      <c r="B32" s="3" t="s">
        <v>23</v>
      </c>
      <c r="C32" s="3" t="s">
        <v>7</v>
      </c>
      <c r="D32" s="3" t="str">
        <f>"程昭"</f>
        <v>程昭</v>
      </c>
      <c r="E32" s="3" t="s">
        <v>38</v>
      </c>
      <c r="F32" s="4"/>
    </row>
    <row r="33" spans="1:6" ht="14.25" customHeight="1">
      <c r="A33" s="3" t="str">
        <f t="shared" si="1"/>
        <v>002</v>
      </c>
      <c r="B33" s="3" t="s">
        <v>23</v>
      </c>
      <c r="C33" s="3" t="s">
        <v>7</v>
      </c>
      <c r="D33" s="3" t="str">
        <f>"王琛"</f>
        <v>王琛</v>
      </c>
      <c r="E33" s="3" t="s">
        <v>39</v>
      </c>
      <c r="F33" s="4"/>
    </row>
    <row r="34" spans="1:6" ht="14.25" customHeight="1">
      <c r="A34" s="3" t="str">
        <f t="shared" si="1"/>
        <v>002</v>
      </c>
      <c r="B34" s="3" t="s">
        <v>23</v>
      </c>
      <c r="C34" s="3" t="s">
        <v>7</v>
      </c>
      <c r="D34" s="3" t="str">
        <f>"赵雅清"</f>
        <v>赵雅清</v>
      </c>
      <c r="E34" s="3" t="s">
        <v>40</v>
      </c>
      <c r="F34" s="4"/>
    </row>
    <row r="35" spans="1:6" ht="14.25" customHeight="1">
      <c r="A35" s="3" t="str">
        <f t="shared" si="1"/>
        <v>002</v>
      </c>
      <c r="B35" s="3" t="s">
        <v>23</v>
      </c>
      <c r="C35" s="3" t="s">
        <v>7</v>
      </c>
      <c r="D35" s="3" t="str">
        <f>"张文华"</f>
        <v>张文华</v>
      </c>
      <c r="E35" s="3" t="s">
        <v>41</v>
      </c>
      <c r="F35" s="4"/>
    </row>
    <row r="36" spans="1:6" ht="14.25" customHeight="1">
      <c r="A36" s="3" t="str">
        <f t="shared" si="1"/>
        <v>002</v>
      </c>
      <c r="B36" s="3" t="s">
        <v>23</v>
      </c>
      <c r="C36" s="3" t="s">
        <v>7</v>
      </c>
      <c r="D36" s="3" t="str">
        <f>"尚照峻"</f>
        <v>尚照峻</v>
      </c>
      <c r="E36" s="3" t="s">
        <v>42</v>
      </c>
      <c r="F36" s="4"/>
    </row>
    <row r="37" spans="1:6" ht="14.25" customHeight="1">
      <c r="A37" s="3" t="str">
        <f t="shared" si="1"/>
        <v>002</v>
      </c>
      <c r="B37" s="3" t="s">
        <v>23</v>
      </c>
      <c r="C37" s="3" t="s">
        <v>7</v>
      </c>
      <c r="D37" s="3" t="str">
        <f>"王珂"</f>
        <v>王珂</v>
      </c>
      <c r="E37" s="3" t="s">
        <v>43</v>
      </c>
      <c r="F37" s="4"/>
    </row>
    <row r="38" spans="1:6" ht="14.25" customHeight="1">
      <c r="A38" s="3" t="str">
        <f t="shared" si="1"/>
        <v>002</v>
      </c>
      <c r="B38" s="3" t="s">
        <v>23</v>
      </c>
      <c r="C38" s="3" t="s">
        <v>7</v>
      </c>
      <c r="D38" s="3" t="str">
        <f>"郑新薇"</f>
        <v>郑新薇</v>
      </c>
      <c r="E38" s="3" t="s">
        <v>44</v>
      </c>
      <c r="F38" s="4"/>
    </row>
    <row r="39" spans="1:6" ht="14.25" customHeight="1">
      <c r="A39" s="3" t="str">
        <f t="shared" si="1"/>
        <v>002</v>
      </c>
      <c r="B39" s="3" t="s">
        <v>23</v>
      </c>
      <c r="C39" s="3" t="s">
        <v>7</v>
      </c>
      <c r="D39" s="3" t="str">
        <f>"蒋明炎"</f>
        <v>蒋明炎</v>
      </c>
      <c r="E39" s="3" t="s">
        <v>45</v>
      </c>
      <c r="F39" s="4"/>
    </row>
    <row r="40" spans="1:6" ht="14.25" customHeight="1">
      <c r="A40" s="3" t="str">
        <f t="shared" si="1"/>
        <v>002</v>
      </c>
      <c r="B40" s="3" t="s">
        <v>23</v>
      </c>
      <c r="C40" s="3" t="s">
        <v>7</v>
      </c>
      <c r="D40" s="3" t="str">
        <f>"刘林鑫"</f>
        <v>刘林鑫</v>
      </c>
      <c r="E40" s="3" t="s">
        <v>46</v>
      </c>
      <c r="F40" s="4"/>
    </row>
    <row r="41" spans="1:6" ht="14.25" customHeight="1">
      <c r="A41" s="3" t="str">
        <f t="shared" si="1"/>
        <v>002</v>
      </c>
      <c r="B41" s="3" t="s">
        <v>23</v>
      </c>
      <c r="C41" s="3" t="s">
        <v>7</v>
      </c>
      <c r="D41" s="3" t="str">
        <f>"时惠安"</f>
        <v>时惠安</v>
      </c>
      <c r="E41" s="3" t="s">
        <v>47</v>
      </c>
      <c r="F41" s="4"/>
    </row>
    <row r="42" spans="1:6" ht="14.25" customHeight="1">
      <c r="A42" s="3" t="str">
        <f aca="true" t="shared" si="2" ref="A42:A49">"003"</f>
        <v>003</v>
      </c>
      <c r="B42" s="3" t="s">
        <v>48</v>
      </c>
      <c r="C42" s="3" t="s">
        <v>7</v>
      </c>
      <c r="D42" s="3" t="str">
        <f>"牛月晨"</f>
        <v>牛月晨</v>
      </c>
      <c r="E42" s="3" t="s">
        <v>49</v>
      </c>
      <c r="F42" s="4"/>
    </row>
    <row r="43" spans="1:6" ht="14.25" customHeight="1">
      <c r="A43" s="3" t="str">
        <f t="shared" si="2"/>
        <v>003</v>
      </c>
      <c r="B43" s="3" t="s">
        <v>48</v>
      </c>
      <c r="C43" s="3" t="s">
        <v>7</v>
      </c>
      <c r="D43" s="3" t="str">
        <f>"程伟玉"</f>
        <v>程伟玉</v>
      </c>
      <c r="E43" s="3" t="s">
        <v>50</v>
      </c>
      <c r="F43" s="4"/>
    </row>
    <row r="44" spans="1:6" ht="14.25" customHeight="1">
      <c r="A44" s="3" t="str">
        <f t="shared" si="2"/>
        <v>003</v>
      </c>
      <c r="B44" s="3" t="s">
        <v>48</v>
      </c>
      <c r="C44" s="3" t="s">
        <v>7</v>
      </c>
      <c r="D44" s="3" t="str">
        <f>"方艳伟"</f>
        <v>方艳伟</v>
      </c>
      <c r="E44" s="3" t="s">
        <v>51</v>
      </c>
      <c r="F44" s="4"/>
    </row>
    <row r="45" spans="1:6" ht="14.25" customHeight="1">
      <c r="A45" s="3" t="str">
        <f t="shared" si="2"/>
        <v>003</v>
      </c>
      <c r="B45" s="3" t="s">
        <v>48</v>
      </c>
      <c r="C45" s="3" t="s">
        <v>7</v>
      </c>
      <c r="D45" s="3" t="str">
        <f>"李庆改"</f>
        <v>李庆改</v>
      </c>
      <c r="E45" s="3" t="s">
        <v>52</v>
      </c>
      <c r="F45" s="4"/>
    </row>
    <row r="46" spans="1:6" ht="14.25" customHeight="1">
      <c r="A46" s="3" t="str">
        <f t="shared" si="2"/>
        <v>003</v>
      </c>
      <c r="B46" s="3" t="s">
        <v>48</v>
      </c>
      <c r="C46" s="3" t="s">
        <v>7</v>
      </c>
      <c r="D46" s="3" t="str">
        <f>"张俊伟"</f>
        <v>张俊伟</v>
      </c>
      <c r="E46" s="3" t="s">
        <v>53</v>
      </c>
      <c r="F46" s="4"/>
    </row>
    <row r="47" spans="1:6" ht="14.25" customHeight="1">
      <c r="A47" s="3" t="str">
        <f t="shared" si="2"/>
        <v>003</v>
      </c>
      <c r="B47" s="3" t="s">
        <v>48</v>
      </c>
      <c r="C47" s="3" t="s">
        <v>7</v>
      </c>
      <c r="D47" s="3" t="str">
        <f>"连晓烨"</f>
        <v>连晓烨</v>
      </c>
      <c r="E47" s="3" t="s">
        <v>54</v>
      </c>
      <c r="F47" s="4"/>
    </row>
    <row r="48" spans="1:6" ht="14.25" customHeight="1">
      <c r="A48" s="3" t="str">
        <f t="shared" si="2"/>
        <v>003</v>
      </c>
      <c r="B48" s="3" t="s">
        <v>48</v>
      </c>
      <c r="C48" s="3" t="s">
        <v>7</v>
      </c>
      <c r="D48" s="3" t="str">
        <f>"贾凯旋"</f>
        <v>贾凯旋</v>
      </c>
      <c r="E48" s="3" t="s">
        <v>55</v>
      </c>
      <c r="F48" s="4"/>
    </row>
    <row r="49" spans="1:6" ht="14.25" customHeight="1">
      <c r="A49" s="3" t="str">
        <f t="shared" si="2"/>
        <v>003</v>
      </c>
      <c r="B49" s="3" t="s">
        <v>48</v>
      </c>
      <c r="C49" s="3" t="s">
        <v>7</v>
      </c>
      <c r="D49" s="3" t="str">
        <f>"刘青云"</f>
        <v>刘青云</v>
      </c>
      <c r="E49" s="3" t="s">
        <v>56</v>
      </c>
      <c r="F49" s="4"/>
    </row>
    <row r="50" spans="1:6" ht="14.25" customHeight="1">
      <c r="A50" s="3" t="str">
        <f aca="true" t="shared" si="3" ref="A50:A69">"004"</f>
        <v>004</v>
      </c>
      <c r="B50" s="3" t="s">
        <v>57</v>
      </c>
      <c r="C50" s="3" t="s">
        <v>7</v>
      </c>
      <c r="D50" s="3" t="str">
        <f>"刘慧"</f>
        <v>刘慧</v>
      </c>
      <c r="E50" s="3" t="s">
        <v>58</v>
      </c>
      <c r="F50" s="4"/>
    </row>
    <row r="51" spans="1:6" ht="14.25" customHeight="1">
      <c r="A51" s="3" t="str">
        <f t="shared" si="3"/>
        <v>004</v>
      </c>
      <c r="B51" s="3" t="s">
        <v>57</v>
      </c>
      <c r="C51" s="3" t="s">
        <v>7</v>
      </c>
      <c r="D51" s="3" t="str">
        <f>"司孟迪"</f>
        <v>司孟迪</v>
      </c>
      <c r="E51" s="3" t="s">
        <v>59</v>
      </c>
      <c r="F51" s="4"/>
    </row>
    <row r="52" spans="1:6" ht="14.25" customHeight="1">
      <c r="A52" s="3" t="str">
        <f t="shared" si="3"/>
        <v>004</v>
      </c>
      <c r="B52" s="3" t="s">
        <v>57</v>
      </c>
      <c r="C52" s="3" t="s">
        <v>7</v>
      </c>
      <c r="D52" s="3" t="str">
        <f>"李晓娜"</f>
        <v>李晓娜</v>
      </c>
      <c r="E52" s="3" t="s">
        <v>60</v>
      </c>
      <c r="F52" s="4"/>
    </row>
    <row r="53" spans="1:6" ht="14.25" customHeight="1">
      <c r="A53" s="3" t="str">
        <f t="shared" si="3"/>
        <v>004</v>
      </c>
      <c r="B53" s="3" t="s">
        <v>57</v>
      </c>
      <c r="C53" s="3" t="s">
        <v>7</v>
      </c>
      <c r="D53" s="3" t="str">
        <f>"李思思"</f>
        <v>李思思</v>
      </c>
      <c r="E53" s="3" t="s">
        <v>61</v>
      </c>
      <c r="F53" s="4"/>
    </row>
    <row r="54" spans="1:6" ht="14.25" customHeight="1">
      <c r="A54" s="3" t="str">
        <f t="shared" si="3"/>
        <v>004</v>
      </c>
      <c r="B54" s="3" t="s">
        <v>57</v>
      </c>
      <c r="C54" s="3" t="s">
        <v>7</v>
      </c>
      <c r="D54" s="3" t="str">
        <f>"杨莹"</f>
        <v>杨莹</v>
      </c>
      <c r="E54" s="3" t="s">
        <v>62</v>
      </c>
      <c r="F54" s="4"/>
    </row>
    <row r="55" spans="1:6" ht="14.25" customHeight="1">
      <c r="A55" s="3" t="str">
        <f t="shared" si="3"/>
        <v>004</v>
      </c>
      <c r="B55" s="3" t="s">
        <v>57</v>
      </c>
      <c r="C55" s="3" t="s">
        <v>7</v>
      </c>
      <c r="D55" s="3" t="str">
        <f>"贺廉"</f>
        <v>贺廉</v>
      </c>
      <c r="E55" s="3" t="s">
        <v>63</v>
      </c>
      <c r="F55" s="4"/>
    </row>
    <row r="56" spans="1:6" ht="14.25" customHeight="1">
      <c r="A56" s="3" t="str">
        <f t="shared" si="3"/>
        <v>004</v>
      </c>
      <c r="B56" s="3" t="s">
        <v>57</v>
      </c>
      <c r="C56" s="3" t="s">
        <v>7</v>
      </c>
      <c r="D56" s="3" t="str">
        <f>"郭朵"</f>
        <v>郭朵</v>
      </c>
      <c r="E56" s="3" t="s">
        <v>64</v>
      </c>
      <c r="F56" s="4"/>
    </row>
    <row r="57" spans="1:6" ht="14.25" customHeight="1">
      <c r="A57" s="3" t="str">
        <f t="shared" si="3"/>
        <v>004</v>
      </c>
      <c r="B57" s="3" t="s">
        <v>57</v>
      </c>
      <c r="C57" s="3" t="s">
        <v>7</v>
      </c>
      <c r="D57" s="3" t="str">
        <f>"宋暖"</f>
        <v>宋暖</v>
      </c>
      <c r="E57" s="3" t="s">
        <v>65</v>
      </c>
      <c r="F57" s="4"/>
    </row>
    <row r="58" spans="1:6" ht="14.25" customHeight="1">
      <c r="A58" s="3" t="str">
        <f t="shared" si="3"/>
        <v>004</v>
      </c>
      <c r="B58" s="3" t="s">
        <v>57</v>
      </c>
      <c r="C58" s="3" t="s">
        <v>7</v>
      </c>
      <c r="D58" s="3" t="str">
        <f>"何怡佳"</f>
        <v>何怡佳</v>
      </c>
      <c r="E58" s="3" t="s">
        <v>66</v>
      </c>
      <c r="F58" s="4"/>
    </row>
    <row r="59" spans="1:6" ht="14.25" customHeight="1">
      <c r="A59" s="3" t="str">
        <f t="shared" si="3"/>
        <v>004</v>
      </c>
      <c r="B59" s="3" t="s">
        <v>57</v>
      </c>
      <c r="C59" s="3" t="s">
        <v>7</v>
      </c>
      <c r="D59" s="3" t="str">
        <f>"娄慧敏"</f>
        <v>娄慧敏</v>
      </c>
      <c r="E59" s="3" t="s">
        <v>67</v>
      </c>
      <c r="F59" s="4"/>
    </row>
    <row r="60" spans="1:6" ht="14.25" customHeight="1">
      <c r="A60" s="3" t="str">
        <f t="shared" si="3"/>
        <v>004</v>
      </c>
      <c r="B60" s="3" t="s">
        <v>57</v>
      </c>
      <c r="C60" s="3" t="s">
        <v>7</v>
      </c>
      <c r="D60" s="3" t="str">
        <f>"史芳源"</f>
        <v>史芳源</v>
      </c>
      <c r="E60" s="3" t="s">
        <v>68</v>
      </c>
      <c r="F60" s="4"/>
    </row>
    <row r="61" spans="1:6" ht="14.25" customHeight="1">
      <c r="A61" s="3" t="str">
        <f t="shared" si="3"/>
        <v>004</v>
      </c>
      <c r="B61" s="3" t="s">
        <v>57</v>
      </c>
      <c r="C61" s="3" t="s">
        <v>7</v>
      </c>
      <c r="D61" s="3" t="str">
        <f>"贾敏月"</f>
        <v>贾敏月</v>
      </c>
      <c r="E61" s="3" t="s">
        <v>69</v>
      </c>
      <c r="F61" s="4"/>
    </row>
    <row r="62" spans="1:6" ht="14.25" customHeight="1">
      <c r="A62" s="3" t="str">
        <f t="shared" si="3"/>
        <v>004</v>
      </c>
      <c r="B62" s="3" t="s">
        <v>57</v>
      </c>
      <c r="C62" s="3" t="s">
        <v>7</v>
      </c>
      <c r="D62" s="3" t="str">
        <f>"曹冰冰"</f>
        <v>曹冰冰</v>
      </c>
      <c r="E62" s="3" t="s">
        <v>70</v>
      </c>
      <c r="F62" s="4"/>
    </row>
    <row r="63" spans="1:6" ht="14.25" customHeight="1">
      <c r="A63" s="3" t="str">
        <f t="shared" si="3"/>
        <v>004</v>
      </c>
      <c r="B63" s="3" t="s">
        <v>57</v>
      </c>
      <c r="C63" s="3" t="s">
        <v>7</v>
      </c>
      <c r="D63" s="3" t="str">
        <f>"郑敏姣"</f>
        <v>郑敏姣</v>
      </c>
      <c r="E63" s="3" t="s">
        <v>71</v>
      </c>
      <c r="F63" s="4"/>
    </row>
    <row r="64" spans="1:6" ht="14.25" customHeight="1">
      <c r="A64" s="3" t="str">
        <f t="shared" si="3"/>
        <v>004</v>
      </c>
      <c r="B64" s="3" t="s">
        <v>57</v>
      </c>
      <c r="C64" s="3" t="s">
        <v>7</v>
      </c>
      <c r="D64" s="3" t="str">
        <f>"刘文欣"</f>
        <v>刘文欣</v>
      </c>
      <c r="E64" s="3" t="s">
        <v>72</v>
      </c>
      <c r="F64" s="4"/>
    </row>
    <row r="65" spans="1:6" ht="14.25" customHeight="1">
      <c r="A65" s="3" t="str">
        <f t="shared" si="3"/>
        <v>004</v>
      </c>
      <c r="B65" s="3" t="s">
        <v>57</v>
      </c>
      <c r="C65" s="3" t="s">
        <v>7</v>
      </c>
      <c r="D65" s="3" t="str">
        <f>"张士选"</f>
        <v>张士选</v>
      </c>
      <c r="E65" s="3" t="s">
        <v>73</v>
      </c>
      <c r="F65" s="4"/>
    </row>
    <row r="66" spans="1:6" ht="14.25" customHeight="1">
      <c r="A66" s="3" t="str">
        <f t="shared" si="3"/>
        <v>004</v>
      </c>
      <c r="B66" s="3" t="s">
        <v>57</v>
      </c>
      <c r="C66" s="3" t="s">
        <v>7</v>
      </c>
      <c r="D66" s="3" t="str">
        <f>"符喜峰"</f>
        <v>符喜峰</v>
      </c>
      <c r="E66" s="3" t="s">
        <v>74</v>
      </c>
      <c r="F66" s="4"/>
    </row>
    <row r="67" spans="1:6" ht="14.25" customHeight="1">
      <c r="A67" s="3" t="str">
        <f t="shared" si="3"/>
        <v>004</v>
      </c>
      <c r="B67" s="3" t="s">
        <v>57</v>
      </c>
      <c r="C67" s="3" t="s">
        <v>7</v>
      </c>
      <c r="D67" s="3" t="str">
        <f>"张宇"</f>
        <v>张宇</v>
      </c>
      <c r="E67" s="3" t="s">
        <v>75</v>
      </c>
      <c r="F67" s="4"/>
    </row>
    <row r="68" spans="1:6" ht="14.25" customHeight="1">
      <c r="A68" s="3" t="str">
        <f t="shared" si="3"/>
        <v>004</v>
      </c>
      <c r="B68" s="3" t="s">
        <v>57</v>
      </c>
      <c r="C68" s="3" t="s">
        <v>7</v>
      </c>
      <c r="D68" s="3" t="str">
        <f>"李鑫桂"</f>
        <v>李鑫桂</v>
      </c>
      <c r="E68" s="3" t="s">
        <v>76</v>
      </c>
      <c r="F68" s="4"/>
    </row>
    <row r="69" spans="1:6" ht="14.25" customHeight="1">
      <c r="A69" s="3" t="str">
        <f t="shared" si="3"/>
        <v>004</v>
      </c>
      <c r="B69" s="3" t="s">
        <v>57</v>
      </c>
      <c r="C69" s="3" t="s">
        <v>7</v>
      </c>
      <c r="D69" s="3" t="str">
        <f>"赵婷"</f>
        <v>赵婷</v>
      </c>
      <c r="E69" s="3" t="s">
        <v>77</v>
      </c>
      <c r="F69" s="4"/>
    </row>
    <row r="70" spans="1:6" ht="14.25" customHeight="1">
      <c r="A70" s="3" t="str">
        <f aca="true" t="shared" si="4" ref="A70:A77">"005"</f>
        <v>005</v>
      </c>
      <c r="B70" s="3" t="s">
        <v>78</v>
      </c>
      <c r="C70" s="3" t="s">
        <v>7</v>
      </c>
      <c r="D70" s="3" t="str">
        <f>"韩紫云"</f>
        <v>韩紫云</v>
      </c>
      <c r="E70" s="3" t="s">
        <v>79</v>
      </c>
      <c r="F70" s="4"/>
    </row>
    <row r="71" spans="1:6" ht="14.25" customHeight="1">
      <c r="A71" s="3" t="str">
        <f t="shared" si="4"/>
        <v>005</v>
      </c>
      <c r="B71" s="3" t="s">
        <v>78</v>
      </c>
      <c r="C71" s="3" t="s">
        <v>7</v>
      </c>
      <c r="D71" s="3" t="str">
        <f>"邓亚婷"</f>
        <v>邓亚婷</v>
      </c>
      <c r="E71" s="3" t="s">
        <v>80</v>
      </c>
      <c r="F71" s="4"/>
    </row>
    <row r="72" spans="1:6" ht="14.25" customHeight="1">
      <c r="A72" s="3" t="str">
        <f t="shared" si="4"/>
        <v>005</v>
      </c>
      <c r="B72" s="3" t="s">
        <v>78</v>
      </c>
      <c r="C72" s="3" t="s">
        <v>7</v>
      </c>
      <c r="D72" s="3" t="str">
        <f>"张奔"</f>
        <v>张奔</v>
      </c>
      <c r="E72" s="3" t="s">
        <v>81</v>
      </c>
      <c r="F72" s="4"/>
    </row>
    <row r="73" spans="1:6" ht="14.25" customHeight="1">
      <c r="A73" s="3" t="str">
        <f t="shared" si="4"/>
        <v>005</v>
      </c>
      <c r="B73" s="3" t="s">
        <v>78</v>
      </c>
      <c r="C73" s="3" t="s">
        <v>7</v>
      </c>
      <c r="D73" s="3" t="str">
        <f>"王春茂"</f>
        <v>王春茂</v>
      </c>
      <c r="E73" s="3" t="s">
        <v>82</v>
      </c>
      <c r="F73" s="4"/>
    </row>
    <row r="74" spans="1:6" ht="14.25" customHeight="1">
      <c r="A74" s="3" t="str">
        <f t="shared" si="4"/>
        <v>005</v>
      </c>
      <c r="B74" s="3" t="s">
        <v>78</v>
      </c>
      <c r="C74" s="3" t="s">
        <v>7</v>
      </c>
      <c r="D74" s="3" t="str">
        <f>"张瑜"</f>
        <v>张瑜</v>
      </c>
      <c r="E74" s="3" t="s">
        <v>83</v>
      </c>
      <c r="F74" s="4"/>
    </row>
    <row r="75" spans="1:6" ht="14.25" customHeight="1">
      <c r="A75" s="3" t="str">
        <f t="shared" si="4"/>
        <v>005</v>
      </c>
      <c r="B75" s="3" t="s">
        <v>78</v>
      </c>
      <c r="C75" s="3" t="s">
        <v>7</v>
      </c>
      <c r="D75" s="3" t="str">
        <f>"胡凌燕"</f>
        <v>胡凌燕</v>
      </c>
      <c r="E75" s="3" t="s">
        <v>84</v>
      </c>
      <c r="F75" s="4"/>
    </row>
    <row r="76" spans="1:6" ht="14.25" customHeight="1">
      <c r="A76" s="3" t="str">
        <f t="shared" si="4"/>
        <v>005</v>
      </c>
      <c r="B76" s="3" t="s">
        <v>78</v>
      </c>
      <c r="C76" s="3" t="s">
        <v>7</v>
      </c>
      <c r="D76" s="3" t="str">
        <f>"龚彬彬"</f>
        <v>龚彬彬</v>
      </c>
      <c r="E76" s="3" t="s">
        <v>85</v>
      </c>
      <c r="F76" s="4"/>
    </row>
    <row r="77" spans="1:6" ht="14.25" customHeight="1">
      <c r="A77" s="3" t="str">
        <f t="shared" si="4"/>
        <v>005</v>
      </c>
      <c r="B77" s="3" t="s">
        <v>78</v>
      </c>
      <c r="C77" s="3" t="s">
        <v>7</v>
      </c>
      <c r="D77" s="3" t="str">
        <f>"乔聚福"</f>
        <v>乔聚福</v>
      </c>
      <c r="E77" s="3" t="s">
        <v>86</v>
      </c>
      <c r="F77" s="4"/>
    </row>
    <row r="78" spans="1:6" ht="14.25" customHeight="1">
      <c r="A78" s="3" t="str">
        <f aca="true" t="shared" si="5" ref="A78:A85">"006"</f>
        <v>006</v>
      </c>
      <c r="B78" s="3" t="s">
        <v>87</v>
      </c>
      <c r="C78" s="3" t="s">
        <v>7</v>
      </c>
      <c r="D78" s="3" t="str">
        <f>"惠沛玉"</f>
        <v>惠沛玉</v>
      </c>
      <c r="E78" s="3" t="s">
        <v>88</v>
      </c>
      <c r="F78" s="4"/>
    </row>
    <row r="79" spans="1:6" ht="14.25" customHeight="1">
      <c r="A79" s="3" t="str">
        <f t="shared" si="5"/>
        <v>006</v>
      </c>
      <c r="B79" s="3" t="s">
        <v>87</v>
      </c>
      <c r="C79" s="3" t="s">
        <v>7</v>
      </c>
      <c r="D79" s="3" t="str">
        <f>"吴扬帆"</f>
        <v>吴扬帆</v>
      </c>
      <c r="E79" s="3" t="s">
        <v>89</v>
      </c>
      <c r="F79" s="4"/>
    </row>
    <row r="80" spans="1:6" ht="14.25" customHeight="1">
      <c r="A80" s="3" t="str">
        <f t="shared" si="5"/>
        <v>006</v>
      </c>
      <c r="B80" s="3" t="s">
        <v>87</v>
      </c>
      <c r="C80" s="3" t="s">
        <v>7</v>
      </c>
      <c r="D80" s="3" t="str">
        <f>"赵瑞祥"</f>
        <v>赵瑞祥</v>
      </c>
      <c r="E80" s="3" t="s">
        <v>90</v>
      </c>
      <c r="F80" s="4"/>
    </row>
    <row r="81" spans="1:6" ht="14.25" customHeight="1">
      <c r="A81" s="3" t="str">
        <f t="shared" si="5"/>
        <v>006</v>
      </c>
      <c r="B81" s="3" t="s">
        <v>87</v>
      </c>
      <c r="C81" s="3" t="s">
        <v>7</v>
      </c>
      <c r="D81" s="3" t="str">
        <f>"乔赵滨"</f>
        <v>乔赵滨</v>
      </c>
      <c r="E81" s="3" t="s">
        <v>91</v>
      </c>
      <c r="F81" s="4"/>
    </row>
    <row r="82" spans="1:6" ht="14.25" customHeight="1">
      <c r="A82" s="3" t="str">
        <f t="shared" si="5"/>
        <v>006</v>
      </c>
      <c r="B82" s="3" t="s">
        <v>87</v>
      </c>
      <c r="C82" s="3" t="s">
        <v>7</v>
      </c>
      <c r="D82" s="3" t="str">
        <f>"李珂"</f>
        <v>李珂</v>
      </c>
      <c r="E82" s="3" t="s">
        <v>92</v>
      </c>
      <c r="F82" s="4"/>
    </row>
    <row r="83" spans="1:6" ht="14.25" customHeight="1">
      <c r="A83" s="3" t="str">
        <f t="shared" si="5"/>
        <v>006</v>
      </c>
      <c r="B83" s="3" t="s">
        <v>87</v>
      </c>
      <c r="C83" s="3" t="s">
        <v>7</v>
      </c>
      <c r="D83" s="3" t="str">
        <f>"王兵"</f>
        <v>王兵</v>
      </c>
      <c r="E83" s="3" t="s">
        <v>93</v>
      </c>
      <c r="F83" s="4"/>
    </row>
    <row r="84" spans="1:6" ht="14.25" customHeight="1">
      <c r="A84" s="3" t="str">
        <f t="shared" si="5"/>
        <v>006</v>
      </c>
      <c r="B84" s="3" t="s">
        <v>87</v>
      </c>
      <c r="C84" s="3" t="s">
        <v>7</v>
      </c>
      <c r="D84" s="3" t="str">
        <f>"袁方"</f>
        <v>袁方</v>
      </c>
      <c r="E84" s="3" t="s">
        <v>94</v>
      </c>
      <c r="F84" s="4"/>
    </row>
    <row r="85" spans="1:6" ht="14.25" customHeight="1">
      <c r="A85" s="3" t="str">
        <f t="shared" si="5"/>
        <v>006</v>
      </c>
      <c r="B85" s="3" t="s">
        <v>87</v>
      </c>
      <c r="C85" s="3" t="s">
        <v>7</v>
      </c>
      <c r="D85" s="3" t="str">
        <f>"王利华"</f>
        <v>王利华</v>
      </c>
      <c r="E85" s="3" t="s">
        <v>95</v>
      </c>
      <c r="F85" s="4"/>
    </row>
    <row r="86" spans="1:6" ht="14.25" customHeight="1">
      <c r="A86" s="3" t="str">
        <f aca="true" t="shared" si="6" ref="A86:A103">"007"</f>
        <v>007</v>
      </c>
      <c r="B86" s="3" t="s">
        <v>96</v>
      </c>
      <c r="C86" s="3" t="s">
        <v>7</v>
      </c>
      <c r="D86" s="3" t="str">
        <f>"钟昊一"</f>
        <v>钟昊一</v>
      </c>
      <c r="E86" s="3" t="s">
        <v>97</v>
      </c>
      <c r="F86" s="4"/>
    </row>
    <row r="87" spans="1:6" ht="14.25" customHeight="1">
      <c r="A87" s="3" t="str">
        <f t="shared" si="6"/>
        <v>007</v>
      </c>
      <c r="B87" s="3" t="s">
        <v>96</v>
      </c>
      <c r="C87" s="3" t="s">
        <v>7</v>
      </c>
      <c r="D87" s="3" t="str">
        <f>"张佳盼"</f>
        <v>张佳盼</v>
      </c>
      <c r="E87" s="3" t="s">
        <v>98</v>
      </c>
      <c r="F87" s="4"/>
    </row>
    <row r="88" spans="1:6" ht="14.25" customHeight="1">
      <c r="A88" s="3" t="str">
        <f t="shared" si="6"/>
        <v>007</v>
      </c>
      <c r="B88" s="3" t="s">
        <v>96</v>
      </c>
      <c r="C88" s="3" t="s">
        <v>7</v>
      </c>
      <c r="D88" s="3" t="str">
        <f>"雷朋"</f>
        <v>雷朋</v>
      </c>
      <c r="E88" s="3" t="s">
        <v>99</v>
      </c>
      <c r="F88" s="4"/>
    </row>
    <row r="89" spans="1:6" ht="14.25" customHeight="1">
      <c r="A89" s="3" t="str">
        <f t="shared" si="6"/>
        <v>007</v>
      </c>
      <c r="B89" s="3" t="s">
        <v>96</v>
      </c>
      <c r="C89" s="3" t="s">
        <v>7</v>
      </c>
      <c r="D89" s="3" t="str">
        <f>"赵晨骁"</f>
        <v>赵晨骁</v>
      </c>
      <c r="E89" s="3" t="s">
        <v>100</v>
      </c>
      <c r="F89" s="4"/>
    </row>
    <row r="90" spans="1:6" ht="14.25" customHeight="1">
      <c r="A90" s="3" t="str">
        <f t="shared" si="6"/>
        <v>007</v>
      </c>
      <c r="B90" s="3" t="s">
        <v>96</v>
      </c>
      <c r="C90" s="3" t="s">
        <v>7</v>
      </c>
      <c r="D90" s="3" t="str">
        <f>"刘宏志"</f>
        <v>刘宏志</v>
      </c>
      <c r="E90" s="3" t="s">
        <v>101</v>
      </c>
      <c r="F90" s="4"/>
    </row>
    <row r="91" spans="1:6" ht="14.25" customHeight="1">
      <c r="A91" s="3" t="str">
        <f t="shared" si="6"/>
        <v>007</v>
      </c>
      <c r="B91" s="3" t="s">
        <v>96</v>
      </c>
      <c r="C91" s="3" t="s">
        <v>7</v>
      </c>
      <c r="D91" s="3" t="str">
        <f>"张莹"</f>
        <v>张莹</v>
      </c>
      <c r="E91" s="3" t="s">
        <v>102</v>
      </c>
      <c r="F91" s="4"/>
    </row>
    <row r="92" spans="1:6" ht="14.25" customHeight="1">
      <c r="A92" s="3" t="str">
        <f t="shared" si="6"/>
        <v>007</v>
      </c>
      <c r="B92" s="3" t="s">
        <v>96</v>
      </c>
      <c r="C92" s="3" t="s">
        <v>7</v>
      </c>
      <c r="D92" s="3" t="str">
        <f>"王云花"</f>
        <v>王云花</v>
      </c>
      <c r="E92" s="3" t="s">
        <v>103</v>
      </c>
      <c r="F92" s="4"/>
    </row>
    <row r="93" spans="1:6" ht="14.25" customHeight="1">
      <c r="A93" s="3" t="str">
        <f t="shared" si="6"/>
        <v>007</v>
      </c>
      <c r="B93" s="3" t="s">
        <v>96</v>
      </c>
      <c r="C93" s="3" t="s">
        <v>7</v>
      </c>
      <c r="D93" s="3" t="str">
        <f>"李斌"</f>
        <v>李斌</v>
      </c>
      <c r="E93" s="3" t="s">
        <v>104</v>
      </c>
      <c r="F93" s="4"/>
    </row>
    <row r="94" spans="1:6" ht="14.25" customHeight="1">
      <c r="A94" s="3" t="str">
        <f t="shared" si="6"/>
        <v>007</v>
      </c>
      <c r="B94" s="3" t="s">
        <v>96</v>
      </c>
      <c r="C94" s="3" t="s">
        <v>7</v>
      </c>
      <c r="D94" s="3" t="str">
        <f>"高健蕊"</f>
        <v>高健蕊</v>
      </c>
      <c r="E94" s="3" t="s">
        <v>105</v>
      </c>
      <c r="F94" s="4"/>
    </row>
    <row r="95" spans="1:6" ht="14.25" customHeight="1">
      <c r="A95" s="3" t="str">
        <f t="shared" si="6"/>
        <v>007</v>
      </c>
      <c r="B95" s="3" t="s">
        <v>96</v>
      </c>
      <c r="C95" s="3" t="s">
        <v>7</v>
      </c>
      <c r="D95" s="3" t="str">
        <f>"孙家辉"</f>
        <v>孙家辉</v>
      </c>
      <c r="E95" s="3" t="s">
        <v>106</v>
      </c>
      <c r="F95" s="4"/>
    </row>
    <row r="96" spans="1:6" ht="14.25" customHeight="1">
      <c r="A96" s="3" t="str">
        <f t="shared" si="6"/>
        <v>007</v>
      </c>
      <c r="B96" s="3" t="s">
        <v>96</v>
      </c>
      <c r="C96" s="3" t="s">
        <v>7</v>
      </c>
      <c r="D96" s="3" t="str">
        <f>"薛慧萍"</f>
        <v>薛慧萍</v>
      </c>
      <c r="E96" s="3" t="s">
        <v>107</v>
      </c>
      <c r="F96" s="4"/>
    </row>
    <row r="97" spans="1:6" ht="14.25" customHeight="1">
      <c r="A97" s="3" t="str">
        <f t="shared" si="6"/>
        <v>007</v>
      </c>
      <c r="B97" s="3" t="s">
        <v>96</v>
      </c>
      <c r="C97" s="3" t="s">
        <v>7</v>
      </c>
      <c r="D97" s="3" t="str">
        <f>"高文雅"</f>
        <v>高文雅</v>
      </c>
      <c r="E97" s="3" t="s">
        <v>108</v>
      </c>
      <c r="F97" s="4"/>
    </row>
    <row r="98" spans="1:6" ht="14.25" customHeight="1">
      <c r="A98" s="3" t="str">
        <f t="shared" si="6"/>
        <v>007</v>
      </c>
      <c r="B98" s="3" t="s">
        <v>96</v>
      </c>
      <c r="C98" s="3" t="s">
        <v>7</v>
      </c>
      <c r="D98" s="3" t="str">
        <f>"刚灵军"</f>
        <v>刚灵军</v>
      </c>
      <c r="E98" s="3" t="s">
        <v>109</v>
      </c>
      <c r="F98" s="4"/>
    </row>
    <row r="99" spans="1:6" ht="14.25" customHeight="1">
      <c r="A99" s="3" t="str">
        <f t="shared" si="6"/>
        <v>007</v>
      </c>
      <c r="B99" s="3" t="s">
        <v>96</v>
      </c>
      <c r="C99" s="3" t="s">
        <v>7</v>
      </c>
      <c r="D99" s="3" t="str">
        <f>"李燕升"</f>
        <v>李燕升</v>
      </c>
      <c r="E99" s="3" t="s">
        <v>110</v>
      </c>
      <c r="F99" s="4"/>
    </row>
    <row r="100" spans="1:6" ht="14.25" customHeight="1">
      <c r="A100" s="3" t="str">
        <f t="shared" si="6"/>
        <v>007</v>
      </c>
      <c r="B100" s="3" t="s">
        <v>96</v>
      </c>
      <c r="C100" s="3" t="s">
        <v>7</v>
      </c>
      <c r="D100" s="3" t="str">
        <f>"吕富超"</f>
        <v>吕富超</v>
      </c>
      <c r="E100" s="3" t="s">
        <v>111</v>
      </c>
      <c r="F100" s="4"/>
    </row>
    <row r="101" spans="1:6" ht="14.25" customHeight="1">
      <c r="A101" s="3" t="str">
        <f t="shared" si="6"/>
        <v>007</v>
      </c>
      <c r="B101" s="3" t="s">
        <v>96</v>
      </c>
      <c r="C101" s="3" t="s">
        <v>7</v>
      </c>
      <c r="D101" s="3" t="str">
        <f>"王燕辉"</f>
        <v>王燕辉</v>
      </c>
      <c r="E101" s="3" t="s">
        <v>112</v>
      </c>
      <c r="F101" s="4"/>
    </row>
    <row r="102" spans="1:6" ht="14.25" customHeight="1">
      <c r="A102" s="3" t="str">
        <f t="shared" si="6"/>
        <v>007</v>
      </c>
      <c r="B102" s="3" t="s">
        <v>96</v>
      </c>
      <c r="C102" s="3" t="s">
        <v>7</v>
      </c>
      <c r="D102" s="3" t="str">
        <f>"华庚超"</f>
        <v>华庚超</v>
      </c>
      <c r="E102" s="3" t="s">
        <v>113</v>
      </c>
      <c r="F102" s="4"/>
    </row>
    <row r="103" spans="1:6" ht="14.25" customHeight="1">
      <c r="A103" s="3" t="str">
        <f t="shared" si="6"/>
        <v>007</v>
      </c>
      <c r="B103" s="3" t="s">
        <v>96</v>
      </c>
      <c r="C103" s="3" t="s">
        <v>7</v>
      </c>
      <c r="D103" s="3" t="str">
        <f>"黄国浩"</f>
        <v>黄国浩</v>
      </c>
      <c r="E103" s="3" t="s">
        <v>114</v>
      </c>
      <c r="F103" s="4"/>
    </row>
    <row r="104" spans="1:6" ht="14.25" customHeight="1">
      <c r="A104" s="3" t="str">
        <f aca="true" t="shared" si="7" ref="A104:A109">"008"</f>
        <v>008</v>
      </c>
      <c r="B104" s="3" t="s">
        <v>115</v>
      </c>
      <c r="C104" s="3" t="s">
        <v>7</v>
      </c>
      <c r="D104" s="3" t="str">
        <f>"芦茜茜"</f>
        <v>芦茜茜</v>
      </c>
      <c r="E104" s="3" t="s">
        <v>116</v>
      </c>
      <c r="F104" s="4"/>
    </row>
    <row r="105" spans="1:6" ht="14.25" customHeight="1">
      <c r="A105" s="3" t="str">
        <f t="shared" si="7"/>
        <v>008</v>
      </c>
      <c r="B105" s="3" t="s">
        <v>115</v>
      </c>
      <c r="C105" s="3" t="s">
        <v>7</v>
      </c>
      <c r="D105" s="3" t="str">
        <f>"郭璐璐"</f>
        <v>郭璐璐</v>
      </c>
      <c r="E105" s="3" t="s">
        <v>117</v>
      </c>
      <c r="F105" s="4"/>
    </row>
    <row r="106" spans="1:6" ht="14.25" customHeight="1">
      <c r="A106" s="3" t="str">
        <f t="shared" si="7"/>
        <v>008</v>
      </c>
      <c r="B106" s="3" t="s">
        <v>115</v>
      </c>
      <c r="C106" s="3" t="s">
        <v>7</v>
      </c>
      <c r="D106" s="3" t="str">
        <f>"李丰硕"</f>
        <v>李丰硕</v>
      </c>
      <c r="E106" s="3" t="s">
        <v>118</v>
      </c>
      <c r="F106" s="4"/>
    </row>
    <row r="107" spans="1:6" ht="14.25" customHeight="1">
      <c r="A107" s="3" t="str">
        <f t="shared" si="7"/>
        <v>008</v>
      </c>
      <c r="B107" s="3" t="s">
        <v>115</v>
      </c>
      <c r="C107" s="3" t="s">
        <v>7</v>
      </c>
      <c r="D107" s="3" t="str">
        <f>"焦名言"</f>
        <v>焦名言</v>
      </c>
      <c r="E107" s="3" t="s">
        <v>119</v>
      </c>
      <c r="F107" s="4"/>
    </row>
    <row r="108" spans="1:6" ht="14.25" customHeight="1">
      <c r="A108" s="3" t="str">
        <f t="shared" si="7"/>
        <v>008</v>
      </c>
      <c r="B108" s="3" t="s">
        <v>115</v>
      </c>
      <c r="C108" s="3" t="s">
        <v>7</v>
      </c>
      <c r="D108" s="3" t="str">
        <f>"杨旭东"</f>
        <v>杨旭东</v>
      </c>
      <c r="E108" s="3" t="s">
        <v>120</v>
      </c>
      <c r="F108" s="4"/>
    </row>
    <row r="109" spans="1:6" ht="14.25" customHeight="1">
      <c r="A109" s="3" t="str">
        <f t="shared" si="7"/>
        <v>008</v>
      </c>
      <c r="B109" s="3" t="s">
        <v>115</v>
      </c>
      <c r="C109" s="3" t="s">
        <v>7</v>
      </c>
      <c r="D109" s="3" t="str">
        <f>"冉力"</f>
        <v>冉力</v>
      </c>
      <c r="E109" s="3" t="s">
        <v>121</v>
      </c>
      <c r="F109" s="4"/>
    </row>
    <row r="110" spans="1:6" ht="14.25" customHeight="1">
      <c r="A110" s="3" t="str">
        <f aca="true" t="shared" si="8" ref="A110:A130">"009"</f>
        <v>009</v>
      </c>
      <c r="B110" s="3" t="s">
        <v>122</v>
      </c>
      <c r="C110" s="3" t="s">
        <v>7</v>
      </c>
      <c r="D110" s="3" t="str">
        <f>"党慧玲"</f>
        <v>党慧玲</v>
      </c>
      <c r="E110" s="3" t="s">
        <v>123</v>
      </c>
      <c r="F110" s="4"/>
    </row>
    <row r="111" spans="1:6" ht="14.25" customHeight="1">
      <c r="A111" s="3" t="str">
        <f t="shared" si="8"/>
        <v>009</v>
      </c>
      <c r="B111" s="3" t="s">
        <v>122</v>
      </c>
      <c r="C111" s="3" t="s">
        <v>7</v>
      </c>
      <c r="D111" s="3" t="str">
        <f>"林夏青"</f>
        <v>林夏青</v>
      </c>
      <c r="E111" s="3" t="s">
        <v>124</v>
      </c>
      <c r="F111" s="4"/>
    </row>
    <row r="112" spans="1:6" ht="14.25" customHeight="1">
      <c r="A112" s="3" t="str">
        <f t="shared" si="8"/>
        <v>009</v>
      </c>
      <c r="B112" s="3" t="s">
        <v>122</v>
      </c>
      <c r="C112" s="3" t="s">
        <v>7</v>
      </c>
      <c r="D112" s="3" t="str">
        <f>"魏爽爽"</f>
        <v>魏爽爽</v>
      </c>
      <c r="E112" s="3" t="s">
        <v>125</v>
      </c>
      <c r="F112" s="4"/>
    </row>
    <row r="113" spans="1:6" ht="14.25" customHeight="1">
      <c r="A113" s="3" t="str">
        <f t="shared" si="8"/>
        <v>009</v>
      </c>
      <c r="B113" s="3" t="s">
        <v>122</v>
      </c>
      <c r="C113" s="3" t="s">
        <v>7</v>
      </c>
      <c r="D113" s="3" t="str">
        <f>"曹林如"</f>
        <v>曹林如</v>
      </c>
      <c r="E113" s="3" t="s">
        <v>126</v>
      </c>
      <c r="F113" s="4"/>
    </row>
    <row r="114" spans="1:6" ht="14.25" customHeight="1">
      <c r="A114" s="3" t="str">
        <f t="shared" si="8"/>
        <v>009</v>
      </c>
      <c r="B114" s="3" t="s">
        <v>122</v>
      </c>
      <c r="C114" s="3" t="s">
        <v>7</v>
      </c>
      <c r="D114" s="3" t="str">
        <f>"侯慧敏"</f>
        <v>侯慧敏</v>
      </c>
      <c r="E114" s="3" t="s">
        <v>127</v>
      </c>
      <c r="F114" s="4"/>
    </row>
    <row r="115" spans="1:6" ht="14.25" customHeight="1">
      <c r="A115" s="3" t="str">
        <f t="shared" si="8"/>
        <v>009</v>
      </c>
      <c r="B115" s="3" t="s">
        <v>122</v>
      </c>
      <c r="C115" s="3" t="s">
        <v>7</v>
      </c>
      <c r="D115" s="3" t="str">
        <f>"尹艺青"</f>
        <v>尹艺青</v>
      </c>
      <c r="E115" s="3" t="s">
        <v>128</v>
      </c>
      <c r="F115" s="4"/>
    </row>
    <row r="116" spans="1:6" ht="14.25" customHeight="1">
      <c r="A116" s="3" t="str">
        <f t="shared" si="8"/>
        <v>009</v>
      </c>
      <c r="B116" s="3" t="s">
        <v>122</v>
      </c>
      <c r="C116" s="3" t="s">
        <v>7</v>
      </c>
      <c r="D116" s="3" t="str">
        <f>"李雪瑞"</f>
        <v>李雪瑞</v>
      </c>
      <c r="E116" s="3" t="s">
        <v>129</v>
      </c>
      <c r="F116" s="4"/>
    </row>
    <row r="117" spans="1:6" ht="14.25" customHeight="1">
      <c r="A117" s="3" t="str">
        <f t="shared" si="8"/>
        <v>009</v>
      </c>
      <c r="B117" s="3" t="s">
        <v>122</v>
      </c>
      <c r="C117" s="3" t="s">
        <v>7</v>
      </c>
      <c r="D117" s="3" t="str">
        <f>"陈朋"</f>
        <v>陈朋</v>
      </c>
      <c r="E117" s="3" t="s">
        <v>130</v>
      </c>
      <c r="F117" s="4"/>
    </row>
    <row r="118" spans="1:6" ht="14.25" customHeight="1">
      <c r="A118" s="3" t="str">
        <f t="shared" si="8"/>
        <v>009</v>
      </c>
      <c r="B118" s="3" t="s">
        <v>122</v>
      </c>
      <c r="C118" s="3" t="s">
        <v>7</v>
      </c>
      <c r="D118" s="3" t="str">
        <f>"杜丽"</f>
        <v>杜丽</v>
      </c>
      <c r="E118" s="3" t="s">
        <v>131</v>
      </c>
      <c r="F118" s="4"/>
    </row>
    <row r="119" spans="1:6" ht="14.25" customHeight="1">
      <c r="A119" s="3" t="str">
        <f t="shared" si="8"/>
        <v>009</v>
      </c>
      <c r="B119" s="3" t="s">
        <v>122</v>
      </c>
      <c r="C119" s="3" t="s">
        <v>7</v>
      </c>
      <c r="D119" s="3" t="str">
        <f>"武警慧"</f>
        <v>武警慧</v>
      </c>
      <c r="E119" s="3" t="s">
        <v>132</v>
      </c>
      <c r="F119" s="4"/>
    </row>
    <row r="120" spans="1:6" ht="14.25" customHeight="1">
      <c r="A120" s="3" t="str">
        <f t="shared" si="8"/>
        <v>009</v>
      </c>
      <c r="B120" s="3" t="s">
        <v>122</v>
      </c>
      <c r="C120" s="3" t="s">
        <v>7</v>
      </c>
      <c r="D120" s="3" t="str">
        <f>"杜佳乐"</f>
        <v>杜佳乐</v>
      </c>
      <c r="E120" s="3" t="s">
        <v>133</v>
      </c>
      <c r="F120" s="4"/>
    </row>
    <row r="121" spans="1:6" ht="14.25" customHeight="1">
      <c r="A121" s="3" t="str">
        <f t="shared" si="8"/>
        <v>009</v>
      </c>
      <c r="B121" s="3" t="s">
        <v>122</v>
      </c>
      <c r="C121" s="3" t="s">
        <v>7</v>
      </c>
      <c r="D121" s="3" t="str">
        <f>"张菡月"</f>
        <v>张菡月</v>
      </c>
      <c r="E121" s="3" t="s">
        <v>134</v>
      </c>
      <c r="F121" s="4"/>
    </row>
    <row r="122" spans="1:6" ht="14.25" customHeight="1">
      <c r="A122" s="3" t="str">
        <f t="shared" si="8"/>
        <v>009</v>
      </c>
      <c r="B122" s="3" t="s">
        <v>122</v>
      </c>
      <c r="C122" s="3" t="s">
        <v>7</v>
      </c>
      <c r="D122" s="3" t="str">
        <f>"李付洋"</f>
        <v>李付洋</v>
      </c>
      <c r="E122" s="3" t="s">
        <v>135</v>
      </c>
      <c r="F122" s="4"/>
    </row>
    <row r="123" spans="1:6" ht="14.25" customHeight="1">
      <c r="A123" s="3" t="str">
        <f t="shared" si="8"/>
        <v>009</v>
      </c>
      <c r="B123" s="3" t="s">
        <v>122</v>
      </c>
      <c r="C123" s="3" t="s">
        <v>7</v>
      </c>
      <c r="D123" s="3" t="str">
        <f>"王潇"</f>
        <v>王潇</v>
      </c>
      <c r="E123" s="3" t="s">
        <v>136</v>
      </c>
      <c r="F123" s="4"/>
    </row>
    <row r="124" spans="1:6" ht="14.25" customHeight="1">
      <c r="A124" s="3" t="str">
        <f t="shared" si="8"/>
        <v>009</v>
      </c>
      <c r="B124" s="3" t="s">
        <v>122</v>
      </c>
      <c r="C124" s="3" t="s">
        <v>7</v>
      </c>
      <c r="D124" s="3" t="str">
        <f>"权书英"</f>
        <v>权书英</v>
      </c>
      <c r="E124" s="3" t="s">
        <v>137</v>
      </c>
      <c r="F124" s="4"/>
    </row>
    <row r="125" spans="1:6" ht="14.25" customHeight="1">
      <c r="A125" s="3" t="str">
        <f t="shared" si="8"/>
        <v>009</v>
      </c>
      <c r="B125" s="3" t="s">
        <v>122</v>
      </c>
      <c r="C125" s="3" t="s">
        <v>7</v>
      </c>
      <c r="D125" s="3" t="str">
        <f>"赵紫熠"</f>
        <v>赵紫熠</v>
      </c>
      <c r="E125" s="3" t="s">
        <v>138</v>
      </c>
      <c r="F125" s="4"/>
    </row>
    <row r="126" spans="1:6" ht="14.25" customHeight="1">
      <c r="A126" s="3" t="str">
        <f t="shared" si="8"/>
        <v>009</v>
      </c>
      <c r="B126" s="3" t="s">
        <v>122</v>
      </c>
      <c r="C126" s="3" t="s">
        <v>7</v>
      </c>
      <c r="D126" s="3" t="str">
        <f>"焦艳芳"</f>
        <v>焦艳芳</v>
      </c>
      <c r="E126" s="3" t="s">
        <v>139</v>
      </c>
      <c r="F126" s="4"/>
    </row>
    <row r="127" spans="1:6" ht="14.25" customHeight="1">
      <c r="A127" s="3" t="str">
        <f t="shared" si="8"/>
        <v>009</v>
      </c>
      <c r="B127" s="3" t="s">
        <v>122</v>
      </c>
      <c r="C127" s="3" t="s">
        <v>7</v>
      </c>
      <c r="D127" s="3" t="str">
        <f>"郭可怡"</f>
        <v>郭可怡</v>
      </c>
      <c r="E127" s="3" t="s">
        <v>140</v>
      </c>
      <c r="F127" s="4"/>
    </row>
    <row r="128" spans="1:6" ht="14.25" customHeight="1">
      <c r="A128" s="3" t="str">
        <f t="shared" si="8"/>
        <v>009</v>
      </c>
      <c r="B128" s="3" t="s">
        <v>122</v>
      </c>
      <c r="C128" s="3" t="s">
        <v>7</v>
      </c>
      <c r="D128" s="3" t="str">
        <f>"杨章九"</f>
        <v>杨章九</v>
      </c>
      <c r="E128" s="3" t="s">
        <v>141</v>
      </c>
      <c r="F128" s="4"/>
    </row>
    <row r="129" spans="1:6" ht="14.25" customHeight="1">
      <c r="A129" s="3" t="str">
        <f t="shared" si="8"/>
        <v>009</v>
      </c>
      <c r="B129" s="3" t="s">
        <v>122</v>
      </c>
      <c r="C129" s="3" t="s">
        <v>7</v>
      </c>
      <c r="D129" s="3" t="str">
        <f>"孙莹莹"</f>
        <v>孙莹莹</v>
      </c>
      <c r="E129" s="3" t="s">
        <v>142</v>
      </c>
      <c r="F129" s="4"/>
    </row>
    <row r="130" spans="1:6" ht="14.25" customHeight="1">
      <c r="A130" s="3" t="str">
        <f t="shared" si="8"/>
        <v>009</v>
      </c>
      <c r="B130" s="3" t="s">
        <v>122</v>
      </c>
      <c r="C130" s="3" t="s">
        <v>7</v>
      </c>
      <c r="D130" s="3" t="str">
        <f>"摆金金"</f>
        <v>摆金金</v>
      </c>
      <c r="E130" s="3" t="s">
        <v>143</v>
      </c>
      <c r="F130" s="4"/>
    </row>
    <row r="131" spans="1:6" ht="14.25" customHeight="1">
      <c r="A131" s="3" t="str">
        <f>"010"</f>
        <v>010</v>
      </c>
      <c r="B131" s="3" t="s">
        <v>144</v>
      </c>
      <c r="C131" s="3" t="s">
        <v>7</v>
      </c>
      <c r="D131" s="3" t="str">
        <f>"李昌昌"</f>
        <v>李昌昌</v>
      </c>
      <c r="E131" s="3" t="s">
        <v>145</v>
      </c>
      <c r="F131" s="4"/>
    </row>
    <row r="132" spans="1:6" ht="14.25" customHeight="1">
      <c r="A132" s="3" t="str">
        <f>"010"</f>
        <v>010</v>
      </c>
      <c r="B132" s="3" t="s">
        <v>144</v>
      </c>
      <c r="C132" s="3" t="s">
        <v>7</v>
      </c>
      <c r="D132" s="3" t="str">
        <f>"宋天舒"</f>
        <v>宋天舒</v>
      </c>
      <c r="E132" s="3" t="s">
        <v>146</v>
      </c>
      <c r="F132" s="4"/>
    </row>
    <row r="133" spans="1:6" ht="14.25" customHeight="1">
      <c r="A133" s="3" t="str">
        <f>"010"</f>
        <v>010</v>
      </c>
      <c r="B133" s="3" t="s">
        <v>144</v>
      </c>
      <c r="C133" s="3" t="s">
        <v>7</v>
      </c>
      <c r="D133" s="3" t="str">
        <f>"韩文娜"</f>
        <v>韩文娜</v>
      </c>
      <c r="E133" s="3" t="s">
        <v>147</v>
      </c>
      <c r="F133" s="4"/>
    </row>
    <row r="134" spans="1:6" ht="14.25" customHeight="1">
      <c r="A134" s="3" t="str">
        <f>"010"</f>
        <v>010</v>
      </c>
      <c r="B134" s="3" t="s">
        <v>144</v>
      </c>
      <c r="C134" s="3" t="s">
        <v>7</v>
      </c>
      <c r="D134" s="3" t="str">
        <f>"肖丽君"</f>
        <v>肖丽君</v>
      </c>
      <c r="E134" s="3" t="s">
        <v>148</v>
      </c>
      <c r="F134" s="4"/>
    </row>
    <row r="135" spans="1:6" ht="14.25" customHeight="1">
      <c r="A135" s="3" t="str">
        <f>"010"</f>
        <v>010</v>
      </c>
      <c r="B135" s="3" t="s">
        <v>144</v>
      </c>
      <c r="C135" s="3" t="s">
        <v>7</v>
      </c>
      <c r="D135" s="3" t="str">
        <f>"马骏"</f>
        <v>马骏</v>
      </c>
      <c r="E135" s="3" t="s">
        <v>149</v>
      </c>
      <c r="F135" s="4"/>
    </row>
    <row r="136" spans="1:6" ht="14.25" customHeight="1">
      <c r="A136" s="3" t="str">
        <f aca="true" t="shared" si="9" ref="A136:A151">"011"</f>
        <v>011</v>
      </c>
      <c r="B136" s="3" t="s">
        <v>150</v>
      </c>
      <c r="C136" s="3" t="s">
        <v>7</v>
      </c>
      <c r="D136" s="3" t="str">
        <f>"刘博"</f>
        <v>刘博</v>
      </c>
      <c r="E136" s="3" t="s">
        <v>151</v>
      </c>
      <c r="F136" s="4"/>
    </row>
    <row r="137" spans="1:6" ht="14.25" customHeight="1">
      <c r="A137" s="3" t="str">
        <f t="shared" si="9"/>
        <v>011</v>
      </c>
      <c r="B137" s="3" t="s">
        <v>150</v>
      </c>
      <c r="C137" s="3" t="s">
        <v>7</v>
      </c>
      <c r="D137" s="3" t="str">
        <f>"张泽众"</f>
        <v>张泽众</v>
      </c>
      <c r="E137" s="3" t="s">
        <v>152</v>
      </c>
      <c r="F137" s="4"/>
    </row>
    <row r="138" spans="1:6" ht="14.25" customHeight="1">
      <c r="A138" s="3" t="str">
        <f t="shared" si="9"/>
        <v>011</v>
      </c>
      <c r="B138" s="3" t="s">
        <v>150</v>
      </c>
      <c r="C138" s="3" t="s">
        <v>7</v>
      </c>
      <c r="D138" s="3" t="str">
        <f>"程熠"</f>
        <v>程熠</v>
      </c>
      <c r="E138" s="3" t="s">
        <v>153</v>
      </c>
      <c r="F138" s="4"/>
    </row>
    <row r="139" spans="1:6" ht="14.25" customHeight="1">
      <c r="A139" s="3" t="str">
        <f t="shared" si="9"/>
        <v>011</v>
      </c>
      <c r="B139" s="3" t="s">
        <v>150</v>
      </c>
      <c r="C139" s="3" t="s">
        <v>7</v>
      </c>
      <c r="D139" s="3" t="str">
        <f>"王仕旗"</f>
        <v>王仕旗</v>
      </c>
      <c r="E139" s="3" t="s">
        <v>154</v>
      </c>
      <c r="F139" s="4"/>
    </row>
    <row r="140" spans="1:6" ht="14.25" customHeight="1">
      <c r="A140" s="3" t="str">
        <f t="shared" si="9"/>
        <v>011</v>
      </c>
      <c r="B140" s="3" t="s">
        <v>150</v>
      </c>
      <c r="C140" s="3" t="s">
        <v>7</v>
      </c>
      <c r="D140" s="3" t="str">
        <f>"杨一帆"</f>
        <v>杨一帆</v>
      </c>
      <c r="E140" s="3" t="s">
        <v>155</v>
      </c>
      <c r="F140" s="4"/>
    </row>
    <row r="141" spans="1:6" ht="14.25" customHeight="1">
      <c r="A141" s="3" t="str">
        <f t="shared" si="9"/>
        <v>011</v>
      </c>
      <c r="B141" s="3" t="s">
        <v>150</v>
      </c>
      <c r="C141" s="3" t="s">
        <v>7</v>
      </c>
      <c r="D141" s="3" t="str">
        <f>"樊丽"</f>
        <v>樊丽</v>
      </c>
      <c r="E141" s="3" t="s">
        <v>156</v>
      </c>
      <c r="F141" s="4"/>
    </row>
    <row r="142" spans="1:6" ht="14.25" customHeight="1">
      <c r="A142" s="3" t="str">
        <f t="shared" si="9"/>
        <v>011</v>
      </c>
      <c r="B142" s="3" t="s">
        <v>150</v>
      </c>
      <c r="C142" s="3" t="s">
        <v>7</v>
      </c>
      <c r="D142" s="3" t="str">
        <f>"钟红"</f>
        <v>钟红</v>
      </c>
      <c r="E142" s="3" t="s">
        <v>157</v>
      </c>
      <c r="F142" s="4"/>
    </row>
    <row r="143" spans="1:6" ht="14.25" customHeight="1">
      <c r="A143" s="3" t="str">
        <f t="shared" si="9"/>
        <v>011</v>
      </c>
      <c r="B143" s="3" t="s">
        <v>150</v>
      </c>
      <c r="C143" s="3" t="s">
        <v>7</v>
      </c>
      <c r="D143" s="3" t="str">
        <f>"赵毅"</f>
        <v>赵毅</v>
      </c>
      <c r="E143" s="3" t="s">
        <v>158</v>
      </c>
      <c r="F143" s="4"/>
    </row>
    <row r="144" spans="1:6" ht="14.25" customHeight="1">
      <c r="A144" s="3" t="str">
        <f t="shared" si="9"/>
        <v>011</v>
      </c>
      <c r="B144" s="3" t="s">
        <v>150</v>
      </c>
      <c r="C144" s="3" t="s">
        <v>7</v>
      </c>
      <c r="D144" s="3" t="str">
        <f>"薛瑞涛"</f>
        <v>薛瑞涛</v>
      </c>
      <c r="E144" s="3" t="s">
        <v>159</v>
      </c>
      <c r="F144" s="4"/>
    </row>
    <row r="145" spans="1:6" ht="14.25" customHeight="1">
      <c r="A145" s="3" t="str">
        <f t="shared" si="9"/>
        <v>011</v>
      </c>
      <c r="B145" s="3" t="s">
        <v>150</v>
      </c>
      <c r="C145" s="3" t="s">
        <v>7</v>
      </c>
      <c r="D145" s="3" t="str">
        <f>"徐茹男"</f>
        <v>徐茹男</v>
      </c>
      <c r="E145" s="3" t="s">
        <v>160</v>
      </c>
      <c r="F145" s="4"/>
    </row>
    <row r="146" spans="1:6" ht="14.25" customHeight="1">
      <c r="A146" s="3" t="str">
        <f t="shared" si="9"/>
        <v>011</v>
      </c>
      <c r="B146" s="3" t="s">
        <v>150</v>
      </c>
      <c r="C146" s="3" t="s">
        <v>7</v>
      </c>
      <c r="D146" s="3" t="str">
        <f>"莫家超"</f>
        <v>莫家超</v>
      </c>
      <c r="E146" s="3" t="s">
        <v>161</v>
      </c>
      <c r="F146" s="4"/>
    </row>
    <row r="147" spans="1:6" ht="14.25" customHeight="1">
      <c r="A147" s="3" t="str">
        <f t="shared" si="9"/>
        <v>011</v>
      </c>
      <c r="B147" s="3" t="s">
        <v>150</v>
      </c>
      <c r="C147" s="3" t="s">
        <v>7</v>
      </c>
      <c r="D147" s="3" t="str">
        <f>"杨志葳"</f>
        <v>杨志葳</v>
      </c>
      <c r="E147" s="3" t="s">
        <v>162</v>
      </c>
      <c r="F147" s="4"/>
    </row>
    <row r="148" spans="1:6" ht="14.25" customHeight="1">
      <c r="A148" s="3" t="str">
        <f t="shared" si="9"/>
        <v>011</v>
      </c>
      <c r="B148" s="3" t="s">
        <v>150</v>
      </c>
      <c r="C148" s="3" t="s">
        <v>7</v>
      </c>
      <c r="D148" s="3" t="str">
        <f>"王淼"</f>
        <v>王淼</v>
      </c>
      <c r="E148" s="3" t="s">
        <v>163</v>
      </c>
      <c r="F148" s="4"/>
    </row>
    <row r="149" spans="1:6" ht="14.25" customHeight="1">
      <c r="A149" s="3" t="str">
        <f t="shared" si="9"/>
        <v>011</v>
      </c>
      <c r="B149" s="3" t="s">
        <v>150</v>
      </c>
      <c r="C149" s="3" t="s">
        <v>7</v>
      </c>
      <c r="D149" s="3" t="str">
        <f>"韩雅雯"</f>
        <v>韩雅雯</v>
      </c>
      <c r="E149" s="3" t="s">
        <v>164</v>
      </c>
      <c r="F149" s="4"/>
    </row>
    <row r="150" spans="1:6" ht="14.25" customHeight="1">
      <c r="A150" s="3" t="str">
        <f t="shared" si="9"/>
        <v>011</v>
      </c>
      <c r="B150" s="3" t="s">
        <v>150</v>
      </c>
      <c r="C150" s="3" t="s">
        <v>7</v>
      </c>
      <c r="D150" s="3" t="str">
        <f>"白鑫"</f>
        <v>白鑫</v>
      </c>
      <c r="E150" s="3" t="s">
        <v>165</v>
      </c>
      <c r="F150" s="4"/>
    </row>
    <row r="151" spans="1:6" ht="14.25" customHeight="1">
      <c r="A151" s="3" t="str">
        <f t="shared" si="9"/>
        <v>011</v>
      </c>
      <c r="B151" s="3" t="s">
        <v>150</v>
      </c>
      <c r="C151" s="3" t="s">
        <v>7</v>
      </c>
      <c r="D151" s="3" t="str">
        <f>"张冬藏"</f>
        <v>张冬藏</v>
      </c>
      <c r="E151" s="3" t="s">
        <v>166</v>
      </c>
      <c r="F151" s="4"/>
    </row>
    <row r="152" spans="1:6" ht="14.25" customHeight="1">
      <c r="A152" s="3" t="str">
        <f aca="true" t="shared" si="10" ref="A152:A161">"012"</f>
        <v>012</v>
      </c>
      <c r="B152" s="3" t="s">
        <v>167</v>
      </c>
      <c r="C152" s="3" t="s">
        <v>7</v>
      </c>
      <c r="D152" s="3" t="str">
        <f>"孟林林"</f>
        <v>孟林林</v>
      </c>
      <c r="E152" s="3" t="s">
        <v>168</v>
      </c>
      <c r="F152" s="4"/>
    </row>
    <row r="153" spans="1:6" ht="14.25" customHeight="1">
      <c r="A153" s="3" t="str">
        <f t="shared" si="10"/>
        <v>012</v>
      </c>
      <c r="B153" s="3" t="s">
        <v>167</v>
      </c>
      <c r="C153" s="3" t="s">
        <v>7</v>
      </c>
      <c r="D153" s="3" t="str">
        <f>"孟小丽"</f>
        <v>孟小丽</v>
      </c>
      <c r="E153" s="3" t="s">
        <v>169</v>
      </c>
      <c r="F153" s="4"/>
    </row>
    <row r="154" spans="1:6" ht="14.25" customHeight="1">
      <c r="A154" s="3" t="str">
        <f t="shared" si="10"/>
        <v>012</v>
      </c>
      <c r="B154" s="3" t="s">
        <v>167</v>
      </c>
      <c r="C154" s="3" t="s">
        <v>7</v>
      </c>
      <c r="D154" s="3" t="str">
        <f>"王菲"</f>
        <v>王菲</v>
      </c>
      <c r="E154" s="3" t="s">
        <v>170</v>
      </c>
      <c r="F154" s="4"/>
    </row>
    <row r="155" spans="1:6" ht="14.25" customHeight="1">
      <c r="A155" s="3" t="str">
        <f t="shared" si="10"/>
        <v>012</v>
      </c>
      <c r="B155" s="3" t="s">
        <v>167</v>
      </c>
      <c r="C155" s="3" t="s">
        <v>7</v>
      </c>
      <c r="D155" s="3" t="str">
        <f>"苏博文"</f>
        <v>苏博文</v>
      </c>
      <c r="E155" s="3" t="s">
        <v>171</v>
      </c>
      <c r="F155" s="4"/>
    </row>
    <row r="156" spans="1:6" ht="14.25" customHeight="1">
      <c r="A156" s="3" t="str">
        <f t="shared" si="10"/>
        <v>012</v>
      </c>
      <c r="B156" s="3" t="s">
        <v>167</v>
      </c>
      <c r="C156" s="3" t="s">
        <v>7</v>
      </c>
      <c r="D156" s="3" t="str">
        <f>"董若琦"</f>
        <v>董若琦</v>
      </c>
      <c r="E156" s="3" t="s">
        <v>172</v>
      </c>
      <c r="F156" s="4"/>
    </row>
    <row r="157" spans="1:6" ht="14.25" customHeight="1">
      <c r="A157" s="3" t="str">
        <f t="shared" si="10"/>
        <v>012</v>
      </c>
      <c r="B157" s="3" t="s">
        <v>167</v>
      </c>
      <c r="C157" s="3" t="s">
        <v>7</v>
      </c>
      <c r="D157" s="3" t="str">
        <f>"周雨涵"</f>
        <v>周雨涵</v>
      </c>
      <c r="E157" s="3" t="s">
        <v>173</v>
      </c>
      <c r="F157" s="4"/>
    </row>
    <row r="158" spans="1:6" ht="14.25" customHeight="1">
      <c r="A158" s="3" t="str">
        <f t="shared" si="10"/>
        <v>012</v>
      </c>
      <c r="B158" s="3" t="s">
        <v>167</v>
      </c>
      <c r="C158" s="3" t="s">
        <v>7</v>
      </c>
      <c r="D158" s="3" t="str">
        <f>"周真豪"</f>
        <v>周真豪</v>
      </c>
      <c r="E158" s="3" t="s">
        <v>174</v>
      </c>
      <c r="F158" s="4"/>
    </row>
    <row r="159" spans="1:6" ht="14.25" customHeight="1">
      <c r="A159" s="3" t="str">
        <f t="shared" si="10"/>
        <v>012</v>
      </c>
      <c r="B159" s="3" t="s">
        <v>167</v>
      </c>
      <c r="C159" s="3" t="s">
        <v>7</v>
      </c>
      <c r="D159" s="3" t="str">
        <f>"陈蕾"</f>
        <v>陈蕾</v>
      </c>
      <c r="E159" s="3" t="s">
        <v>175</v>
      </c>
      <c r="F159" s="4"/>
    </row>
    <row r="160" spans="1:6" ht="14.25" customHeight="1">
      <c r="A160" s="3" t="str">
        <f t="shared" si="10"/>
        <v>012</v>
      </c>
      <c r="B160" s="3" t="s">
        <v>167</v>
      </c>
      <c r="C160" s="3" t="s">
        <v>7</v>
      </c>
      <c r="D160" s="3" t="str">
        <f>"何蓉"</f>
        <v>何蓉</v>
      </c>
      <c r="E160" s="3" t="s">
        <v>176</v>
      </c>
      <c r="F160" s="4"/>
    </row>
    <row r="161" spans="1:6" ht="14.25" customHeight="1">
      <c r="A161" s="3" t="str">
        <f t="shared" si="10"/>
        <v>012</v>
      </c>
      <c r="B161" s="3" t="s">
        <v>167</v>
      </c>
      <c r="C161" s="3" t="s">
        <v>7</v>
      </c>
      <c r="D161" s="3" t="str">
        <f>"张茜茜"</f>
        <v>张茜茜</v>
      </c>
      <c r="E161" s="3" t="s">
        <v>177</v>
      </c>
      <c r="F161" s="4"/>
    </row>
    <row r="162" spans="1:6" ht="14.25" customHeight="1">
      <c r="A162" s="3" t="str">
        <f aca="true" t="shared" si="11" ref="A162:A173">"013"</f>
        <v>013</v>
      </c>
      <c r="B162" s="3" t="s">
        <v>178</v>
      </c>
      <c r="C162" s="3" t="s">
        <v>7</v>
      </c>
      <c r="D162" s="3" t="str">
        <f>"常远"</f>
        <v>常远</v>
      </c>
      <c r="E162" s="3" t="s">
        <v>179</v>
      </c>
      <c r="F162" s="4"/>
    </row>
    <row r="163" spans="1:6" ht="14.25" customHeight="1">
      <c r="A163" s="3" t="str">
        <f t="shared" si="11"/>
        <v>013</v>
      </c>
      <c r="B163" s="3" t="s">
        <v>178</v>
      </c>
      <c r="C163" s="3" t="s">
        <v>7</v>
      </c>
      <c r="D163" s="3" t="str">
        <f>"申慢征"</f>
        <v>申慢征</v>
      </c>
      <c r="E163" s="3" t="s">
        <v>180</v>
      </c>
      <c r="F163" s="4"/>
    </row>
    <row r="164" spans="1:6" ht="14.25" customHeight="1">
      <c r="A164" s="3" t="str">
        <f t="shared" si="11"/>
        <v>013</v>
      </c>
      <c r="B164" s="3" t="s">
        <v>178</v>
      </c>
      <c r="C164" s="3" t="s">
        <v>7</v>
      </c>
      <c r="D164" s="3" t="str">
        <f>"郭子萌"</f>
        <v>郭子萌</v>
      </c>
      <c r="E164" s="3" t="s">
        <v>181</v>
      </c>
      <c r="F164" s="4"/>
    </row>
    <row r="165" spans="1:6" ht="14.25" customHeight="1">
      <c r="A165" s="3" t="str">
        <f t="shared" si="11"/>
        <v>013</v>
      </c>
      <c r="B165" s="3" t="s">
        <v>178</v>
      </c>
      <c r="C165" s="3" t="s">
        <v>7</v>
      </c>
      <c r="D165" s="3" t="str">
        <f>"高祥"</f>
        <v>高祥</v>
      </c>
      <c r="E165" s="3" t="s">
        <v>182</v>
      </c>
      <c r="F165" s="4"/>
    </row>
    <row r="166" spans="1:6" ht="14.25" customHeight="1">
      <c r="A166" s="3" t="str">
        <f t="shared" si="11"/>
        <v>013</v>
      </c>
      <c r="B166" s="3" t="s">
        <v>178</v>
      </c>
      <c r="C166" s="3" t="s">
        <v>7</v>
      </c>
      <c r="D166" s="3" t="str">
        <f>"郭冬升"</f>
        <v>郭冬升</v>
      </c>
      <c r="E166" s="3" t="s">
        <v>183</v>
      </c>
      <c r="F166" s="4"/>
    </row>
    <row r="167" spans="1:6" ht="14.25" customHeight="1">
      <c r="A167" s="3" t="str">
        <f t="shared" si="11"/>
        <v>013</v>
      </c>
      <c r="B167" s="3" t="s">
        <v>178</v>
      </c>
      <c r="C167" s="3" t="s">
        <v>7</v>
      </c>
      <c r="D167" s="3" t="str">
        <f>"马颖"</f>
        <v>马颖</v>
      </c>
      <c r="E167" s="3" t="s">
        <v>184</v>
      </c>
      <c r="F167" s="4"/>
    </row>
    <row r="168" spans="1:6" ht="14.25" customHeight="1">
      <c r="A168" s="3" t="str">
        <f t="shared" si="11"/>
        <v>013</v>
      </c>
      <c r="B168" s="3" t="s">
        <v>178</v>
      </c>
      <c r="C168" s="3" t="s">
        <v>7</v>
      </c>
      <c r="D168" s="3" t="str">
        <f>"王宏阳"</f>
        <v>王宏阳</v>
      </c>
      <c r="E168" s="3" t="s">
        <v>185</v>
      </c>
      <c r="F168" s="4"/>
    </row>
    <row r="169" spans="1:6" ht="14.25" customHeight="1">
      <c r="A169" s="3" t="str">
        <f t="shared" si="11"/>
        <v>013</v>
      </c>
      <c r="B169" s="3" t="s">
        <v>178</v>
      </c>
      <c r="C169" s="3" t="s">
        <v>7</v>
      </c>
      <c r="D169" s="3" t="str">
        <f>"庞李成"</f>
        <v>庞李成</v>
      </c>
      <c r="E169" s="3" t="s">
        <v>186</v>
      </c>
      <c r="F169" s="4"/>
    </row>
    <row r="170" spans="1:6" ht="14.25" customHeight="1">
      <c r="A170" s="3" t="str">
        <f t="shared" si="11"/>
        <v>013</v>
      </c>
      <c r="B170" s="3" t="s">
        <v>178</v>
      </c>
      <c r="C170" s="3" t="s">
        <v>7</v>
      </c>
      <c r="D170" s="3" t="str">
        <f>"黄艳艳"</f>
        <v>黄艳艳</v>
      </c>
      <c r="E170" s="3" t="s">
        <v>187</v>
      </c>
      <c r="F170" s="4"/>
    </row>
    <row r="171" spans="1:6" ht="14.25" customHeight="1">
      <c r="A171" s="3" t="str">
        <f t="shared" si="11"/>
        <v>013</v>
      </c>
      <c r="B171" s="3" t="s">
        <v>178</v>
      </c>
      <c r="C171" s="3" t="s">
        <v>7</v>
      </c>
      <c r="D171" s="3" t="str">
        <f>"郭雅倩"</f>
        <v>郭雅倩</v>
      </c>
      <c r="E171" s="3" t="s">
        <v>188</v>
      </c>
      <c r="F171" s="4"/>
    </row>
    <row r="172" spans="1:6" ht="14.25" customHeight="1">
      <c r="A172" s="3" t="str">
        <f t="shared" si="11"/>
        <v>013</v>
      </c>
      <c r="B172" s="3" t="s">
        <v>178</v>
      </c>
      <c r="C172" s="3" t="s">
        <v>7</v>
      </c>
      <c r="D172" s="3" t="str">
        <f>"李佳瑜"</f>
        <v>李佳瑜</v>
      </c>
      <c r="E172" s="3" t="s">
        <v>189</v>
      </c>
      <c r="F172" s="4"/>
    </row>
    <row r="173" spans="1:6" ht="14.25" customHeight="1">
      <c r="A173" s="3" t="str">
        <f t="shared" si="11"/>
        <v>013</v>
      </c>
      <c r="B173" s="3" t="s">
        <v>178</v>
      </c>
      <c r="C173" s="3" t="s">
        <v>7</v>
      </c>
      <c r="D173" s="3" t="str">
        <f>"付婷"</f>
        <v>付婷</v>
      </c>
      <c r="E173" s="3" t="s">
        <v>190</v>
      </c>
      <c r="F173" s="4"/>
    </row>
    <row r="174" spans="1:6" ht="14.25" customHeight="1">
      <c r="A174" s="3" t="str">
        <f aca="true" t="shared" si="12" ref="A174:A179">"014"</f>
        <v>014</v>
      </c>
      <c r="B174" s="3" t="s">
        <v>191</v>
      </c>
      <c r="C174" s="3" t="s">
        <v>192</v>
      </c>
      <c r="D174" s="3" t="str">
        <f>"徐冬爽"</f>
        <v>徐冬爽</v>
      </c>
      <c r="E174" s="3" t="s">
        <v>193</v>
      </c>
      <c r="F174" s="4"/>
    </row>
    <row r="175" spans="1:6" ht="14.25" customHeight="1">
      <c r="A175" s="3" t="str">
        <f t="shared" si="12"/>
        <v>014</v>
      </c>
      <c r="B175" s="3" t="s">
        <v>191</v>
      </c>
      <c r="C175" s="3" t="s">
        <v>192</v>
      </c>
      <c r="D175" s="3" t="str">
        <f>"刘梦迪"</f>
        <v>刘梦迪</v>
      </c>
      <c r="E175" s="3" t="s">
        <v>194</v>
      </c>
      <c r="F175" s="4"/>
    </row>
    <row r="176" spans="1:6" ht="14.25" customHeight="1">
      <c r="A176" s="3" t="str">
        <f t="shared" si="12"/>
        <v>014</v>
      </c>
      <c r="B176" s="3" t="s">
        <v>191</v>
      </c>
      <c r="C176" s="3" t="s">
        <v>192</v>
      </c>
      <c r="D176" s="3" t="str">
        <f>"韩明阳"</f>
        <v>韩明阳</v>
      </c>
      <c r="E176" s="3" t="s">
        <v>195</v>
      </c>
      <c r="F176" s="4"/>
    </row>
    <row r="177" spans="1:6" ht="14.25" customHeight="1">
      <c r="A177" s="3" t="str">
        <f t="shared" si="12"/>
        <v>014</v>
      </c>
      <c r="B177" s="3" t="s">
        <v>191</v>
      </c>
      <c r="C177" s="3" t="s">
        <v>192</v>
      </c>
      <c r="D177" s="3" t="str">
        <f>"武鹏"</f>
        <v>武鹏</v>
      </c>
      <c r="E177" s="3" t="s">
        <v>196</v>
      </c>
      <c r="F177" s="4"/>
    </row>
    <row r="178" spans="1:6" ht="14.25" customHeight="1">
      <c r="A178" s="3" t="str">
        <f t="shared" si="12"/>
        <v>014</v>
      </c>
      <c r="B178" s="3" t="s">
        <v>191</v>
      </c>
      <c r="C178" s="3" t="s">
        <v>192</v>
      </c>
      <c r="D178" s="3" t="str">
        <f>"王冬阳"</f>
        <v>王冬阳</v>
      </c>
      <c r="E178" s="3" t="s">
        <v>197</v>
      </c>
      <c r="F178" s="4"/>
    </row>
    <row r="179" spans="1:6" ht="14.25" customHeight="1">
      <c r="A179" s="3" t="str">
        <f t="shared" si="12"/>
        <v>014</v>
      </c>
      <c r="B179" s="3" t="s">
        <v>191</v>
      </c>
      <c r="C179" s="3" t="s">
        <v>192</v>
      </c>
      <c r="D179" s="3" t="str">
        <f>"赵志伟"</f>
        <v>赵志伟</v>
      </c>
      <c r="E179" s="3" t="s">
        <v>198</v>
      </c>
      <c r="F179" s="4"/>
    </row>
    <row r="180" spans="1:6" ht="14.25" customHeight="1">
      <c r="A180" s="3" t="str">
        <f>"015"</f>
        <v>015</v>
      </c>
      <c r="B180" s="3" t="s">
        <v>199</v>
      </c>
      <c r="C180" s="3" t="s">
        <v>192</v>
      </c>
      <c r="D180" s="3" t="str">
        <f>"李松"</f>
        <v>李松</v>
      </c>
      <c r="E180" s="3" t="s">
        <v>200</v>
      </c>
      <c r="F180" s="4"/>
    </row>
    <row r="181" spans="1:6" ht="14.25" customHeight="1">
      <c r="A181" s="3" t="str">
        <f>"015"</f>
        <v>015</v>
      </c>
      <c r="B181" s="3" t="s">
        <v>199</v>
      </c>
      <c r="C181" s="3" t="s">
        <v>192</v>
      </c>
      <c r="D181" s="3" t="str">
        <f>"徐诺言"</f>
        <v>徐诺言</v>
      </c>
      <c r="E181" s="3" t="s">
        <v>201</v>
      </c>
      <c r="F181" s="4"/>
    </row>
    <row r="182" spans="1:6" ht="14.25" customHeight="1">
      <c r="A182" s="3" t="str">
        <f>"017"</f>
        <v>017</v>
      </c>
      <c r="B182" s="3" t="s">
        <v>202</v>
      </c>
      <c r="C182" s="3" t="s">
        <v>192</v>
      </c>
      <c r="D182" s="3" t="str">
        <f>"刘小康"</f>
        <v>刘小康</v>
      </c>
      <c r="E182" s="3" t="s">
        <v>203</v>
      </c>
      <c r="F182" s="4"/>
    </row>
    <row r="183" spans="1:6" ht="14.25" customHeight="1">
      <c r="A183" s="3" t="str">
        <f>"017"</f>
        <v>017</v>
      </c>
      <c r="B183" s="3" t="s">
        <v>202</v>
      </c>
      <c r="C183" s="3" t="s">
        <v>192</v>
      </c>
      <c r="D183" s="3" t="str">
        <f>"李博"</f>
        <v>李博</v>
      </c>
      <c r="E183" s="3" t="s">
        <v>204</v>
      </c>
      <c r="F183" s="4"/>
    </row>
    <row r="184" spans="1:6" ht="14.25" customHeight="1">
      <c r="A184" s="3" t="str">
        <f>"017"</f>
        <v>017</v>
      </c>
      <c r="B184" s="3" t="s">
        <v>202</v>
      </c>
      <c r="C184" s="3" t="s">
        <v>192</v>
      </c>
      <c r="D184" s="3" t="str">
        <f>"尹萧杰"</f>
        <v>尹萧杰</v>
      </c>
      <c r="E184" s="3" t="s">
        <v>205</v>
      </c>
      <c r="F184" s="4"/>
    </row>
    <row r="185" spans="1:6" ht="14.25" customHeight="1">
      <c r="A185" s="3" t="str">
        <f>"017"</f>
        <v>017</v>
      </c>
      <c r="B185" s="3" t="s">
        <v>202</v>
      </c>
      <c r="C185" s="3" t="s">
        <v>192</v>
      </c>
      <c r="D185" s="3" t="str">
        <f>"赵一萌"</f>
        <v>赵一萌</v>
      </c>
      <c r="E185" s="3" t="s">
        <v>206</v>
      </c>
      <c r="F185" s="4"/>
    </row>
    <row r="186" spans="1:6" ht="14.25" customHeight="1">
      <c r="A186" s="3" t="str">
        <f aca="true" t="shared" si="13" ref="A186:A191">"019"</f>
        <v>019</v>
      </c>
      <c r="B186" s="3" t="s">
        <v>207</v>
      </c>
      <c r="C186" s="3" t="s">
        <v>192</v>
      </c>
      <c r="D186" s="3" t="str">
        <f>"杨铭悦"</f>
        <v>杨铭悦</v>
      </c>
      <c r="E186" s="3" t="s">
        <v>208</v>
      </c>
      <c r="F186" s="4"/>
    </row>
    <row r="187" spans="1:6" ht="14.25" customHeight="1">
      <c r="A187" s="3" t="str">
        <f t="shared" si="13"/>
        <v>019</v>
      </c>
      <c r="B187" s="3" t="s">
        <v>207</v>
      </c>
      <c r="C187" s="3" t="s">
        <v>192</v>
      </c>
      <c r="D187" s="3" t="str">
        <f>"张闯闯"</f>
        <v>张闯闯</v>
      </c>
      <c r="E187" s="3" t="s">
        <v>209</v>
      </c>
      <c r="F187" s="4"/>
    </row>
    <row r="188" spans="1:6" ht="14.25" customHeight="1">
      <c r="A188" s="3" t="str">
        <f t="shared" si="13"/>
        <v>019</v>
      </c>
      <c r="B188" s="3" t="s">
        <v>207</v>
      </c>
      <c r="C188" s="3" t="s">
        <v>192</v>
      </c>
      <c r="D188" s="3" t="str">
        <f>"郭鑫"</f>
        <v>郭鑫</v>
      </c>
      <c r="E188" s="3" t="s">
        <v>210</v>
      </c>
      <c r="F188" s="4"/>
    </row>
    <row r="189" spans="1:6" ht="14.25" customHeight="1">
      <c r="A189" s="3" t="str">
        <f t="shared" si="13"/>
        <v>019</v>
      </c>
      <c r="B189" s="3" t="s">
        <v>207</v>
      </c>
      <c r="C189" s="3" t="s">
        <v>192</v>
      </c>
      <c r="D189" s="3" t="str">
        <f>"吉园园"</f>
        <v>吉园园</v>
      </c>
      <c r="E189" s="3" t="s">
        <v>211</v>
      </c>
      <c r="F189" s="4"/>
    </row>
    <row r="190" spans="1:6" ht="14.25" customHeight="1">
      <c r="A190" s="3" t="str">
        <f t="shared" si="13"/>
        <v>019</v>
      </c>
      <c r="B190" s="3" t="s">
        <v>207</v>
      </c>
      <c r="C190" s="3" t="s">
        <v>192</v>
      </c>
      <c r="D190" s="3" t="str">
        <f>"王艳梅"</f>
        <v>王艳梅</v>
      </c>
      <c r="E190" s="3" t="s">
        <v>212</v>
      </c>
      <c r="F190" s="4"/>
    </row>
    <row r="191" spans="1:6" ht="14.25" customHeight="1">
      <c r="A191" s="3" t="str">
        <f t="shared" si="13"/>
        <v>019</v>
      </c>
      <c r="B191" s="3" t="s">
        <v>207</v>
      </c>
      <c r="C191" s="3" t="s">
        <v>192</v>
      </c>
      <c r="D191" s="3" t="str">
        <f>"王晓哲"</f>
        <v>王晓哲</v>
      </c>
      <c r="E191" s="3" t="s">
        <v>213</v>
      </c>
      <c r="F191" s="4"/>
    </row>
    <row r="192" spans="1:6" ht="14.25" customHeight="1">
      <c r="A192" s="3" t="str">
        <f>"020"</f>
        <v>020</v>
      </c>
      <c r="B192" s="3" t="s">
        <v>214</v>
      </c>
      <c r="C192" s="3" t="s">
        <v>192</v>
      </c>
      <c r="D192" s="3" t="str">
        <f>"陈娇"</f>
        <v>陈娇</v>
      </c>
      <c r="E192" s="3" t="s">
        <v>215</v>
      </c>
      <c r="F192" s="4"/>
    </row>
    <row r="193" spans="1:6" ht="14.25" customHeight="1">
      <c r="A193" s="3" t="str">
        <f>"020"</f>
        <v>020</v>
      </c>
      <c r="B193" s="3" t="s">
        <v>214</v>
      </c>
      <c r="C193" s="3" t="s">
        <v>192</v>
      </c>
      <c r="D193" s="3" t="str">
        <f>"张景博"</f>
        <v>张景博</v>
      </c>
      <c r="E193" s="3" t="s">
        <v>216</v>
      </c>
      <c r="F193" s="4"/>
    </row>
    <row r="194" spans="1:6" ht="14.25" customHeight="1">
      <c r="A194" s="3" t="str">
        <f>"020"</f>
        <v>020</v>
      </c>
      <c r="B194" s="3" t="s">
        <v>214</v>
      </c>
      <c r="C194" s="3" t="s">
        <v>192</v>
      </c>
      <c r="D194" s="3" t="str">
        <f>"闫家舒"</f>
        <v>闫家舒</v>
      </c>
      <c r="E194" s="3" t="s">
        <v>217</v>
      </c>
      <c r="F194" s="4"/>
    </row>
    <row r="195" spans="1:6" ht="14.25" customHeight="1">
      <c r="A195" s="3" t="str">
        <f>"020"</f>
        <v>020</v>
      </c>
      <c r="B195" s="3" t="s">
        <v>214</v>
      </c>
      <c r="C195" s="3" t="s">
        <v>192</v>
      </c>
      <c r="D195" s="3" t="str">
        <f>"张珊"</f>
        <v>张珊</v>
      </c>
      <c r="E195" s="3" t="s">
        <v>218</v>
      </c>
      <c r="F195" s="4"/>
    </row>
    <row r="196" spans="1:6" ht="14.25" customHeight="1">
      <c r="A196" s="3" t="str">
        <f>"021"</f>
        <v>021</v>
      </c>
      <c r="B196" s="3" t="s">
        <v>219</v>
      </c>
      <c r="C196" s="3" t="s">
        <v>192</v>
      </c>
      <c r="D196" s="3" t="str">
        <f>"张余强"</f>
        <v>张余强</v>
      </c>
      <c r="E196" s="3" t="s">
        <v>220</v>
      </c>
      <c r="F196" s="4"/>
    </row>
    <row r="197" spans="1:6" ht="14.25" customHeight="1">
      <c r="A197" s="3" t="str">
        <f>"021"</f>
        <v>021</v>
      </c>
      <c r="B197" s="3" t="s">
        <v>219</v>
      </c>
      <c r="C197" s="3" t="s">
        <v>192</v>
      </c>
      <c r="D197" s="3" t="str">
        <f>"史旭鹏"</f>
        <v>史旭鹏</v>
      </c>
      <c r="E197" s="3" t="s">
        <v>221</v>
      </c>
      <c r="F197" s="4"/>
    </row>
    <row r="198" spans="1:6" ht="14.25" customHeight="1">
      <c r="A198" s="3" t="str">
        <f>"022"</f>
        <v>022</v>
      </c>
      <c r="B198" s="3" t="s">
        <v>222</v>
      </c>
      <c r="C198" s="3" t="s">
        <v>192</v>
      </c>
      <c r="D198" s="3" t="str">
        <f>"赵峥"</f>
        <v>赵峥</v>
      </c>
      <c r="E198" s="3" t="s">
        <v>223</v>
      </c>
      <c r="F198" s="4"/>
    </row>
    <row r="199" spans="1:6" ht="14.25" customHeight="1">
      <c r="A199" s="3" t="str">
        <f>"022"</f>
        <v>022</v>
      </c>
      <c r="B199" s="3" t="s">
        <v>222</v>
      </c>
      <c r="C199" s="3" t="s">
        <v>192</v>
      </c>
      <c r="D199" s="3" t="str">
        <f>"陈虹"</f>
        <v>陈虹</v>
      </c>
      <c r="E199" s="3" t="s">
        <v>224</v>
      </c>
      <c r="F199" s="4"/>
    </row>
    <row r="200" spans="1:6" ht="14.25" customHeight="1">
      <c r="A200" s="3" t="str">
        <f>"022"</f>
        <v>022</v>
      </c>
      <c r="B200" s="3" t="s">
        <v>222</v>
      </c>
      <c r="C200" s="3" t="s">
        <v>192</v>
      </c>
      <c r="D200" s="3" t="str">
        <f>"王冰"</f>
        <v>王冰</v>
      </c>
      <c r="E200" s="3" t="s">
        <v>225</v>
      </c>
      <c r="F200" s="4"/>
    </row>
    <row r="201" spans="1:6" ht="14.25" customHeight="1">
      <c r="A201" s="3" t="str">
        <f>"023"</f>
        <v>023</v>
      </c>
      <c r="B201" s="3" t="s">
        <v>226</v>
      </c>
      <c r="C201" s="3" t="s">
        <v>192</v>
      </c>
      <c r="D201" s="3" t="str">
        <f>"郭昕楠"</f>
        <v>郭昕楠</v>
      </c>
      <c r="E201" s="3" t="s">
        <v>227</v>
      </c>
      <c r="F201" s="4"/>
    </row>
    <row r="202" spans="1:6" ht="14.25" customHeight="1">
      <c r="A202" s="3" t="str">
        <f>"023"</f>
        <v>023</v>
      </c>
      <c r="B202" s="3" t="s">
        <v>226</v>
      </c>
      <c r="C202" s="3" t="s">
        <v>192</v>
      </c>
      <c r="D202" s="3" t="str">
        <f>"赵钧单"</f>
        <v>赵钧单</v>
      </c>
      <c r="E202" s="3" t="s">
        <v>228</v>
      </c>
      <c r="F202" s="4"/>
    </row>
    <row r="203" spans="1:6" ht="14.25" customHeight="1">
      <c r="A203" s="3" t="str">
        <f>"023"</f>
        <v>023</v>
      </c>
      <c r="B203" s="3" t="s">
        <v>226</v>
      </c>
      <c r="C203" s="3" t="s">
        <v>192</v>
      </c>
      <c r="D203" s="3" t="str">
        <f>"李焕娜"</f>
        <v>李焕娜</v>
      </c>
      <c r="E203" s="3" t="s">
        <v>229</v>
      </c>
      <c r="F203" s="4"/>
    </row>
    <row r="204" spans="1:6" ht="14.25" customHeight="1">
      <c r="A204" s="3" t="str">
        <f aca="true" t="shared" si="14" ref="A204:A210">"024"</f>
        <v>024</v>
      </c>
      <c r="B204" s="3" t="s">
        <v>230</v>
      </c>
      <c r="C204" s="3" t="s">
        <v>192</v>
      </c>
      <c r="D204" s="3" t="str">
        <f>"葛小敏"</f>
        <v>葛小敏</v>
      </c>
      <c r="E204" s="3" t="s">
        <v>231</v>
      </c>
      <c r="F204" s="4"/>
    </row>
    <row r="205" spans="1:6" ht="14.25" customHeight="1">
      <c r="A205" s="3" t="str">
        <f t="shared" si="14"/>
        <v>024</v>
      </c>
      <c r="B205" s="3" t="s">
        <v>230</v>
      </c>
      <c r="C205" s="3" t="s">
        <v>192</v>
      </c>
      <c r="D205" s="3" t="str">
        <f>"陈咏雪"</f>
        <v>陈咏雪</v>
      </c>
      <c r="E205" s="3" t="s">
        <v>232</v>
      </c>
      <c r="F205" s="4"/>
    </row>
    <row r="206" spans="1:6" ht="14.25" customHeight="1">
      <c r="A206" s="3" t="str">
        <f t="shared" si="14"/>
        <v>024</v>
      </c>
      <c r="B206" s="3" t="s">
        <v>230</v>
      </c>
      <c r="C206" s="3" t="s">
        <v>192</v>
      </c>
      <c r="D206" s="3" t="str">
        <f>"康巍"</f>
        <v>康巍</v>
      </c>
      <c r="E206" s="3" t="s">
        <v>233</v>
      </c>
      <c r="F206" s="4"/>
    </row>
    <row r="207" spans="1:6" ht="14.25" customHeight="1">
      <c r="A207" s="3" t="str">
        <f t="shared" si="14"/>
        <v>024</v>
      </c>
      <c r="B207" s="3" t="s">
        <v>230</v>
      </c>
      <c r="C207" s="3" t="s">
        <v>192</v>
      </c>
      <c r="D207" s="3" t="str">
        <f>"王佳"</f>
        <v>王佳</v>
      </c>
      <c r="E207" s="3" t="s">
        <v>234</v>
      </c>
      <c r="F207" s="4"/>
    </row>
    <row r="208" spans="1:6" ht="14.25" customHeight="1">
      <c r="A208" s="3" t="str">
        <f t="shared" si="14"/>
        <v>024</v>
      </c>
      <c r="B208" s="3" t="s">
        <v>230</v>
      </c>
      <c r="C208" s="3" t="s">
        <v>192</v>
      </c>
      <c r="D208" s="3" t="str">
        <f>"郭倩"</f>
        <v>郭倩</v>
      </c>
      <c r="E208" s="3" t="s">
        <v>235</v>
      </c>
      <c r="F208" s="4"/>
    </row>
    <row r="209" spans="1:6" ht="14.25" customHeight="1">
      <c r="A209" s="3" t="str">
        <f t="shared" si="14"/>
        <v>024</v>
      </c>
      <c r="B209" s="3" t="s">
        <v>230</v>
      </c>
      <c r="C209" s="3" t="s">
        <v>192</v>
      </c>
      <c r="D209" s="3" t="str">
        <f>"张晨钰"</f>
        <v>张晨钰</v>
      </c>
      <c r="E209" s="3" t="s">
        <v>236</v>
      </c>
      <c r="F209" s="4"/>
    </row>
    <row r="210" spans="1:6" ht="14.25" customHeight="1">
      <c r="A210" s="3" t="str">
        <f t="shared" si="14"/>
        <v>024</v>
      </c>
      <c r="B210" s="3" t="s">
        <v>230</v>
      </c>
      <c r="C210" s="3" t="s">
        <v>192</v>
      </c>
      <c r="D210" s="3" t="str">
        <f>"姚文珮"</f>
        <v>姚文珮</v>
      </c>
      <c r="E210" s="3" t="s">
        <v>237</v>
      </c>
      <c r="F210" s="4"/>
    </row>
    <row r="211" spans="1:6" ht="14.25" customHeight="1">
      <c r="A211" s="3" t="str">
        <f>"025"</f>
        <v>025</v>
      </c>
      <c r="B211" s="3" t="s">
        <v>238</v>
      </c>
      <c r="C211" s="3" t="s">
        <v>192</v>
      </c>
      <c r="D211" s="3" t="str">
        <f>"范源源"</f>
        <v>范源源</v>
      </c>
      <c r="E211" s="3" t="s">
        <v>239</v>
      </c>
      <c r="F211" s="4"/>
    </row>
    <row r="212" spans="1:6" ht="14.25" customHeight="1">
      <c r="A212" s="3" t="str">
        <f>"025"</f>
        <v>025</v>
      </c>
      <c r="B212" s="3" t="s">
        <v>238</v>
      </c>
      <c r="C212" s="3" t="s">
        <v>192</v>
      </c>
      <c r="D212" s="3" t="str">
        <f>"赵锡媛"</f>
        <v>赵锡媛</v>
      </c>
      <c r="E212" s="3" t="s">
        <v>240</v>
      </c>
      <c r="F212" s="4"/>
    </row>
    <row r="213" spans="1:6" ht="14.25" customHeight="1">
      <c r="A213" s="3" t="str">
        <f>"025"</f>
        <v>025</v>
      </c>
      <c r="B213" s="3" t="s">
        <v>238</v>
      </c>
      <c r="C213" s="3" t="s">
        <v>192</v>
      </c>
      <c r="D213" s="3" t="str">
        <f>"郭航宇"</f>
        <v>郭航宇</v>
      </c>
      <c r="E213" s="3" t="s">
        <v>241</v>
      </c>
      <c r="F213" s="4"/>
    </row>
    <row r="214" spans="1:6" ht="14.25" customHeight="1">
      <c r="A214" s="3" t="str">
        <f aca="true" t="shared" si="15" ref="A214:A220">"026"</f>
        <v>026</v>
      </c>
      <c r="B214" s="3" t="s">
        <v>242</v>
      </c>
      <c r="C214" s="3" t="s">
        <v>192</v>
      </c>
      <c r="D214" s="3" t="str">
        <f>"陆素素"</f>
        <v>陆素素</v>
      </c>
      <c r="E214" s="3" t="s">
        <v>243</v>
      </c>
      <c r="F214" s="4"/>
    </row>
    <row r="215" spans="1:6" ht="14.25" customHeight="1">
      <c r="A215" s="3" t="str">
        <f t="shared" si="15"/>
        <v>026</v>
      </c>
      <c r="B215" s="3" t="s">
        <v>242</v>
      </c>
      <c r="C215" s="3" t="s">
        <v>192</v>
      </c>
      <c r="D215" s="3" t="str">
        <f>"董学宁"</f>
        <v>董学宁</v>
      </c>
      <c r="E215" s="3" t="s">
        <v>244</v>
      </c>
      <c r="F215" s="4"/>
    </row>
    <row r="216" spans="1:6" ht="14.25" customHeight="1">
      <c r="A216" s="3" t="str">
        <f t="shared" si="15"/>
        <v>026</v>
      </c>
      <c r="B216" s="3" t="s">
        <v>242</v>
      </c>
      <c r="C216" s="3" t="s">
        <v>192</v>
      </c>
      <c r="D216" s="3" t="str">
        <f>"刘果"</f>
        <v>刘果</v>
      </c>
      <c r="E216" s="3" t="s">
        <v>245</v>
      </c>
      <c r="F216" s="4"/>
    </row>
    <row r="217" spans="1:6" ht="14.25" customHeight="1">
      <c r="A217" s="3" t="str">
        <f t="shared" si="15"/>
        <v>026</v>
      </c>
      <c r="B217" s="3" t="s">
        <v>242</v>
      </c>
      <c r="C217" s="3" t="s">
        <v>192</v>
      </c>
      <c r="D217" s="3" t="str">
        <f>"胡禅"</f>
        <v>胡禅</v>
      </c>
      <c r="E217" s="3" t="s">
        <v>246</v>
      </c>
      <c r="F217" s="4"/>
    </row>
    <row r="218" spans="1:6" ht="14.25" customHeight="1">
      <c r="A218" s="3" t="str">
        <f t="shared" si="15"/>
        <v>026</v>
      </c>
      <c r="B218" s="3" t="s">
        <v>242</v>
      </c>
      <c r="C218" s="3" t="s">
        <v>192</v>
      </c>
      <c r="D218" s="3" t="str">
        <f>"夏一博"</f>
        <v>夏一博</v>
      </c>
      <c r="E218" s="3" t="s">
        <v>247</v>
      </c>
      <c r="F218" s="4"/>
    </row>
    <row r="219" spans="1:6" ht="14.25" customHeight="1">
      <c r="A219" s="3" t="str">
        <f t="shared" si="15"/>
        <v>026</v>
      </c>
      <c r="B219" s="3" t="s">
        <v>242</v>
      </c>
      <c r="C219" s="3" t="s">
        <v>192</v>
      </c>
      <c r="D219" s="3" t="str">
        <f>"侯舒"</f>
        <v>侯舒</v>
      </c>
      <c r="E219" s="3" t="s">
        <v>248</v>
      </c>
      <c r="F219" s="4"/>
    </row>
    <row r="220" spans="1:6" ht="14.25" customHeight="1">
      <c r="A220" s="3" t="str">
        <f t="shared" si="15"/>
        <v>026</v>
      </c>
      <c r="B220" s="3" t="s">
        <v>242</v>
      </c>
      <c r="C220" s="3" t="s">
        <v>192</v>
      </c>
      <c r="D220" s="3" t="str">
        <f>"陈菲"</f>
        <v>陈菲</v>
      </c>
      <c r="E220" s="3" t="s">
        <v>249</v>
      </c>
      <c r="F220" s="4"/>
    </row>
    <row r="221" spans="1:6" ht="14.25" customHeight="1">
      <c r="A221" s="3" t="str">
        <f aca="true" t="shared" si="16" ref="A221:A228">"027"</f>
        <v>027</v>
      </c>
      <c r="B221" s="3" t="s">
        <v>250</v>
      </c>
      <c r="C221" s="3" t="s">
        <v>192</v>
      </c>
      <c r="D221" s="3" t="str">
        <f>"李彦超"</f>
        <v>李彦超</v>
      </c>
      <c r="E221" s="3" t="s">
        <v>251</v>
      </c>
      <c r="F221" s="4"/>
    </row>
    <row r="222" spans="1:6" ht="14.25" customHeight="1">
      <c r="A222" s="3" t="str">
        <f t="shared" si="16"/>
        <v>027</v>
      </c>
      <c r="B222" s="3" t="s">
        <v>250</v>
      </c>
      <c r="C222" s="3" t="s">
        <v>192</v>
      </c>
      <c r="D222" s="3" t="str">
        <f>"马巍潮"</f>
        <v>马巍潮</v>
      </c>
      <c r="E222" s="3" t="s">
        <v>252</v>
      </c>
      <c r="F222" s="4"/>
    </row>
    <row r="223" spans="1:6" ht="14.25" customHeight="1">
      <c r="A223" s="3" t="str">
        <f t="shared" si="16"/>
        <v>027</v>
      </c>
      <c r="B223" s="3" t="s">
        <v>250</v>
      </c>
      <c r="C223" s="3" t="s">
        <v>192</v>
      </c>
      <c r="D223" s="3" t="str">
        <f>"李磊"</f>
        <v>李磊</v>
      </c>
      <c r="E223" s="3" t="s">
        <v>253</v>
      </c>
      <c r="F223" s="4"/>
    </row>
    <row r="224" spans="1:6" ht="14.25" customHeight="1">
      <c r="A224" s="3" t="str">
        <f t="shared" si="16"/>
        <v>027</v>
      </c>
      <c r="B224" s="3" t="s">
        <v>250</v>
      </c>
      <c r="C224" s="3" t="s">
        <v>192</v>
      </c>
      <c r="D224" s="3" t="str">
        <f>"李静"</f>
        <v>李静</v>
      </c>
      <c r="E224" s="3" t="s">
        <v>254</v>
      </c>
      <c r="F224" s="4"/>
    </row>
    <row r="225" spans="1:6" ht="14.25" customHeight="1">
      <c r="A225" s="3" t="str">
        <f t="shared" si="16"/>
        <v>027</v>
      </c>
      <c r="B225" s="3" t="s">
        <v>250</v>
      </c>
      <c r="C225" s="3" t="s">
        <v>192</v>
      </c>
      <c r="D225" s="3" t="str">
        <f>"苑佳"</f>
        <v>苑佳</v>
      </c>
      <c r="E225" s="3" t="s">
        <v>255</v>
      </c>
      <c r="F225" s="4"/>
    </row>
    <row r="226" spans="1:6" ht="14.25" customHeight="1">
      <c r="A226" s="3" t="str">
        <f t="shared" si="16"/>
        <v>027</v>
      </c>
      <c r="B226" s="3" t="s">
        <v>250</v>
      </c>
      <c r="C226" s="3" t="s">
        <v>192</v>
      </c>
      <c r="D226" s="3" t="str">
        <f>"徐莉婕"</f>
        <v>徐莉婕</v>
      </c>
      <c r="E226" s="3" t="s">
        <v>256</v>
      </c>
      <c r="F226" s="4"/>
    </row>
    <row r="227" spans="1:6" ht="14.25" customHeight="1">
      <c r="A227" s="3" t="str">
        <f t="shared" si="16"/>
        <v>027</v>
      </c>
      <c r="B227" s="3" t="s">
        <v>250</v>
      </c>
      <c r="C227" s="3" t="s">
        <v>192</v>
      </c>
      <c r="D227" s="3" t="str">
        <f>"陈学斐"</f>
        <v>陈学斐</v>
      </c>
      <c r="E227" s="3" t="s">
        <v>257</v>
      </c>
      <c r="F227" s="4"/>
    </row>
    <row r="228" spans="1:6" ht="14.25" customHeight="1">
      <c r="A228" s="3" t="str">
        <f t="shared" si="16"/>
        <v>027</v>
      </c>
      <c r="B228" s="3" t="s">
        <v>250</v>
      </c>
      <c r="C228" s="3" t="s">
        <v>192</v>
      </c>
      <c r="D228" s="3" t="str">
        <f>"曹琳雯"</f>
        <v>曹琳雯</v>
      </c>
      <c r="E228" s="3" t="s">
        <v>258</v>
      </c>
      <c r="F228" s="4"/>
    </row>
    <row r="229" spans="1:6" ht="14.25" customHeight="1">
      <c r="A229" s="3" t="str">
        <f aca="true" t="shared" si="17" ref="A229:A236">"028"</f>
        <v>028</v>
      </c>
      <c r="B229" s="3" t="s">
        <v>259</v>
      </c>
      <c r="C229" s="3" t="s">
        <v>192</v>
      </c>
      <c r="D229" s="3" t="str">
        <f>"穆静霞"</f>
        <v>穆静霞</v>
      </c>
      <c r="E229" s="3" t="s">
        <v>260</v>
      </c>
      <c r="F229" s="4"/>
    </row>
    <row r="230" spans="1:6" ht="14.25" customHeight="1">
      <c r="A230" s="3" t="str">
        <f t="shared" si="17"/>
        <v>028</v>
      </c>
      <c r="B230" s="3" t="s">
        <v>259</v>
      </c>
      <c r="C230" s="3" t="s">
        <v>192</v>
      </c>
      <c r="D230" s="3" t="str">
        <f>"齐臻"</f>
        <v>齐臻</v>
      </c>
      <c r="E230" s="3" t="s">
        <v>261</v>
      </c>
      <c r="F230" s="4"/>
    </row>
    <row r="231" spans="1:6" ht="14.25" customHeight="1">
      <c r="A231" s="3" t="str">
        <f t="shared" si="17"/>
        <v>028</v>
      </c>
      <c r="B231" s="3" t="s">
        <v>259</v>
      </c>
      <c r="C231" s="3" t="s">
        <v>192</v>
      </c>
      <c r="D231" s="3" t="str">
        <f>"项祯桁"</f>
        <v>项祯桁</v>
      </c>
      <c r="E231" s="3" t="s">
        <v>262</v>
      </c>
      <c r="F231" s="4"/>
    </row>
    <row r="232" spans="1:6" ht="14.25" customHeight="1">
      <c r="A232" s="3" t="str">
        <f t="shared" si="17"/>
        <v>028</v>
      </c>
      <c r="B232" s="3" t="s">
        <v>259</v>
      </c>
      <c r="C232" s="3" t="s">
        <v>192</v>
      </c>
      <c r="D232" s="3" t="str">
        <f>"李一丹"</f>
        <v>李一丹</v>
      </c>
      <c r="E232" s="3" t="s">
        <v>263</v>
      </c>
      <c r="F232" s="4"/>
    </row>
    <row r="233" spans="1:6" ht="14.25" customHeight="1">
      <c r="A233" s="3" t="str">
        <f t="shared" si="17"/>
        <v>028</v>
      </c>
      <c r="B233" s="3" t="s">
        <v>259</v>
      </c>
      <c r="C233" s="3" t="s">
        <v>192</v>
      </c>
      <c r="D233" s="3" t="str">
        <f>"姚义航"</f>
        <v>姚义航</v>
      </c>
      <c r="E233" s="3" t="s">
        <v>264</v>
      </c>
      <c r="F233" s="4"/>
    </row>
    <row r="234" spans="1:6" ht="14.25" customHeight="1">
      <c r="A234" s="3" t="str">
        <f t="shared" si="17"/>
        <v>028</v>
      </c>
      <c r="B234" s="3" t="s">
        <v>259</v>
      </c>
      <c r="C234" s="3" t="s">
        <v>192</v>
      </c>
      <c r="D234" s="3" t="str">
        <f>"刘金柯"</f>
        <v>刘金柯</v>
      </c>
      <c r="E234" s="3" t="s">
        <v>265</v>
      </c>
      <c r="F234" s="4"/>
    </row>
    <row r="235" spans="1:6" ht="14.25" customHeight="1">
      <c r="A235" s="3" t="str">
        <f t="shared" si="17"/>
        <v>028</v>
      </c>
      <c r="B235" s="3" t="s">
        <v>259</v>
      </c>
      <c r="C235" s="3" t="s">
        <v>192</v>
      </c>
      <c r="D235" s="3" t="str">
        <f>"吴林燚"</f>
        <v>吴林燚</v>
      </c>
      <c r="E235" s="3" t="s">
        <v>266</v>
      </c>
      <c r="F235" s="4"/>
    </row>
    <row r="236" spans="1:6" ht="14.25" customHeight="1">
      <c r="A236" s="3" t="str">
        <f t="shared" si="17"/>
        <v>028</v>
      </c>
      <c r="B236" s="3" t="s">
        <v>259</v>
      </c>
      <c r="C236" s="3" t="s">
        <v>192</v>
      </c>
      <c r="D236" s="3" t="str">
        <f>"梁士争"</f>
        <v>梁士争</v>
      </c>
      <c r="E236" s="3" t="s">
        <v>267</v>
      </c>
      <c r="F236" s="4"/>
    </row>
    <row r="237" spans="1:6" ht="14.25" customHeight="1">
      <c r="A237" s="3" t="str">
        <f>"030"</f>
        <v>030</v>
      </c>
      <c r="B237" s="3" t="s">
        <v>268</v>
      </c>
      <c r="C237" s="3" t="s">
        <v>192</v>
      </c>
      <c r="D237" s="3" t="str">
        <f>"栗小佩"</f>
        <v>栗小佩</v>
      </c>
      <c r="E237" s="3" t="s">
        <v>269</v>
      </c>
      <c r="F237" s="4"/>
    </row>
    <row r="238" spans="1:6" ht="14.25" customHeight="1">
      <c r="A238" s="3" t="str">
        <f>"030"</f>
        <v>030</v>
      </c>
      <c r="B238" s="3" t="s">
        <v>268</v>
      </c>
      <c r="C238" s="3" t="s">
        <v>192</v>
      </c>
      <c r="D238" s="3" t="str">
        <f>"徐琪琳"</f>
        <v>徐琪琳</v>
      </c>
      <c r="E238" s="3" t="s">
        <v>270</v>
      </c>
      <c r="F238" s="4"/>
    </row>
    <row r="239" spans="1:6" ht="14.25" customHeight="1">
      <c r="A239" s="3" t="str">
        <f>"030"</f>
        <v>030</v>
      </c>
      <c r="B239" s="3" t="s">
        <v>268</v>
      </c>
      <c r="C239" s="3" t="s">
        <v>192</v>
      </c>
      <c r="D239" s="3" t="str">
        <f>"刘幸"</f>
        <v>刘幸</v>
      </c>
      <c r="E239" s="3" t="s">
        <v>271</v>
      </c>
      <c r="F239" s="4"/>
    </row>
    <row r="240" spans="1:6" ht="14.25" customHeight="1">
      <c r="A240" s="3" t="str">
        <f>"030"</f>
        <v>030</v>
      </c>
      <c r="B240" s="3" t="s">
        <v>268</v>
      </c>
      <c r="C240" s="3" t="s">
        <v>192</v>
      </c>
      <c r="D240" s="3" t="str">
        <f>"惠宛炎"</f>
        <v>惠宛炎</v>
      </c>
      <c r="E240" s="3" t="s">
        <v>272</v>
      </c>
      <c r="F240" s="4"/>
    </row>
    <row r="241" spans="1:6" ht="14.25" customHeight="1">
      <c r="A241" s="3" t="str">
        <f aca="true" t="shared" si="18" ref="A241:A271">"031"</f>
        <v>031</v>
      </c>
      <c r="B241" s="3" t="s">
        <v>6</v>
      </c>
      <c r="C241" s="3" t="s">
        <v>273</v>
      </c>
      <c r="D241" s="3" t="str">
        <f>"张小羽"</f>
        <v>张小羽</v>
      </c>
      <c r="E241" s="3" t="s">
        <v>274</v>
      </c>
      <c r="F241" s="4"/>
    </row>
    <row r="242" spans="1:6" ht="14.25" customHeight="1">
      <c r="A242" s="3" t="str">
        <f t="shared" si="18"/>
        <v>031</v>
      </c>
      <c r="B242" s="3" t="s">
        <v>6</v>
      </c>
      <c r="C242" s="3" t="s">
        <v>273</v>
      </c>
      <c r="D242" s="3" t="str">
        <f>"王娜"</f>
        <v>王娜</v>
      </c>
      <c r="E242" s="3" t="s">
        <v>275</v>
      </c>
      <c r="F242" s="4"/>
    </row>
    <row r="243" spans="1:6" ht="14.25" customHeight="1">
      <c r="A243" s="3" t="str">
        <f t="shared" si="18"/>
        <v>031</v>
      </c>
      <c r="B243" s="3" t="s">
        <v>6</v>
      </c>
      <c r="C243" s="3" t="s">
        <v>273</v>
      </c>
      <c r="D243" s="3" t="str">
        <f>"刘茜"</f>
        <v>刘茜</v>
      </c>
      <c r="E243" s="3" t="s">
        <v>270</v>
      </c>
      <c r="F243" s="4"/>
    </row>
    <row r="244" spans="1:6" ht="14.25" customHeight="1">
      <c r="A244" s="3" t="str">
        <f t="shared" si="18"/>
        <v>031</v>
      </c>
      <c r="B244" s="3" t="s">
        <v>6</v>
      </c>
      <c r="C244" s="3" t="s">
        <v>273</v>
      </c>
      <c r="D244" s="3" t="str">
        <f>"杨旭"</f>
        <v>杨旭</v>
      </c>
      <c r="E244" s="3" t="s">
        <v>276</v>
      </c>
      <c r="F244" s="4"/>
    </row>
    <row r="245" spans="1:6" ht="14.25" customHeight="1">
      <c r="A245" s="3" t="str">
        <f t="shared" si="18"/>
        <v>031</v>
      </c>
      <c r="B245" s="3" t="s">
        <v>6</v>
      </c>
      <c r="C245" s="3" t="s">
        <v>273</v>
      </c>
      <c r="D245" s="3" t="str">
        <f>"张雪纯"</f>
        <v>张雪纯</v>
      </c>
      <c r="E245" s="3" t="s">
        <v>277</v>
      </c>
      <c r="F245" s="4"/>
    </row>
    <row r="246" spans="1:6" ht="14.25" customHeight="1">
      <c r="A246" s="3" t="str">
        <f t="shared" si="18"/>
        <v>031</v>
      </c>
      <c r="B246" s="3" t="s">
        <v>6</v>
      </c>
      <c r="C246" s="3" t="s">
        <v>273</v>
      </c>
      <c r="D246" s="3" t="str">
        <f>"李丛"</f>
        <v>李丛</v>
      </c>
      <c r="E246" s="3" t="s">
        <v>278</v>
      </c>
      <c r="F246" s="4"/>
    </row>
    <row r="247" spans="1:6" ht="14.25" customHeight="1">
      <c r="A247" s="3" t="str">
        <f t="shared" si="18"/>
        <v>031</v>
      </c>
      <c r="B247" s="3" t="s">
        <v>6</v>
      </c>
      <c r="C247" s="3" t="s">
        <v>273</v>
      </c>
      <c r="D247" s="3" t="str">
        <f>"刘悦忻"</f>
        <v>刘悦忻</v>
      </c>
      <c r="E247" s="3" t="s">
        <v>279</v>
      </c>
      <c r="F247" s="4"/>
    </row>
    <row r="248" spans="1:6" ht="14.25" customHeight="1">
      <c r="A248" s="3" t="str">
        <f t="shared" si="18"/>
        <v>031</v>
      </c>
      <c r="B248" s="3" t="s">
        <v>6</v>
      </c>
      <c r="C248" s="3" t="s">
        <v>273</v>
      </c>
      <c r="D248" s="3" t="str">
        <f>"袁淑颖"</f>
        <v>袁淑颖</v>
      </c>
      <c r="E248" s="3" t="s">
        <v>280</v>
      </c>
      <c r="F248" s="4"/>
    </row>
    <row r="249" spans="1:6" ht="14.25" customHeight="1">
      <c r="A249" s="3" t="str">
        <f t="shared" si="18"/>
        <v>031</v>
      </c>
      <c r="B249" s="3" t="s">
        <v>6</v>
      </c>
      <c r="C249" s="3" t="s">
        <v>273</v>
      </c>
      <c r="D249" s="3" t="str">
        <f>"曹格瑞"</f>
        <v>曹格瑞</v>
      </c>
      <c r="E249" s="3" t="s">
        <v>281</v>
      </c>
      <c r="F249" s="4"/>
    </row>
    <row r="250" spans="1:6" ht="14.25" customHeight="1">
      <c r="A250" s="3" t="str">
        <f t="shared" si="18"/>
        <v>031</v>
      </c>
      <c r="B250" s="3" t="s">
        <v>6</v>
      </c>
      <c r="C250" s="3" t="s">
        <v>273</v>
      </c>
      <c r="D250" s="3" t="str">
        <f>"聂冰"</f>
        <v>聂冰</v>
      </c>
      <c r="E250" s="3" t="s">
        <v>282</v>
      </c>
      <c r="F250" s="4"/>
    </row>
    <row r="251" spans="1:6" ht="14.25" customHeight="1">
      <c r="A251" s="3" t="str">
        <f t="shared" si="18"/>
        <v>031</v>
      </c>
      <c r="B251" s="3" t="s">
        <v>6</v>
      </c>
      <c r="C251" s="3" t="s">
        <v>273</v>
      </c>
      <c r="D251" s="3" t="str">
        <f>"宋振伟"</f>
        <v>宋振伟</v>
      </c>
      <c r="E251" s="3" t="s">
        <v>283</v>
      </c>
      <c r="F251" s="4"/>
    </row>
    <row r="252" spans="1:6" ht="14.25" customHeight="1">
      <c r="A252" s="3" t="str">
        <f t="shared" si="18"/>
        <v>031</v>
      </c>
      <c r="B252" s="3" t="s">
        <v>6</v>
      </c>
      <c r="C252" s="3" t="s">
        <v>273</v>
      </c>
      <c r="D252" s="3" t="str">
        <f>"周争争"</f>
        <v>周争争</v>
      </c>
      <c r="E252" s="3" t="s">
        <v>284</v>
      </c>
      <c r="F252" s="4"/>
    </row>
    <row r="253" spans="1:6" ht="14.25" customHeight="1">
      <c r="A253" s="3" t="str">
        <f t="shared" si="18"/>
        <v>031</v>
      </c>
      <c r="B253" s="3" t="s">
        <v>6</v>
      </c>
      <c r="C253" s="3" t="s">
        <v>273</v>
      </c>
      <c r="D253" s="3" t="str">
        <f>"胡真珍"</f>
        <v>胡真珍</v>
      </c>
      <c r="E253" s="3" t="s">
        <v>285</v>
      </c>
      <c r="F253" s="4"/>
    </row>
    <row r="254" spans="1:6" ht="14.25" customHeight="1">
      <c r="A254" s="3" t="str">
        <f t="shared" si="18"/>
        <v>031</v>
      </c>
      <c r="B254" s="3" t="s">
        <v>6</v>
      </c>
      <c r="C254" s="3" t="s">
        <v>273</v>
      </c>
      <c r="D254" s="3" t="str">
        <f>"李林睿"</f>
        <v>李林睿</v>
      </c>
      <c r="E254" s="3" t="s">
        <v>286</v>
      </c>
      <c r="F254" s="4"/>
    </row>
    <row r="255" spans="1:6" ht="14.25" customHeight="1">
      <c r="A255" s="3" t="str">
        <f t="shared" si="18"/>
        <v>031</v>
      </c>
      <c r="B255" s="3" t="s">
        <v>6</v>
      </c>
      <c r="C255" s="3" t="s">
        <v>273</v>
      </c>
      <c r="D255" s="3" t="str">
        <f>"曾一凡"</f>
        <v>曾一凡</v>
      </c>
      <c r="E255" s="3" t="s">
        <v>287</v>
      </c>
      <c r="F255" s="4"/>
    </row>
    <row r="256" spans="1:6" ht="14.25" customHeight="1">
      <c r="A256" s="3" t="str">
        <f t="shared" si="18"/>
        <v>031</v>
      </c>
      <c r="B256" s="3" t="s">
        <v>6</v>
      </c>
      <c r="C256" s="3" t="s">
        <v>273</v>
      </c>
      <c r="D256" s="3" t="str">
        <f>"摆超"</f>
        <v>摆超</v>
      </c>
      <c r="E256" s="3" t="s">
        <v>288</v>
      </c>
      <c r="F256" s="4"/>
    </row>
    <row r="257" spans="1:6" ht="14.25" customHeight="1">
      <c r="A257" s="3" t="str">
        <f t="shared" si="18"/>
        <v>031</v>
      </c>
      <c r="B257" s="3" t="s">
        <v>6</v>
      </c>
      <c r="C257" s="3" t="s">
        <v>273</v>
      </c>
      <c r="D257" s="3" t="str">
        <f>"李阳阳"</f>
        <v>李阳阳</v>
      </c>
      <c r="E257" s="3" t="s">
        <v>289</v>
      </c>
      <c r="F257" s="4"/>
    </row>
    <row r="258" spans="1:6" ht="14.25" customHeight="1">
      <c r="A258" s="3" t="str">
        <f t="shared" si="18"/>
        <v>031</v>
      </c>
      <c r="B258" s="3" t="s">
        <v>6</v>
      </c>
      <c r="C258" s="3" t="s">
        <v>273</v>
      </c>
      <c r="D258" s="3" t="str">
        <f>"董聪聪"</f>
        <v>董聪聪</v>
      </c>
      <c r="E258" s="3" t="s">
        <v>290</v>
      </c>
      <c r="F258" s="4"/>
    </row>
    <row r="259" spans="1:6" ht="14.25" customHeight="1">
      <c r="A259" s="3" t="str">
        <f t="shared" si="18"/>
        <v>031</v>
      </c>
      <c r="B259" s="3" t="s">
        <v>6</v>
      </c>
      <c r="C259" s="3" t="s">
        <v>273</v>
      </c>
      <c r="D259" s="3" t="str">
        <f>"杨阳"</f>
        <v>杨阳</v>
      </c>
      <c r="E259" s="3" t="s">
        <v>291</v>
      </c>
      <c r="F259" s="4"/>
    </row>
    <row r="260" spans="1:6" ht="14.25" customHeight="1">
      <c r="A260" s="3" t="str">
        <f t="shared" si="18"/>
        <v>031</v>
      </c>
      <c r="B260" s="3" t="s">
        <v>6</v>
      </c>
      <c r="C260" s="3" t="s">
        <v>273</v>
      </c>
      <c r="D260" s="3" t="str">
        <f>"柳怡帆"</f>
        <v>柳怡帆</v>
      </c>
      <c r="E260" s="3" t="s">
        <v>292</v>
      </c>
      <c r="F260" s="4"/>
    </row>
    <row r="261" spans="1:6" ht="14.25" customHeight="1">
      <c r="A261" s="3" t="str">
        <f t="shared" si="18"/>
        <v>031</v>
      </c>
      <c r="B261" s="3" t="s">
        <v>6</v>
      </c>
      <c r="C261" s="3" t="s">
        <v>273</v>
      </c>
      <c r="D261" s="3" t="str">
        <f>"彭青艳"</f>
        <v>彭青艳</v>
      </c>
      <c r="E261" s="3" t="s">
        <v>293</v>
      </c>
      <c r="F261" s="4"/>
    </row>
    <row r="262" spans="1:6" ht="14.25" customHeight="1">
      <c r="A262" s="3" t="str">
        <f t="shared" si="18"/>
        <v>031</v>
      </c>
      <c r="B262" s="3" t="s">
        <v>6</v>
      </c>
      <c r="C262" s="3" t="s">
        <v>273</v>
      </c>
      <c r="D262" s="3" t="str">
        <f>"孙亚楠"</f>
        <v>孙亚楠</v>
      </c>
      <c r="E262" s="3" t="s">
        <v>294</v>
      </c>
      <c r="F262" s="4"/>
    </row>
    <row r="263" spans="1:6" ht="14.25" customHeight="1">
      <c r="A263" s="3" t="str">
        <f t="shared" si="18"/>
        <v>031</v>
      </c>
      <c r="B263" s="3" t="s">
        <v>6</v>
      </c>
      <c r="C263" s="3" t="s">
        <v>273</v>
      </c>
      <c r="D263" s="3" t="str">
        <f>"杨万林"</f>
        <v>杨万林</v>
      </c>
      <c r="E263" s="3" t="s">
        <v>295</v>
      </c>
      <c r="F263" s="4"/>
    </row>
    <row r="264" spans="1:6" ht="14.25" customHeight="1">
      <c r="A264" s="3" t="str">
        <f t="shared" si="18"/>
        <v>031</v>
      </c>
      <c r="B264" s="3" t="s">
        <v>6</v>
      </c>
      <c r="C264" s="3" t="s">
        <v>273</v>
      </c>
      <c r="D264" s="3" t="str">
        <f>"邢媛"</f>
        <v>邢媛</v>
      </c>
      <c r="E264" s="3" t="s">
        <v>296</v>
      </c>
      <c r="F264" s="4"/>
    </row>
    <row r="265" spans="1:6" ht="14.25" customHeight="1">
      <c r="A265" s="3" t="str">
        <f t="shared" si="18"/>
        <v>031</v>
      </c>
      <c r="B265" s="3" t="s">
        <v>6</v>
      </c>
      <c r="C265" s="3" t="s">
        <v>273</v>
      </c>
      <c r="D265" s="3" t="str">
        <f>"孙若楠"</f>
        <v>孙若楠</v>
      </c>
      <c r="E265" s="3" t="s">
        <v>297</v>
      </c>
      <c r="F265" s="4"/>
    </row>
    <row r="266" spans="1:6" ht="14.25" customHeight="1">
      <c r="A266" s="3" t="str">
        <f t="shared" si="18"/>
        <v>031</v>
      </c>
      <c r="B266" s="3" t="s">
        <v>6</v>
      </c>
      <c r="C266" s="3" t="s">
        <v>273</v>
      </c>
      <c r="D266" s="3" t="str">
        <f>"张倩"</f>
        <v>张倩</v>
      </c>
      <c r="E266" s="3" t="s">
        <v>298</v>
      </c>
      <c r="F266" s="4"/>
    </row>
    <row r="267" spans="1:6" ht="14.25" customHeight="1">
      <c r="A267" s="3" t="str">
        <f t="shared" si="18"/>
        <v>031</v>
      </c>
      <c r="B267" s="3" t="s">
        <v>6</v>
      </c>
      <c r="C267" s="3" t="s">
        <v>273</v>
      </c>
      <c r="D267" s="3" t="str">
        <f>"韩东沛"</f>
        <v>韩东沛</v>
      </c>
      <c r="E267" s="3" t="s">
        <v>299</v>
      </c>
      <c r="F267" s="4"/>
    </row>
    <row r="268" spans="1:6" ht="14.25" customHeight="1">
      <c r="A268" s="3" t="str">
        <f t="shared" si="18"/>
        <v>031</v>
      </c>
      <c r="B268" s="3" t="s">
        <v>6</v>
      </c>
      <c r="C268" s="3" t="s">
        <v>273</v>
      </c>
      <c r="D268" s="3" t="str">
        <f>"冯凯玟"</f>
        <v>冯凯玟</v>
      </c>
      <c r="E268" s="3" t="s">
        <v>300</v>
      </c>
      <c r="F268" s="4"/>
    </row>
    <row r="269" spans="1:6" ht="14.25" customHeight="1">
      <c r="A269" s="3" t="str">
        <f t="shared" si="18"/>
        <v>031</v>
      </c>
      <c r="B269" s="3" t="s">
        <v>6</v>
      </c>
      <c r="C269" s="3" t="s">
        <v>273</v>
      </c>
      <c r="D269" s="3" t="str">
        <f>"王雪"</f>
        <v>王雪</v>
      </c>
      <c r="E269" s="3" t="s">
        <v>301</v>
      </c>
      <c r="F269" s="4"/>
    </row>
    <row r="270" spans="1:6" ht="14.25" customHeight="1">
      <c r="A270" s="3" t="str">
        <f t="shared" si="18"/>
        <v>031</v>
      </c>
      <c r="B270" s="3" t="s">
        <v>6</v>
      </c>
      <c r="C270" s="3" t="s">
        <v>273</v>
      </c>
      <c r="D270" s="3" t="str">
        <f>"王熙涵"</f>
        <v>王熙涵</v>
      </c>
      <c r="E270" s="3" t="s">
        <v>302</v>
      </c>
      <c r="F270" s="4"/>
    </row>
    <row r="271" spans="1:6" ht="14.25" customHeight="1">
      <c r="A271" s="3" t="str">
        <f t="shared" si="18"/>
        <v>031</v>
      </c>
      <c r="B271" s="3" t="s">
        <v>6</v>
      </c>
      <c r="C271" s="3" t="s">
        <v>273</v>
      </c>
      <c r="D271" s="3" t="str">
        <f>"董果"</f>
        <v>董果</v>
      </c>
      <c r="E271" s="3" t="s">
        <v>303</v>
      </c>
      <c r="F271" s="4"/>
    </row>
    <row r="272" spans="1:6" ht="14.25" customHeight="1">
      <c r="A272" s="3" t="str">
        <f aca="true" t="shared" si="19" ref="A272:A316">"032"</f>
        <v>032</v>
      </c>
      <c r="B272" s="3" t="s">
        <v>23</v>
      </c>
      <c r="C272" s="3" t="s">
        <v>273</v>
      </c>
      <c r="D272" s="3" t="str">
        <f>"赵逸豪"</f>
        <v>赵逸豪</v>
      </c>
      <c r="E272" s="3" t="s">
        <v>304</v>
      </c>
      <c r="F272" s="4"/>
    </row>
    <row r="273" spans="1:6" ht="14.25" customHeight="1">
      <c r="A273" s="3" t="str">
        <f t="shared" si="19"/>
        <v>032</v>
      </c>
      <c r="B273" s="3" t="s">
        <v>23</v>
      </c>
      <c r="C273" s="3" t="s">
        <v>273</v>
      </c>
      <c r="D273" s="3" t="str">
        <f>"张源"</f>
        <v>张源</v>
      </c>
      <c r="E273" s="3" t="s">
        <v>305</v>
      </c>
      <c r="F273" s="4"/>
    </row>
    <row r="274" spans="1:6" ht="14.25" customHeight="1">
      <c r="A274" s="3" t="str">
        <f t="shared" si="19"/>
        <v>032</v>
      </c>
      <c r="B274" s="3" t="s">
        <v>23</v>
      </c>
      <c r="C274" s="3" t="s">
        <v>273</v>
      </c>
      <c r="D274" s="3" t="str">
        <f>"张算玲"</f>
        <v>张算玲</v>
      </c>
      <c r="E274" s="3" t="s">
        <v>306</v>
      </c>
      <c r="F274" s="4"/>
    </row>
    <row r="275" spans="1:6" ht="14.25" customHeight="1">
      <c r="A275" s="3" t="str">
        <f t="shared" si="19"/>
        <v>032</v>
      </c>
      <c r="B275" s="3" t="s">
        <v>23</v>
      </c>
      <c r="C275" s="3" t="s">
        <v>273</v>
      </c>
      <c r="D275" s="3" t="str">
        <f>"王葱"</f>
        <v>王葱</v>
      </c>
      <c r="E275" s="3" t="s">
        <v>307</v>
      </c>
      <c r="F275" s="4"/>
    </row>
    <row r="276" spans="1:6" ht="14.25" customHeight="1">
      <c r="A276" s="3" t="str">
        <f t="shared" si="19"/>
        <v>032</v>
      </c>
      <c r="B276" s="3" t="s">
        <v>23</v>
      </c>
      <c r="C276" s="3" t="s">
        <v>273</v>
      </c>
      <c r="D276" s="3" t="str">
        <f>"李文鸽"</f>
        <v>李文鸽</v>
      </c>
      <c r="E276" s="3" t="s">
        <v>308</v>
      </c>
      <c r="F276" s="4"/>
    </row>
    <row r="277" spans="1:6" ht="14.25" customHeight="1">
      <c r="A277" s="3" t="str">
        <f t="shared" si="19"/>
        <v>032</v>
      </c>
      <c r="B277" s="3" t="s">
        <v>23</v>
      </c>
      <c r="C277" s="3" t="s">
        <v>273</v>
      </c>
      <c r="D277" s="3" t="str">
        <f>"李珺"</f>
        <v>李珺</v>
      </c>
      <c r="E277" s="3" t="s">
        <v>309</v>
      </c>
      <c r="F277" s="4"/>
    </row>
    <row r="278" spans="1:6" ht="14.25" customHeight="1">
      <c r="A278" s="3" t="str">
        <f t="shared" si="19"/>
        <v>032</v>
      </c>
      <c r="B278" s="3" t="s">
        <v>23</v>
      </c>
      <c r="C278" s="3" t="s">
        <v>273</v>
      </c>
      <c r="D278" s="3" t="str">
        <f>"董沛沄"</f>
        <v>董沛沄</v>
      </c>
      <c r="E278" s="3" t="s">
        <v>310</v>
      </c>
      <c r="F278" s="4"/>
    </row>
    <row r="279" spans="1:6" ht="14.25" customHeight="1">
      <c r="A279" s="3" t="str">
        <f t="shared" si="19"/>
        <v>032</v>
      </c>
      <c r="B279" s="3" t="s">
        <v>23</v>
      </c>
      <c r="C279" s="3" t="s">
        <v>273</v>
      </c>
      <c r="D279" s="3" t="str">
        <f>"陈柯行"</f>
        <v>陈柯行</v>
      </c>
      <c r="E279" s="3" t="s">
        <v>311</v>
      </c>
      <c r="F279" s="4"/>
    </row>
    <row r="280" spans="1:6" ht="14.25" customHeight="1">
      <c r="A280" s="3" t="str">
        <f t="shared" si="19"/>
        <v>032</v>
      </c>
      <c r="B280" s="3" t="s">
        <v>23</v>
      </c>
      <c r="C280" s="3" t="s">
        <v>273</v>
      </c>
      <c r="D280" s="3" t="str">
        <f>"吕佳怡"</f>
        <v>吕佳怡</v>
      </c>
      <c r="E280" s="3" t="s">
        <v>312</v>
      </c>
      <c r="F280" s="4"/>
    </row>
    <row r="281" spans="1:6" ht="14.25" customHeight="1">
      <c r="A281" s="3" t="str">
        <f t="shared" si="19"/>
        <v>032</v>
      </c>
      <c r="B281" s="3" t="s">
        <v>23</v>
      </c>
      <c r="C281" s="3" t="s">
        <v>273</v>
      </c>
      <c r="D281" s="3" t="str">
        <f>"刘志远"</f>
        <v>刘志远</v>
      </c>
      <c r="E281" s="3" t="s">
        <v>313</v>
      </c>
      <c r="F281" s="4"/>
    </row>
    <row r="282" spans="1:6" ht="14.25" customHeight="1">
      <c r="A282" s="3" t="str">
        <f t="shared" si="19"/>
        <v>032</v>
      </c>
      <c r="B282" s="3" t="s">
        <v>23</v>
      </c>
      <c r="C282" s="3" t="s">
        <v>273</v>
      </c>
      <c r="D282" s="3" t="str">
        <f>"张秒"</f>
        <v>张秒</v>
      </c>
      <c r="E282" s="3" t="s">
        <v>314</v>
      </c>
      <c r="F282" s="4"/>
    </row>
    <row r="283" spans="1:6" ht="14.25" customHeight="1">
      <c r="A283" s="3" t="str">
        <f t="shared" si="19"/>
        <v>032</v>
      </c>
      <c r="B283" s="3" t="s">
        <v>23</v>
      </c>
      <c r="C283" s="3" t="s">
        <v>273</v>
      </c>
      <c r="D283" s="3" t="str">
        <f>"吕忠见"</f>
        <v>吕忠见</v>
      </c>
      <c r="E283" s="3" t="s">
        <v>315</v>
      </c>
      <c r="F283" s="4"/>
    </row>
    <row r="284" spans="1:6" ht="14.25" customHeight="1">
      <c r="A284" s="3" t="str">
        <f t="shared" si="19"/>
        <v>032</v>
      </c>
      <c r="B284" s="3" t="s">
        <v>23</v>
      </c>
      <c r="C284" s="3" t="s">
        <v>273</v>
      </c>
      <c r="D284" s="3" t="str">
        <f>"茹海磊"</f>
        <v>茹海磊</v>
      </c>
      <c r="E284" s="3" t="s">
        <v>316</v>
      </c>
      <c r="F284" s="4"/>
    </row>
    <row r="285" spans="1:6" ht="14.25" customHeight="1">
      <c r="A285" s="3" t="str">
        <f t="shared" si="19"/>
        <v>032</v>
      </c>
      <c r="B285" s="3" t="s">
        <v>23</v>
      </c>
      <c r="C285" s="3" t="s">
        <v>273</v>
      </c>
      <c r="D285" s="3" t="str">
        <f>"赵交平"</f>
        <v>赵交平</v>
      </c>
      <c r="E285" s="3" t="s">
        <v>317</v>
      </c>
      <c r="F285" s="4"/>
    </row>
    <row r="286" spans="1:6" ht="14.25" customHeight="1">
      <c r="A286" s="3" t="str">
        <f t="shared" si="19"/>
        <v>032</v>
      </c>
      <c r="B286" s="3" t="s">
        <v>23</v>
      </c>
      <c r="C286" s="3" t="s">
        <v>273</v>
      </c>
      <c r="D286" s="3" t="str">
        <f>"陈筱诺"</f>
        <v>陈筱诺</v>
      </c>
      <c r="E286" s="3" t="s">
        <v>318</v>
      </c>
      <c r="F286" s="4"/>
    </row>
    <row r="287" spans="1:6" ht="14.25" customHeight="1">
      <c r="A287" s="3" t="str">
        <f t="shared" si="19"/>
        <v>032</v>
      </c>
      <c r="B287" s="3" t="s">
        <v>23</v>
      </c>
      <c r="C287" s="3" t="s">
        <v>273</v>
      </c>
      <c r="D287" s="3" t="str">
        <f>"唐冲"</f>
        <v>唐冲</v>
      </c>
      <c r="E287" s="3" t="s">
        <v>319</v>
      </c>
      <c r="F287" s="4"/>
    </row>
    <row r="288" spans="1:6" ht="14.25" customHeight="1">
      <c r="A288" s="3" t="str">
        <f t="shared" si="19"/>
        <v>032</v>
      </c>
      <c r="B288" s="3" t="s">
        <v>23</v>
      </c>
      <c r="C288" s="3" t="s">
        <v>273</v>
      </c>
      <c r="D288" s="3" t="str">
        <f>"王念茹"</f>
        <v>王念茹</v>
      </c>
      <c r="E288" s="3" t="s">
        <v>320</v>
      </c>
      <c r="F288" s="4"/>
    </row>
    <row r="289" spans="1:6" ht="14.25" customHeight="1">
      <c r="A289" s="3" t="str">
        <f t="shared" si="19"/>
        <v>032</v>
      </c>
      <c r="B289" s="3" t="s">
        <v>23</v>
      </c>
      <c r="C289" s="3" t="s">
        <v>273</v>
      </c>
      <c r="D289" s="3" t="str">
        <f>"李恒"</f>
        <v>李恒</v>
      </c>
      <c r="E289" s="3" t="s">
        <v>321</v>
      </c>
      <c r="F289" s="4"/>
    </row>
    <row r="290" spans="1:6" ht="14.25" customHeight="1">
      <c r="A290" s="3" t="str">
        <f t="shared" si="19"/>
        <v>032</v>
      </c>
      <c r="B290" s="3" t="s">
        <v>23</v>
      </c>
      <c r="C290" s="3" t="s">
        <v>273</v>
      </c>
      <c r="D290" s="3" t="str">
        <f>"张雨"</f>
        <v>张雨</v>
      </c>
      <c r="E290" s="3" t="s">
        <v>322</v>
      </c>
      <c r="F290" s="4"/>
    </row>
    <row r="291" spans="1:6" ht="14.25" customHeight="1">
      <c r="A291" s="3" t="str">
        <f t="shared" si="19"/>
        <v>032</v>
      </c>
      <c r="B291" s="3" t="s">
        <v>23</v>
      </c>
      <c r="C291" s="3" t="s">
        <v>273</v>
      </c>
      <c r="D291" s="3" t="str">
        <f>"刘哲"</f>
        <v>刘哲</v>
      </c>
      <c r="E291" s="3" t="s">
        <v>323</v>
      </c>
      <c r="F291" s="4"/>
    </row>
    <row r="292" spans="1:6" ht="14.25" customHeight="1">
      <c r="A292" s="3" t="str">
        <f t="shared" si="19"/>
        <v>032</v>
      </c>
      <c r="B292" s="3" t="s">
        <v>23</v>
      </c>
      <c r="C292" s="3" t="s">
        <v>273</v>
      </c>
      <c r="D292" s="3" t="str">
        <f>"张慧"</f>
        <v>张慧</v>
      </c>
      <c r="E292" s="3" t="s">
        <v>324</v>
      </c>
      <c r="F292" s="4"/>
    </row>
    <row r="293" spans="1:6" ht="14.25" customHeight="1">
      <c r="A293" s="3" t="str">
        <f t="shared" si="19"/>
        <v>032</v>
      </c>
      <c r="B293" s="3" t="s">
        <v>23</v>
      </c>
      <c r="C293" s="3" t="s">
        <v>273</v>
      </c>
      <c r="D293" s="3" t="str">
        <f>"刘晓云"</f>
        <v>刘晓云</v>
      </c>
      <c r="E293" s="3" t="s">
        <v>325</v>
      </c>
      <c r="F293" s="4"/>
    </row>
    <row r="294" spans="1:6" ht="14.25" customHeight="1">
      <c r="A294" s="3" t="str">
        <f t="shared" si="19"/>
        <v>032</v>
      </c>
      <c r="B294" s="3" t="s">
        <v>23</v>
      </c>
      <c r="C294" s="3" t="s">
        <v>273</v>
      </c>
      <c r="D294" s="3" t="str">
        <f>"赵彦霖"</f>
        <v>赵彦霖</v>
      </c>
      <c r="E294" s="3" t="s">
        <v>326</v>
      </c>
      <c r="F294" s="4"/>
    </row>
    <row r="295" spans="1:6" ht="14.25" customHeight="1">
      <c r="A295" s="3" t="str">
        <f t="shared" si="19"/>
        <v>032</v>
      </c>
      <c r="B295" s="3" t="s">
        <v>23</v>
      </c>
      <c r="C295" s="3" t="s">
        <v>273</v>
      </c>
      <c r="D295" s="3" t="str">
        <f>"王嘉鑫"</f>
        <v>王嘉鑫</v>
      </c>
      <c r="E295" s="3" t="s">
        <v>327</v>
      </c>
      <c r="F295" s="4"/>
    </row>
    <row r="296" spans="1:6" ht="14.25" customHeight="1">
      <c r="A296" s="3" t="str">
        <f t="shared" si="19"/>
        <v>032</v>
      </c>
      <c r="B296" s="3" t="s">
        <v>23</v>
      </c>
      <c r="C296" s="3" t="s">
        <v>273</v>
      </c>
      <c r="D296" s="3" t="str">
        <f>"张新雨"</f>
        <v>张新雨</v>
      </c>
      <c r="E296" s="3" t="s">
        <v>328</v>
      </c>
      <c r="F296" s="4"/>
    </row>
    <row r="297" spans="1:6" ht="14.25" customHeight="1">
      <c r="A297" s="3" t="str">
        <f t="shared" si="19"/>
        <v>032</v>
      </c>
      <c r="B297" s="3" t="s">
        <v>23</v>
      </c>
      <c r="C297" s="3" t="s">
        <v>273</v>
      </c>
      <c r="D297" s="3" t="str">
        <f>"雒艳青"</f>
        <v>雒艳青</v>
      </c>
      <c r="E297" s="3" t="s">
        <v>329</v>
      </c>
      <c r="F297" s="4"/>
    </row>
    <row r="298" spans="1:6" ht="14.25" customHeight="1">
      <c r="A298" s="3" t="str">
        <f t="shared" si="19"/>
        <v>032</v>
      </c>
      <c r="B298" s="3" t="s">
        <v>23</v>
      </c>
      <c r="C298" s="3" t="s">
        <v>273</v>
      </c>
      <c r="D298" s="3" t="str">
        <f>"冯一"</f>
        <v>冯一</v>
      </c>
      <c r="E298" s="3" t="s">
        <v>330</v>
      </c>
      <c r="F298" s="4"/>
    </row>
    <row r="299" spans="1:6" ht="14.25" customHeight="1">
      <c r="A299" s="3" t="str">
        <f t="shared" si="19"/>
        <v>032</v>
      </c>
      <c r="B299" s="3" t="s">
        <v>23</v>
      </c>
      <c r="C299" s="3" t="s">
        <v>273</v>
      </c>
      <c r="D299" s="3" t="str">
        <f>"王雪冰"</f>
        <v>王雪冰</v>
      </c>
      <c r="E299" s="3" t="s">
        <v>331</v>
      </c>
      <c r="F299" s="4"/>
    </row>
    <row r="300" spans="1:6" ht="14.25" customHeight="1">
      <c r="A300" s="3" t="str">
        <f t="shared" si="19"/>
        <v>032</v>
      </c>
      <c r="B300" s="3" t="s">
        <v>23</v>
      </c>
      <c r="C300" s="3" t="s">
        <v>273</v>
      </c>
      <c r="D300" s="3" t="str">
        <f>"李香洁"</f>
        <v>李香洁</v>
      </c>
      <c r="E300" s="3" t="s">
        <v>332</v>
      </c>
      <c r="F300" s="4"/>
    </row>
    <row r="301" spans="1:6" ht="14.25" customHeight="1">
      <c r="A301" s="3" t="str">
        <f t="shared" si="19"/>
        <v>032</v>
      </c>
      <c r="B301" s="3" t="s">
        <v>23</v>
      </c>
      <c r="C301" s="3" t="s">
        <v>273</v>
      </c>
      <c r="D301" s="3" t="str">
        <f>"许铎"</f>
        <v>许铎</v>
      </c>
      <c r="E301" s="3" t="s">
        <v>333</v>
      </c>
      <c r="F301" s="4"/>
    </row>
    <row r="302" spans="1:6" ht="14.25" customHeight="1">
      <c r="A302" s="3" t="str">
        <f t="shared" si="19"/>
        <v>032</v>
      </c>
      <c r="B302" s="3" t="s">
        <v>23</v>
      </c>
      <c r="C302" s="3" t="s">
        <v>273</v>
      </c>
      <c r="D302" s="3" t="str">
        <f>"辛雪妍"</f>
        <v>辛雪妍</v>
      </c>
      <c r="E302" s="3" t="s">
        <v>334</v>
      </c>
      <c r="F302" s="4"/>
    </row>
    <row r="303" spans="1:6" ht="14.25" customHeight="1">
      <c r="A303" s="3" t="str">
        <f t="shared" si="19"/>
        <v>032</v>
      </c>
      <c r="B303" s="3" t="s">
        <v>23</v>
      </c>
      <c r="C303" s="3" t="s">
        <v>273</v>
      </c>
      <c r="D303" s="3" t="str">
        <f>"聂露露"</f>
        <v>聂露露</v>
      </c>
      <c r="E303" s="3" t="s">
        <v>335</v>
      </c>
      <c r="F303" s="4"/>
    </row>
    <row r="304" spans="1:6" ht="14.25" customHeight="1">
      <c r="A304" s="3" t="str">
        <f t="shared" si="19"/>
        <v>032</v>
      </c>
      <c r="B304" s="3" t="s">
        <v>23</v>
      </c>
      <c r="C304" s="3" t="s">
        <v>273</v>
      </c>
      <c r="D304" s="3" t="str">
        <f>"王倩"</f>
        <v>王倩</v>
      </c>
      <c r="E304" s="3" t="s">
        <v>336</v>
      </c>
      <c r="F304" s="4"/>
    </row>
    <row r="305" spans="1:6" ht="14.25" customHeight="1">
      <c r="A305" s="3" t="str">
        <f t="shared" si="19"/>
        <v>032</v>
      </c>
      <c r="B305" s="3" t="s">
        <v>23</v>
      </c>
      <c r="C305" s="3" t="s">
        <v>273</v>
      </c>
      <c r="D305" s="3" t="str">
        <f>"刘超阳"</f>
        <v>刘超阳</v>
      </c>
      <c r="E305" s="3" t="s">
        <v>337</v>
      </c>
      <c r="F305" s="4"/>
    </row>
    <row r="306" spans="1:6" ht="14.25" customHeight="1">
      <c r="A306" s="3" t="str">
        <f t="shared" si="19"/>
        <v>032</v>
      </c>
      <c r="B306" s="3" t="s">
        <v>23</v>
      </c>
      <c r="C306" s="3" t="s">
        <v>273</v>
      </c>
      <c r="D306" s="3" t="str">
        <f>"王硕"</f>
        <v>王硕</v>
      </c>
      <c r="E306" s="3" t="s">
        <v>338</v>
      </c>
      <c r="F306" s="4"/>
    </row>
    <row r="307" spans="1:6" ht="14.25" customHeight="1">
      <c r="A307" s="3" t="str">
        <f t="shared" si="19"/>
        <v>032</v>
      </c>
      <c r="B307" s="3" t="s">
        <v>23</v>
      </c>
      <c r="C307" s="3" t="s">
        <v>273</v>
      </c>
      <c r="D307" s="3" t="str">
        <f>"刘萌萌"</f>
        <v>刘萌萌</v>
      </c>
      <c r="E307" s="3" t="s">
        <v>339</v>
      </c>
      <c r="F307" s="4"/>
    </row>
    <row r="308" spans="1:6" ht="14.25" customHeight="1">
      <c r="A308" s="3" t="str">
        <f t="shared" si="19"/>
        <v>032</v>
      </c>
      <c r="B308" s="3" t="s">
        <v>23</v>
      </c>
      <c r="C308" s="3" t="s">
        <v>273</v>
      </c>
      <c r="D308" s="3" t="str">
        <f>"李杏月"</f>
        <v>李杏月</v>
      </c>
      <c r="E308" s="3" t="s">
        <v>340</v>
      </c>
      <c r="F308" s="4"/>
    </row>
    <row r="309" spans="1:6" ht="14.25" customHeight="1">
      <c r="A309" s="3" t="str">
        <f t="shared" si="19"/>
        <v>032</v>
      </c>
      <c r="B309" s="3" t="s">
        <v>23</v>
      </c>
      <c r="C309" s="3" t="s">
        <v>273</v>
      </c>
      <c r="D309" s="3" t="str">
        <f>"魏雯"</f>
        <v>魏雯</v>
      </c>
      <c r="E309" s="3" t="s">
        <v>341</v>
      </c>
      <c r="F309" s="4"/>
    </row>
    <row r="310" spans="1:6" ht="14.25" customHeight="1">
      <c r="A310" s="3" t="str">
        <f t="shared" si="19"/>
        <v>032</v>
      </c>
      <c r="B310" s="3" t="s">
        <v>23</v>
      </c>
      <c r="C310" s="3" t="s">
        <v>273</v>
      </c>
      <c r="D310" s="3" t="str">
        <f>"陈淑怡"</f>
        <v>陈淑怡</v>
      </c>
      <c r="E310" s="3" t="s">
        <v>342</v>
      </c>
      <c r="F310" s="4"/>
    </row>
    <row r="311" spans="1:6" ht="14.25" customHeight="1">
      <c r="A311" s="3" t="str">
        <f t="shared" si="19"/>
        <v>032</v>
      </c>
      <c r="B311" s="3" t="s">
        <v>23</v>
      </c>
      <c r="C311" s="3" t="s">
        <v>273</v>
      </c>
      <c r="D311" s="3" t="str">
        <f>"任照琳"</f>
        <v>任照琳</v>
      </c>
      <c r="E311" s="3" t="s">
        <v>343</v>
      </c>
      <c r="F311" s="4"/>
    </row>
    <row r="312" spans="1:6" ht="14.25" customHeight="1">
      <c r="A312" s="3" t="str">
        <f t="shared" si="19"/>
        <v>032</v>
      </c>
      <c r="B312" s="3" t="s">
        <v>23</v>
      </c>
      <c r="C312" s="3" t="s">
        <v>273</v>
      </c>
      <c r="D312" s="3" t="str">
        <f>"孙鹏"</f>
        <v>孙鹏</v>
      </c>
      <c r="E312" s="3" t="s">
        <v>344</v>
      </c>
      <c r="F312" s="4"/>
    </row>
    <row r="313" spans="1:6" ht="14.25" customHeight="1">
      <c r="A313" s="3" t="str">
        <f t="shared" si="19"/>
        <v>032</v>
      </c>
      <c r="B313" s="3" t="s">
        <v>23</v>
      </c>
      <c r="C313" s="3" t="s">
        <v>273</v>
      </c>
      <c r="D313" s="3" t="str">
        <f>"李林静"</f>
        <v>李林静</v>
      </c>
      <c r="E313" s="3" t="s">
        <v>345</v>
      </c>
      <c r="F313" s="4"/>
    </row>
    <row r="314" spans="1:6" ht="14.25" customHeight="1">
      <c r="A314" s="3" t="str">
        <f t="shared" si="19"/>
        <v>032</v>
      </c>
      <c r="B314" s="3" t="s">
        <v>23</v>
      </c>
      <c r="C314" s="3" t="s">
        <v>273</v>
      </c>
      <c r="D314" s="3" t="str">
        <f>"杨帆"</f>
        <v>杨帆</v>
      </c>
      <c r="E314" s="3" t="s">
        <v>346</v>
      </c>
      <c r="F314" s="4"/>
    </row>
    <row r="315" spans="1:6" ht="14.25" customHeight="1">
      <c r="A315" s="3" t="str">
        <f t="shared" si="19"/>
        <v>032</v>
      </c>
      <c r="B315" s="3" t="s">
        <v>23</v>
      </c>
      <c r="C315" s="3" t="s">
        <v>273</v>
      </c>
      <c r="D315" s="3" t="str">
        <f>"王聪慧"</f>
        <v>王聪慧</v>
      </c>
      <c r="E315" s="3" t="s">
        <v>347</v>
      </c>
      <c r="F315" s="4"/>
    </row>
    <row r="316" spans="1:6" ht="14.25" customHeight="1">
      <c r="A316" s="3" t="str">
        <f t="shared" si="19"/>
        <v>032</v>
      </c>
      <c r="B316" s="3" t="s">
        <v>23</v>
      </c>
      <c r="C316" s="3" t="s">
        <v>273</v>
      </c>
      <c r="D316" s="3" t="str">
        <f>"苟万灿"</f>
        <v>苟万灿</v>
      </c>
      <c r="E316" s="3" t="s">
        <v>348</v>
      </c>
      <c r="F316" s="4"/>
    </row>
    <row r="317" spans="1:6" ht="14.25" customHeight="1">
      <c r="A317" s="3" t="str">
        <f aca="true" t="shared" si="20" ref="A317:A336">"033"</f>
        <v>033</v>
      </c>
      <c r="B317" s="3" t="s">
        <v>122</v>
      </c>
      <c r="C317" s="3" t="s">
        <v>273</v>
      </c>
      <c r="D317" s="3" t="str">
        <f>"王梦鸽"</f>
        <v>王梦鸽</v>
      </c>
      <c r="E317" s="3" t="s">
        <v>349</v>
      </c>
      <c r="F317" s="4"/>
    </row>
    <row r="318" spans="1:6" ht="14.25" customHeight="1">
      <c r="A318" s="3" t="str">
        <f t="shared" si="20"/>
        <v>033</v>
      </c>
      <c r="B318" s="3" t="s">
        <v>122</v>
      </c>
      <c r="C318" s="3" t="s">
        <v>273</v>
      </c>
      <c r="D318" s="3" t="str">
        <f>"柴萌"</f>
        <v>柴萌</v>
      </c>
      <c r="E318" s="3" t="s">
        <v>350</v>
      </c>
      <c r="F318" s="4"/>
    </row>
    <row r="319" spans="1:6" ht="14.25" customHeight="1">
      <c r="A319" s="3" t="str">
        <f t="shared" si="20"/>
        <v>033</v>
      </c>
      <c r="B319" s="3" t="s">
        <v>122</v>
      </c>
      <c r="C319" s="3" t="s">
        <v>273</v>
      </c>
      <c r="D319" s="3" t="str">
        <f>"暴凤娜"</f>
        <v>暴凤娜</v>
      </c>
      <c r="E319" s="3" t="s">
        <v>351</v>
      </c>
      <c r="F319" s="4"/>
    </row>
    <row r="320" spans="1:6" ht="14.25" customHeight="1">
      <c r="A320" s="3" t="str">
        <f t="shared" si="20"/>
        <v>033</v>
      </c>
      <c r="B320" s="3" t="s">
        <v>122</v>
      </c>
      <c r="C320" s="3" t="s">
        <v>273</v>
      </c>
      <c r="D320" s="3" t="str">
        <f>"康娇"</f>
        <v>康娇</v>
      </c>
      <c r="E320" s="3" t="s">
        <v>352</v>
      </c>
      <c r="F320" s="4"/>
    </row>
    <row r="321" spans="1:6" ht="14.25" customHeight="1">
      <c r="A321" s="3" t="str">
        <f t="shared" si="20"/>
        <v>033</v>
      </c>
      <c r="B321" s="3" t="s">
        <v>122</v>
      </c>
      <c r="C321" s="3" t="s">
        <v>273</v>
      </c>
      <c r="D321" s="3" t="str">
        <f>"丁五月"</f>
        <v>丁五月</v>
      </c>
      <c r="E321" s="3" t="s">
        <v>353</v>
      </c>
      <c r="F321" s="4"/>
    </row>
    <row r="322" spans="1:6" ht="14.25" customHeight="1">
      <c r="A322" s="3" t="str">
        <f t="shared" si="20"/>
        <v>033</v>
      </c>
      <c r="B322" s="3" t="s">
        <v>122</v>
      </c>
      <c r="C322" s="3" t="s">
        <v>273</v>
      </c>
      <c r="D322" s="3" t="str">
        <f>"王花花"</f>
        <v>王花花</v>
      </c>
      <c r="E322" s="3" t="s">
        <v>354</v>
      </c>
      <c r="F322" s="4"/>
    </row>
    <row r="323" spans="1:6" ht="14.25" customHeight="1">
      <c r="A323" s="3" t="str">
        <f t="shared" si="20"/>
        <v>033</v>
      </c>
      <c r="B323" s="3" t="s">
        <v>122</v>
      </c>
      <c r="C323" s="3" t="s">
        <v>273</v>
      </c>
      <c r="D323" s="3" t="str">
        <f>"张烨"</f>
        <v>张烨</v>
      </c>
      <c r="E323" s="3" t="s">
        <v>355</v>
      </c>
      <c r="F323" s="4"/>
    </row>
    <row r="324" spans="1:6" ht="14.25" customHeight="1">
      <c r="A324" s="3" t="str">
        <f t="shared" si="20"/>
        <v>033</v>
      </c>
      <c r="B324" s="3" t="s">
        <v>122</v>
      </c>
      <c r="C324" s="3" t="s">
        <v>273</v>
      </c>
      <c r="D324" s="3" t="str">
        <f>"赵艺雯"</f>
        <v>赵艺雯</v>
      </c>
      <c r="E324" s="3" t="s">
        <v>356</v>
      </c>
      <c r="F324" s="4"/>
    </row>
    <row r="325" spans="1:6" ht="14.25" customHeight="1">
      <c r="A325" s="3" t="str">
        <f t="shared" si="20"/>
        <v>033</v>
      </c>
      <c r="B325" s="3" t="s">
        <v>122</v>
      </c>
      <c r="C325" s="3" t="s">
        <v>273</v>
      </c>
      <c r="D325" s="3" t="str">
        <f>"张科科"</f>
        <v>张科科</v>
      </c>
      <c r="E325" s="3" t="s">
        <v>357</v>
      </c>
      <c r="F325" s="4"/>
    </row>
    <row r="326" spans="1:6" ht="14.25" customHeight="1">
      <c r="A326" s="3" t="str">
        <f t="shared" si="20"/>
        <v>033</v>
      </c>
      <c r="B326" s="3" t="s">
        <v>122</v>
      </c>
      <c r="C326" s="3" t="s">
        <v>273</v>
      </c>
      <c r="D326" s="3" t="str">
        <f>"陈允"</f>
        <v>陈允</v>
      </c>
      <c r="E326" s="3" t="s">
        <v>358</v>
      </c>
      <c r="F326" s="4"/>
    </row>
    <row r="327" spans="1:6" ht="14.25" customHeight="1">
      <c r="A327" s="3" t="str">
        <f t="shared" si="20"/>
        <v>033</v>
      </c>
      <c r="B327" s="3" t="s">
        <v>122</v>
      </c>
      <c r="C327" s="3" t="s">
        <v>273</v>
      </c>
      <c r="D327" s="3" t="str">
        <f>"王旭涵"</f>
        <v>王旭涵</v>
      </c>
      <c r="E327" s="3" t="s">
        <v>359</v>
      </c>
      <c r="F327" s="4"/>
    </row>
    <row r="328" spans="1:6" ht="14.25" customHeight="1">
      <c r="A328" s="3" t="str">
        <f t="shared" si="20"/>
        <v>033</v>
      </c>
      <c r="B328" s="3" t="s">
        <v>122</v>
      </c>
      <c r="C328" s="3" t="s">
        <v>273</v>
      </c>
      <c r="D328" s="3" t="str">
        <f>"常二翠"</f>
        <v>常二翠</v>
      </c>
      <c r="E328" s="3" t="s">
        <v>360</v>
      </c>
      <c r="F328" s="4"/>
    </row>
    <row r="329" spans="1:6" ht="14.25" customHeight="1">
      <c r="A329" s="3" t="str">
        <f t="shared" si="20"/>
        <v>033</v>
      </c>
      <c r="B329" s="3" t="s">
        <v>122</v>
      </c>
      <c r="C329" s="3" t="s">
        <v>273</v>
      </c>
      <c r="D329" s="3" t="str">
        <f>"张亚"</f>
        <v>张亚</v>
      </c>
      <c r="E329" s="3" t="s">
        <v>361</v>
      </c>
      <c r="F329" s="4"/>
    </row>
    <row r="330" spans="1:6" ht="14.25" customHeight="1">
      <c r="A330" s="3" t="str">
        <f t="shared" si="20"/>
        <v>033</v>
      </c>
      <c r="B330" s="3" t="s">
        <v>122</v>
      </c>
      <c r="C330" s="3" t="s">
        <v>273</v>
      </c>
      <c r="D330" s="3" t="str">
        <f>"李艳芳"</f>
        <v>李艳芳</v>
      </c>
      <c r="E330" s="3" t="s">
        <v>362</v>
      </c>
      <c r="F330" s="4"/>
    </row>
    <row r="331" spans="1:6" ht="14.25" customHeight="1">
      <c r="A331" s="3" t="str">
        <f t="shared" si="20"/>
        <v>033</v>
      </c>
      <c r="B331" s="3" t="s">
        <v>122</v>
      </c>
      <c r="C331" s="3" t="s">
        <v>273</v>
      </c>
      <c r="D331" s="3" t="str">
        <f>"王会"</f>
        <v>王会</v>
      </c>
      <c r="E331" s="3" t="s">
        <v>363</v>
      </c>
      <c r="F331" s="4"/>
    </row>
    <row r="332" spans="1:6" ht="14.25" customHeight="1">
      <c r="A332" s="3" t="str">
        <f t="shared" si="20"/>
        <v>033</v>
      </c>
      <c r="B332" s="3" t="s">
        <v>122</v>
      </c>
      <c r="C332" s="3" t="s">
        <v>273</v>
      </c>
      <c r="D332" s="3" t="str">
        <f>"包淑桦"</f>
        <v>包淑桦</v>
      </c>
      <c r="E332" s="3" t="s">
        <v>364</v>
      </c>
      <c r="F332" s="4"/>
    </row>
    <row r="333" spans="1:6" ht="14.25" customHeight="1">
      <c r="A333" s="3" t="str">
        <f t="shared" si="20"/>
        <v>033</v>
      </c>
      <c r="B333" s="3" t="s">
        <v>122</v>
      </c>
      <c r="C333" s="3" t="s">
        <v>273</v>
      </c>
      <c r="D333" s="3" t="str">
        <f>"耿馨禹"</f>
        <v>耿馨禹</v>
      </c>
      <c r="E333" s="3" t="s">
        <v>365</v>
      </c>
      <c r="F333" s="4"/>
    </row>
    <row r="334" spans="1:6" ht="14.25" customHeight="1">
      <c r="A334" s="3" t="str">
        <f t="shared" si="20"/>
        <v>033</v>
      </c>
      <c r="B334" s="3" t="s">
        <v>122</v>
      </c>
      <c r="C334" s="3" t="s">
        <v>273</v>
      </c>
      <c r="D334" s="3" t="str">
        <f>"贾荣艳"</f>
        <v>贾荣艳</v>
      </c>
      <c r="E334" s="3" t="s">
        <v>366</v>
      </c>
      <c r="F334" s="4"/>
    </row>
    <row r="335" spans="1:6" ht="14.25" customHeight="1">
      <c r="A335" s="3" t="str">
        <f t="shared" si="20"/>
        <v>033</v>
      </c>
      <c r="B335" s="3" t="s">
        <v>122</v>
      </c>
      <c r="C335" s="3" t="s">
        <v>273</v>
      </c>
      <c r="D335" s="3" t="str">
        <f>"李露露"</f>
        <v>李露露</v>
      </c>
      <c r="E335" s="3" t="s">
        <v>367</v>
      </c>
      <c r="F335" s="4"/>
    </row>
    <row r="336" spans="1:6" ht="14.25" customHeight="1">
      <c r="A336" s="3" t="str">
        <f t="shared" si="20"/>
        <v>033</v>
      </c>
      <c r="B336" s="3" t="s">
        <v>122</v>
      </c>
      <c r="C336" s="3" t="s">
        <v>273</v>
      </c>
      <c r="D336" s="3" t="str">
        <f>"杨婷"</f>
        <v>杨婷</v>
      </c>
      <c r="E336" s="3" t="s">
        <v>368</v>
      </c>
      <c r="F336" s="4"/>
    </row>
    <row r="337" spans="1:6" ht="14.25" customHeight="1">
      <c r="A337" s="3" t="str">
        <f aca="true" t="shared" si="21" ref="A337:A345">"034"</f>
        <v>034</v>
      </c>
      <c r="B337" s="3" t="s">
        <v>78</v>
      </c>
      <c r="C337" s="3" t="s">
        <v>273</v>
      </c>
      <c r="D337" s="3" t="str">
        <f>"张植军"</f>
        <v>张植军</v>
      </c>
      <c r="E337" s="3" t="s">
        <v>369</v>
      </c>
      <c r="F337" s="4"/>
    </row>
    <row r="338" spans="1:6" ht="14.25" customHeight="1">
      <c r="A338" s="3" t="str">
        <f t="shared" si="21"/>
        <v>034</v>
      </c>
      <c r="B338" s="3" t="s">
        <v>78</v>
      </c>
      <c r="C338" s="3" t="s">
        <v>273</v>
      </c>
      <c r="D338" s="3" t="str">
        <f>"张玄素"</f>
        <v>张玄素</v>
      </c>
      <c r="E338" s="3" t="s">
        <v>370</v>
      </c>
      <c r="F338" s="4"/>
    </row>
    <row r="339" spans="1:6" ht="14.25" customHeight="1">
      <c r="A339" s="3" t="str">
        <f t="shared" si="21"/>
        <v>034</v>
      </c>
      <c r="B339" s="3" t="s">
        <v>78</v>
      </c>
      <c r="C339" s="3" t="s">
        <v>273</v>
      </c>
      <c r="D339" s="3" t="str">
        <f>"孟启"</f>
        <v>孟启</v>
      </c>
      <c r="E339" s="3" t="s">
        <v>371</v>
      </c>
      <c r="F339" s="4"/>
    </row>
    <row r="340" spans="1:6" ht="14.25" customHeight="1">
      <c r="A340" s="3" t="str">
        <f t="shared" si="21"/>
        <v>034</v>
      </c>
      <c r="B340" s="3" t="s">
        <v>78</v>
      </c>
      <c r="C340" s="3" t="s">
        <v>273</v>
      </c>
      <c r="D340" s="3" t="str">
        <f>"刘钊莉"</f>
        <v>刘钊莉</v>
      </c>
      <c r="E340" s="3" t="s">
        <v>372</v>
      </c>
      <c r="F340" s="4"/>
    </row>
    <row r="341" spans="1:6" ht="14.25" customHeight="1">
      <c r="A341" s="3" t="str">
        <f t="shared" si="21"/>
        <v>034</v>
      </c>
      <c r="B341" s="3" t="s">
        <v>78</v>
      </c>
      <c r="C341" s="3" t="s">
        <v>273</v>
      </c>
      <c r="D341" s="3" t="str">
        <f>"贾潜"</f>
        <v>贾潜</v>
      </c>
      <c r="E341" s="3" t="s">
        <v>373</v>
      </c>
      <c r="F341" s="4"/>
    </row>
    <row r="342" spans="1:6" ht="14.25" customHeight="1">
      <c r="A342" s="3" t="str">
        <f t="shared" si="21"/>
        <v>034</v>
      </c>
      <c r="B342" s="3" t="s">
        <v>78</v>
      </c>
      <c r="C342" s="3" t="s">
        <v>273</v>
      </c>
      <c r="D342" s="3" t="str">
        <f>"李豫杰"</f>
        <v>李豫杰</v>
      </c>
      <c r="E342" s="3" t="s">
        <v>374</v>
      </c>
      <c r="F342" s="4"/>
    </row>
    <row r="343" spans="1:6" ht="14.25" customHeight="1">
      <c r="A343" s="3" t="str">
        <f t="shared" si="21"/>
        <v>034</v>
      </c>
      <c r="B343" s="3" t="s">
        <v>78</v>
      </c>
      <c r="C343" s="3" t="s">
        <v>273</v>
      </c>
      <c r="D343" s="3" t="str">
        <f>"孙梦珂"</f>
        <v>孙梦珂</v>
      </c>
      <c r="E343" s="3" t="s">
        <v>375</v>
      </c>
      <c r="F343" s="4"/>
    </row>
    <row r="344" spans="1:6" ht="14.25" customHeight="1">
      <c r="A344" s="3" t="str">
        <f t="shared" si="21"/>
        <v>034</v>
      </c>
      <c r="B344" s="3" t="s">
        <v>78</v>
      </c>
      <c r="C344" s="3" t="s">
        <v>273</v>
      </c>
      <c r="D344" s="3" t="str">
        <f>"钟玉冰"</f>
        <v>钟玉冰</v>
      </c>
      <c r="E344" s="3" t="s">
        <v>376</v>
      </c>
      <c r="F344" s="4"/>
    </row>
    <row r="345" spans="1:6" ht="14.25" customHeight="1">
      <c r="A345" s="3" t="str">
        <f t="shared" si="21"/>
        <v>034</v>
      </c>
      <c r="B345" s="3" t="s">
        <v>78</v>
      </c>
      <c r="C345" s="3" t="s">
        <v>273</v>
      </c>
      <c r="D345" s="3" t="str">
        <f>"江璇"</f>
        <v>江璇</v>
      </c>
      <c r="E345" s="3" t="s">
        <v>377</v>
      </c>
      <c r="F345" s="4"/>
    </row>
    <row r="346" spans="1:6" ht="14.25" customHeight="1">
      <c r="A346" s="3" t="str">
        <f aca="true" t="shared" si="22" ref="A346:A354">"035"</f>
        <v>035</v>
      </c>
      <c r="B346" s="3" t="s">
        <v>87</v>
      </c>
      <c r="C346" s="3" t="s">
        <v>273</v>
      </c>
      <c r="D346" s="3" t="str">
        <f>"连振"</f>
        <v>连振</v>
      </c>
      <c r="E346" s="3" t="s">
        <v>378</v>
      </c>
      <c r="F346" s="4"/>
    </row>
    <row r="347" spans="1:6" ht="14.25" customHeight="1">
      <c r="A347" s="3" t="str">
        <f t="shared" si="22"/>
        <v>035</v>
      </c>
      <c r="B347" s="3" t="s">
        <v>87</v>
      </c>
      <c r="C347" s="3" t="s">
        <v>273</v>
      </c>
      <c r="D347" s="3" t="str">
        <f>"卢钰琪"</f>
        <v>卢钰琪</v>
      </c>
      <c r="E347" s="3" t="s">
        <v>379</v>
      </c>
      <c r="F347" s="4"/>
    </row>
    <row r="348" spans="1:6" ht="14.25" customHeight="1">
      <c r="A348" s="3" t="str">
        <f t="shared" si="22"/>
        <v>035</v>
      </c>
      <c r="B348" s="3" t="s">
        <v>87</v>
      </c>
      <c r="C348" s="3" t="s">
        <v>273</v>
      </c>
      <c r="D348" s="3" t="str">
        <f>"鲍晓洁    "</f>
        <v>鲍晓洁    </v>
      </c>
      <c r="E348" s="3" t="s">
        <v>380</v>
      </c>
      <c r="F348" s="4"/>
    </row>
    <row r="349" spans="1:6" ht="14.25" customHeight="1">
      <c r="A349" s="3" t="str">
        <f t="shared" si="22"/>
        <v>035</v>
      </c>
      <c r="B349" s="3" t="s">
        <v>87</v>
      </c>
      <c r="C349" s="3" t="s">
        <v>273</v>
      </c>
      <c r="D349" s="3" t="str">
        <f>"冯丹丹"</f>
        <v>冯丹丹</v>
      </c>
      <c r="E349" s="3" t="s">
        <v>381</v>
      </c>
      <c r="F349" s="4"/>
    </row>
    <row r="350" spans="1:6" ht="14.25" customHeight="1">
      <c r="A350" s="3" t="str">
        <f t="shared" si="22"/>
        <v>035</v>
      </c>
      <c r="B350" s="3" t="s">
        <v>87</v>
      </c>
      <c r="C350" s="3" t="s">
        <v>273</v>
      </c>
      <c r="D350" s="3" t="str">
        <f>"贾怡然"</f>
        <v>贾怡然</v>
      </c>
      <c r="E350" s="3" t="s">
        <v>382</v>
      </c>
      <c r="F350" s="4"/>
    </row>
    <row r="351" spans="1:6" ht="14.25" customHeight="1">
      <c r="A351" s="3" t="str">
        <f t="shared" si="22"/>
        <v>035</v>
      </c>
      <c r="B351" s="3" t="s">
        <v>87</v>
      </c>
      <c r="C351" s="3" t="s">
        <v>273</v>
      </c>
      <c r="D351" s="3" t="str">
        <f>"苏松芝"</f>
        <v>苏松芝</v>
      </c>
      <c r="E351" s="3" t="s">
        <v>383</v>
      </c>
      <c r="F351" s="4"/>
    </row>
    <row r="352" spans="1:6" ht="14.25" customHeight="1">
      <c r="A352" s="3" t="str">
        <f t="shared" si="22"/>
        <v>035</v>
      </c>
      <c r="B352" s="3" t="s">
        <v>87</v>
      </c>
      <c r="C352" s="3" t="s">
        <v>273</v>
      </c>
      <c r="D352" s="3" t="str">
        <f>"陶勇"</f>
        <v>陶勇</v>
      </c>
      <c r="E352" s="3" t="s">
        <v>384</v>
      </c>
      <c r="F352" s="4"/>
    </row>
    <row r="353" spans="1:6" ht="14.25" customHeight="1">
      <c r="A353" s="3" t="str">
        <f t="shared" si="22"/>
        <v>035</v>
      </c>
      <c r="B353" s="3" t="s">
        <v>87</v>
      </c>
      <c r="C353" s="3" t="s">
        <v>273</v>
      </c>
      <c r="D353" s="3" t="str">
        <f>"张露"</f>
        <v>张露</v>
      </c>
      <c r="E353" s="3" t="s">
        <v>385</v>
      </c>
      <c r="F353" s="4"/>
    </row>
    <row r="354" spans="1:6" ht="14.25" customHeight="1">
      <c r="A354" s="3" t="str">
        <f t="shared" si="22"/>
        <v>035</v>
      </c>
      <c r="B354" s="3" t="s">
        <v>87</v>
      </c>
      <c r="C354" s="3" t="s">
        <v>273</v>
      </c>
      <c r="D354" s="3" t="str">
        <f>"刘佳"</f>
        <v>刘佳</v>
      </c>
      <c r="E354" s="3" t="s">
        <v>386</v>
      </c>
      <c r="F354" s="4"/>
    </row>
    <row r="355" spans="1:6" ht="14.25" customHeight="1">
      <c r="A355" s="3" t="str">
        <f>"036"</f>
        <v>036</v>
      </c>
      <c r="B355" s="3" t="s">
        <v>48</v>
      </c>
      <c r="C355" s="3" t="s">
        <v>273</v>
      </c>
      <c r="D355" s="3" t="str">
        <f>"申俊杰"</f>
        <v>申俊杰</v>
      </c>
      <c r="E355" s="3" t="s">
        <v>387</v>
      </c>
      <c r="F355" s="4"/>
    </row>
    <row r="356" spans="1:6" ht="14.25" customHeight="1">
      <c r="A356" s="3" t="str">
        <f>"036"</f>
        <v>036</v>
      </c>
      <c r="B356" s="3" t="s">
        <v>48</v>
      </c>
      <c r="C356" s="3" t="s">
        <v>273</v>
      </c>
      <c r="D356" s="3" t="str">
        <f>"吕印程"</f>
        <v>吕印程</v>
      </c>
      <c r="E356" s="3" t="s">
        <v>388</v>
      </c>
      <c r="F356" s="4"/>
    </row>
    <row r="357" spans="1:6" ht="14.25" customHeight="1">
      <c r="A357" s="3" t="str">
        <f>"036"</f>
        <v>036</v>
      </c>
      <c r="B357" s="3" t="s">
        <v>48</v>
      </c>
      <c r="C357" s="3" t="s">
        <v>273</v>
      </c>
      <c r="D357" s="3" t="str">
        <f>"张佳栋"</f>
        <v>张佳栋</v>
      </c>
      <c r="E357" s="3" t="s">
        <v>389</v>
      </c>
      <c r="F357" s="4"/>
    </row>
    <row r="358" spans="1:6" ht="14.25" customHeight="1">
      <c r="A358" s="3" t="str">
        <f>"036"</f>
        <v>036</v>
      </c>
      <c r="B358" s="3" t="s">
        <v>48</v>
      </c>
      <c r="C358" s="3" t="s">
        <v>273</v>
      </c>
      <c r="D358" s="3" t="str">
        <f>"石亮"</f>
        <v>石亮</v>
      </c>
      <c r="E358" s="3" t="s">
        <v>390</v>
      </c>
      <c r="F358" s="4"/>
    </row>
    <row r="359" spans="1:6" ht="14.25" customHeight="1">
      <c r="A359" s="3" t="str">
        <f>"036"</f>
        <v>036</v>
      </c>
      <c r="B359" s="3" t="s">
        <v>48</v>
      </c>
      <c r="C359" s="3" t="s">
        <v>273</v>
      </c>
      <c r="D359" s="3" t="str">
        <f>"王馨予"</f>
        <v>王馨予</v>
      </c>
      <c r="E359" s="3" t="s">
        <v>391</v>
      </c>
      <c r="F359" s="4"/>
    </row>
    <row r="360" spans="1:6" ht="14.25" customHeight="1">
      <c r="A360" s="3" t="str">
        <f aca="true" t="shared" si="23" ref="A360:A367">"037"</f>
        <v>037</v>
      </c>
      <c r="B360" s="3" t="s">
        <v>144</v>
      </c>
      <c r="C360" s="3" t="s">
        <v>273</v>
      </c>
      <c r="D360" s="3" t="str">
        <f>"杜明远"</f>
        <v>杜明远</v>
      </c>
      <c r="E360" s="3" t="s">
        <v>392</v>
      </c>
      <c r="F360" s="4"/>
    </row>
    <row r="361" spans="1:6" ht="14.25" customHeight="1">
      <c r="A361" s="3" t="str">
        <f t="shared" si="23"/>
        <v>037</v>
      </c>
      <c r="B361" s="3" t="s">
        <v>144</v>
      </c>
      <c r="C361" s="3" t="s">
        <v>273</v>
      </c>
      <c r="D361" s="3" t="str">
        <f>"宋海洋"</f>
        <v>宋海洋</v>
      </c>
      <c r="E361" s="3" t="s">
        <v>393</v>
      </c>
      <c r="F361" s="4"/>
    </row>
    <row r="362" spans="1:6" ht="14.25" customHeight="1">
      <c r="A362" s="3" t="str">
        <f t="shared" si="23"/>
        <v>037</v>
      </c>
      <c r="B362" s="3" t="s">
        <v>144</v>
      </c>
      <c r="C362" s="3" t="s">
        <v>273</v>
      </c>
      <c r="D362" s="3" t="str">
        <f>"曹逢霖"</f>
        <v>曹逢霖</v>
      </c>
      <c r="E362" s="3" t="s">
        <v>394</v>
      </c>
      <c r="F362" s="4"/>
    </row>
    <row r="363" spans="1:6" ht="14.25" customHeight="1">
      <c r="A363" s="3" t="str">
        <f t="shared" si="23"/>
        <v>037</v>
      </c>
      <c r="B363" s="3" t="s">
        <v>144</v>
      </c>
      <c r="C363" s="3" t="s">
        <v>273</v>
      </c>
      <c r="D363" s="3" t="str">
        <f>"赵智勇"</f>
        <v>赵智勇</v>
      </c>
      <c r="E363" s="3" t="s">
        <v>395</v>
      </c>
      <c r="F363" s="4"/>
    </row>
    <row r="364" spans="1:6" ht="14.25" customHeight="1">
      <c r="A364" s="3" t="str">
        <f t="shared" si="23"/>
        <v>037</v>
      </c>
      <c r="B364" s="3" t="s">
        <v>144</v>
      </c>
      <c r="C364" s="3" t="s">
        <v>273</v>
      </c>
      <c r="D364" s="3" t="str">
        <f>"陈凡"</f>
        <v>陈凡</v>
      </c>
      <c r="E364" s="3" t="s">
        <v>396</v>
      </c>
      <c r="F364" s="4"/>
    </row>
    <row r="365" spans="1:6" ht="14.25" customHeight="1">
      <c r="A365" s="3" t="str">
        <f t="shared" si="23"/>
        <v>037</v>
      </c>
      <c r="B365" s="3" t="s">
        <v>144</v>
      </c>
      <c r="C365" s="3" t="s">
        <v>273</v>
      </c>
      <c r="D365" s="3" t="str">
        <f>"翟冬建"</f>
        <v>翟冬建</v>
      </c>
      <c r="E365" s="3" t="s">
        <v>397</v>
      </c>
      <c r="F365" s="4"/>
    </row>
    <row r="366" spans="1:6" ht="14.25" customHeight="1">
      <c r="A366" s="3" t="str">
        <f t="shared" si="23"/>
        <v>037</v>
      </c>
      <c r="B366" s="3" t="s">
        <v>144</v>
      </c>
      <c r="C366" s="3" t="s">
        <v>273</v>
      </c>
      <c r="D366" s="3" t="str">
        <f>"王君伟"</f>
        <v>王君伟</v>
      </c>
      <c r="E366" s="3" t="s">
        <v>398</v>
      </c>
      <c r="F366" s="4"/>
    </row>
    <row r="367" spans="1:6" ht="14.25" customHeight="1">
      <c r="A367" s="3" t="str">
        <f t="shared" si="23"/>
        <v>037</v>
      </c>
      <c r="B367" s="3" t="s">
        <v>144</v>
      </c>
      <c r="C367" s="3" t="s">
        <v>273</v>
      </c>
      <c r="D367" s="3" t="str">
        <f>"贾雪颖"</f>
        <v>贾雪颖</v>
      </c>
      <c r="E367" s="3" t="s">
        <v>399</v>
      </c>
      <c r="F367" s="4"/>
    </row>
    <row r="368" spans="1:6" ht="14.25" customHeight="1">
      <c r="A368" s="3" t="str">
        <f aca="true" t="shared" si="24" ref="A368:A378">"038"</f>
        <v>038</v>
      </c>
      <c r="B368" s="3" t="s">
        <v>150</v>
      </c>
      <c r="C368" s="3" t="s">
        <v>273</v>
      </c>
      <c r="D368" s="3" t="str">
        <f>"张涛"</f>
        <v>张涛</v>
      </c>
      <c r="E368" s="3" t="s">
        <v>400</v>
      </c>
      <c r="F368" s="4"/>
    </row>
    <row r="369" spans="1:6" ht="14.25" customHeight="1">
      <c r="A369" s="3" t="str">
        <f t="shared" si="24"/>
        <v>038</v>
      </c>
      <c r="B369" s="3" t="s">
        <v>150</v>
      </c>
      <c r="C369" s="3" t="s">
        <v>273</v>
      </c>
      <c r="D369" s="3" t="str">
        <f>"山英杰"</f>
        <v>山英杰</v>
      </c>
      <c r="E369" s="3" t="s">
        <v>401</v>
      </c>
      <c r="F369" s="4"/>
    </row>
    <row r="370" spans="1:6" ht="14.25" customHeight="1">
      <c r="A370" s="3" t="str">
        <f t="shared" si="24"/>
        <v>038</v>
      </c>
      <c r="B370" s="3" t="s">
        <v>150</v>
      </c>
      <c r="C370" s="3" t="s">
        <v>273</v>
      </c>
      <c r="D370" s="3" t="str">
        <f>"刘依"</f>
        <v>刘依</v>
      </c>
      <c r="E370" s="3" t="s">
        <v>402</v>
      </c>
      <c r="F370" s="4"/>
    </row>
    <row r="371" spans="1:6" ht="14.25" customHeight="1">
      <c r="A371" s="3" t="str">
        <f t="shared" si="24"/>
        <v>038</v>
      </c>
      <c r="B371" s="3" t="s">
        <v>150</v>
      </c>
      <c r="C371" s="3" t="s">
        <v>273</v>
      </c>
      <c r="D371" s="3" t="str">
        <f>"吕相启"</f>
        <v>吕相启</v>
      </c>
      <c r="E371" s="3" t="s">
        <v>403</v>
      </c>
      <c r="F371" s="4"/>
    </row>
    <row r="372" spans="1:6" ht="14.25" customHeight="1">
      <c r="A372" s="3" t="str">
        <f t="shared" si="24"/>
        <v>038</v>
      </c>
      <c r="B372" s="3" t="s">
        <v>150</v>
      </c>
      <c r="C372" s="3" t="s">
        <v>273</v>
      </c>
      <c r="D372" s="3" t="str">
        <f>"刘笑敏"</f>
        <v>刘笑敏</v>
      </c>
      <c r="E372" s="3" t="s">
        <v>404</v>
      </c>
      <c r="F372" s="4"/>
    </row>
    <row r="373" spans="1:6" ht="14.25" customHeight="1">
      <c r="A373" s="3" t="str">
        <f t="shared" si="24"/>
        <v>038</v>
      </c>
      <c r="B373" s="3" t="s">
        <v>150</v>
      </c>
      <c r="C373" s="3" t="s">
        <v>273</v>
      </c>
      <c r="D373" s="3" t="str">
        <f>"潘奕婷"</f>
        <v>潘奕婷</v>
      </c>
      <c r="E373" s="3" t="s">
        <v>405</v>
      </c>
      <c r="F373" s="4"/>
    </row>
    <row r="374" spans="1:6" ht="14.25" customHeight="1">
      <c r="A374" s="3" t="str">
        <f t="shared" si="24"/>
        <v>038</v>
      </c>
      <c r="B374" s="3" t="s">
        <v>150</v>
      </c>
      <c r="C374" s="3" t="s">
        <v>273</v>
      </c>
      <c r="D374" s="3" t="str">
        <f>"卢靖仁"</f>
        <v>卢靖仁</v>
      </c>
      <c r="E374" s="3" t="s">
        <v>406</v>
      </c>
      <c r="F374" s="4"/>
    </row>
    <row r="375" spans="1:6" ht="14.25" customHeight="1">
      <c r="A375" s="3" t="str">
        <f t="shared" si="24"/>
        <v>038</v>
      </c>
      <c r="B375" s="3" t="s">
        <v>150</v>
      </c>
      <c r="C375" s="3" t="s">
        <v>273</v>
      </c>
      <c r="D375" s="3" t="str">
        <f>"宋欣"</f>
        <v>宋欣</v>
      </c>
      <c r="E375" s="3" t="s">
        <v>407</v>
      </c>
      <c r="F375" s="4"/>
    </row>
    <row r="376" spans="1:6" ht="14.25" customHeight="1">
      <c r="A376" s="3" t="str">
        <f t="shared" si="24"/>
        <v>038</v>
      </c>
      <c r="B376" s="3" t="s">
        <v>150</v>
      </c>
      <c r="C376" s="3" t="s">
        <v>273</v>
      </c>
      <c r="D376" s="3" t="str">
        <f>"李丰云"</f>
        <v>李丰云</v>
      </c>
      <c r="E376" s="3" t="s">
        <v>408</v>
      </c>
      <c r="F376" s="4"/>
    </row>
    <row r="377" spans="1:6" ht="14.25" customHeight="1">
      <c r="A377" s="3" t="str">
        <f t="shared" si="24"/>
        <v>038</v>
      </c>
      <c r="B377" s="3" t="s">
        <v>150</v>
      </c>
      <c r="C377" s="3" t="s">
        <v>273</v>
      </c>
      <c r="D377" s="3" t="str">
        <f>"申震"</f>
        <v>申震</v>
      </c>
      <c r="E377" s="3" t="s">
        <v>409</v>
      </c>
      <c r="F377" s="4"/>
    </row>
    <row r="378" spans="1:6" ht="14.25" customHeight="1">
      <c r="A378" s="3" t="str">
        <f t="shared" si="24"/>
        <v>038</v>
      </c>
      <c r="B378" s="3" t="s">
        <v>150</v>
      </c>
      <c r="C378" s="3" t="s">
        <v>273</v>
      </c>
      <c r="D378" s="3" t="str">
        <f>"杜涵瑜"</f>
        <v>杜涵瑜</v>
      </c>
      <c r="E378" s="3" t="s">
        <v>410</v>
      </c>
      <c r="F378" s="4"/>
    </row>
    <row r="379" spans="1:6" ht="14.25" customHeight="1">
      <c r="A379" s="3" t="str">
        <f aca="true" t="shared" si="25" ref="A379:A387">"039"</f>
        <v>039</v>
      </c>
      <c r="B379" s="3" t="s">
        <v>57</v>
      </c>
      <c r="C379" s="3" t="s">
        <v>273</v>
      </c>
      <c r="D379" s="3" t="str">
        <f>"刘明欣"</f>
        <v>刘明欣</v>
      </c>
      <c r="E379" s="3" t="s">
        <v>411</v>
      </c>
      <c r="F379" s="4"/>
    </row>
    <row r="380" spans="1:6" ht="14.25" customHeight="1">
      <c r="A380" s="3" t="str">
        <f t="shared" si="25"/>
        <v>039</v>
      </c>
      <c r="B380" s="3" t="s">
        <v>57</v>
      </c>
      <c r="C380" s="3" t="s">
        <v>273</v>
      </c>
      <c r="D380" s="3" t="str">
        <f>"李婷婷"</f>
        <v>李婷婷</v>
      </c>
      <c r="E380" s="3" t="s">
        <v>412</v>
      </c>
      <c r="F380" s="4"/>
    </row>
    <row r="381" spans="1:6" ht="14.25" customHeight="1">
      <c r="A381" s="3" t="str">
        <f t="shared" si="25"/>
        <v>039</v>
      </c>
      <c r="B381" s="3" t="s">
        <v>57</v>
      </c>
      <c r="C381" s="3" t="s">
        <v>273</v>
      </c>
      <c r="D381" s="3" t="str">
        <f>"苏草"</f>
        <v>苏草</v>
      </c>
      <c r="E381" s="3" t="s">
        <v>413</v>
      </c>
      <c r="F381" s="4"/>
    </row>
    <row r="382" spans="1:6" ht="14.25" customHeight="1">
      <c r="A382" s="3" t="str">
        <f t="shared" si="25"/>
        <v>039</v>
      </c>
      <c r="B382" s="3" t="s">
        <v>57</v>
      </c>
      <c r="C382" s="3" t="s">
        <v>273</v>
      </c>
      <c r="D382" s="3" t="str">
        <f>"刘琳琳"</f>
        <v>刘琳琳</v>
      </c>
      <c r="E382" s="3" t="s">
        <v>414</v>
      </c>
      <c r="F382" s="4"/>
    </row>
    <row r="383" spans="1:6" ht="14.25" customHeight="1">
      <c r="A383" s="3" t="str">
        <f t="shared" si="25"/>
        <v>039</v>
      </c>
      <c r="B383" s="3" t="s">
        <v>57</v>
      </c>
      <c r="C383" s="3" t="s">
        <v>273</v>
      </c>
      <c r="D383" s="3" t="str">
        <f>"马诗毓"</f>
        <v>马诗毓</v>
      </c>
      <c r="E383" s="3" t="s">
        <v>415</v>
      </c>
      <c r="F383" s="4"/>
    </row>
    <row r="384" spans="1:6" ht="14.25" customHeight="1">
      <c r="A384" s="3" t="str">
        <f t="shared" si="25"/>
        <v>039</v>
      </c>
      <c r="B384" s="3" t="s">
        <v>57</v>
      </c>
      <c r="C384" s="3" t="s">
        <v>273</v>
      </c>
      <c r="D384" s="3" t="str">
        <f>"娄笛"</f>
        <v>娄笛</v>
      </c>
      <c r="E384" s="3" t="s">
        <v>416</v>
      </c>
      <c r="F384" s="4"/>
    </row>
    <row r="385" spans="1:6" ht="14.25" customHeight="1">
      <c r="A385" s="3" t="str">
        <f t="shared" si="25"/>
        <v>039</v>
      </c>
      <c r="B385" s="3" t="s">
        <v>57</v>
      </c>
      <c r="C385" s="3" t="s">
        <v>273</v>
      </c>
      <c r="D385" s="3" t="str">
        <f>"代明明"</f>
        <v>代明明</v>
      </c>
      <c r="E385" s="3" t="s">
        <v>417</v>
      </c>
      <c r="F385" s="4"/>
    </row>
    <row r="386" spans="1:6" ht="14.25" customHeight="1">
      <c r="A386" s="3" t="str">
        <f t="shared" si="25"/>
        <v>039</v>
      </c>
      <c r="B386" s="3" t="s">
        <v>57</v>
      </c>
      <c r="C386" s="3" t="s">
        <v>273</v>
      </c>
      <c r="D386" s="3" t="str">
        <f>"李素萍"</f>
        <v>李素萍</v>
      </c>
      <c r="E386" s="3" t="s">
        <v>418</v>
      </c>
      <c r="F386" s="4"/>
    </row>
    <row r="387" spans="1:6" ht="14.25" customHeight="1">
      <c r="A387" s="3" t="str">
        <f t="shared" si="25"/>
        <v>039</v>
      </c>
      <c r="B387" s="3" t="s">
        <v>57</v>
      </c>
      <c r="C387" s="3" t="s">
        <v>273</v>
      </c>
      <c r="D387" s="3" t="str">
        <f>"朱彬"</f>
        <v>朱彬</v>
      </c>
      <c r="E387" s="3" t="s">
        <v>419</v>
      </c>
      <c r="F387" s="4"/>
    </row>
    <row r="388" spans="1:6" ht="14.25" customHeight="1">
      <c r="A388" s="3" t="str">
        <f aca="true" t="shared" si="26" ref="A388:A398">"040"</f>
        <v>040</v>
      </c>
      <c r="B388" s="3" t="s">
        <v>96</v>
      </c>
      <c r="C388" s="3" t="s">
        <v>273</v>
      </c>
      <c r="D388" s="3" t="str">
        <f>"李卓朔"</f>
        <v>李卓朔</v>
      </c>
      <c r="E388" s="3" t="s">
        <v>420</v>
      </c>
      <c r="F388" s="4"/>
    </row>
    <row r="389" spans="1:6" ht="14.25" customHeight="1">
      <c r="A389" s="3" t="str">
        <f t="shared" si="26"/>
        <v>040</v>
      </c>
      <c r="B389" s="3" t="s">
        <v>96</v>
      </c>
      <c r="C389" s="3" t="s">
        <v>273</v>
      </c>
      <c r="D389" s="3" t="str">
        <f>"王芳"</f>
        <v>王芳</v>
      </c>
      <c r="E389" s="3" t="s">
        <v>421</v>
      </c>
      <c r="F389" s="4"/>
    </row>
    <row r="390" spans="1:6" ht="14.25" customHeight="1">
      <c r="A390" s="3" t="str">
        <f t="shared" si="26"/>
        <v>040</v>
      </c>
      <c r="B390" s="3" t="s">
        <v>96</v>
      </c>
      <c r="C390" s="3" t="s">
        <v>273</v>
      </c>
      <c r="D390" s="3" t="str">
        <f>"彭程"</f>
        <v>彭程</v>
      </c>
      <c r="E390" s="3" t="s">
        <v>422</v>
      </c>
      <c r="F390" s="4"/>
    </row>
    <row r="391" spans="1:6" ht="14.25" customHeight="1">
      <c r="A391" s="3" t="str">
        <f t="shared" si="26"/>
        <v>040</v>
      </c>
      <c r="B391" s="3" t="s">
        <v>96</v>
      </c>
      <c r="C391" s="3" t="s">
        <v>273</v>
      </c>
      <c r="D391" s="3" t="str">
        <f>"任小康"</f>
        <v>任小康</v>
      </c>
      <c r="E391" s="3" t="s">
        <v>423</v>
      </c>
      <c r="F391" s="4"/>
    </row>
    <row r="392" spans="1:6" ht="14.25" customHeight="1">
      <c r="A392" s="3" t="str">
        <f t="shared" si="26"/>
        <v>040</v>
      </c>
      <c r="B392" s="3" t="s">
        <v>96</v>
      </c>
      <c r="C392" s="3" t="s">
        <v>273</v>
      </c>
      <c r="D392" s="3" t="str">
        <f>"冉春霞"</f>
        <v>冉春霞</v>
      </c>
      <c r="E392" s="3" t="s">
        <v>424</v>
      </c>
      <c r="F392" s="4"/>
    </row>
    <row r="393" spans="1:6" ht="14.25" customHeight="1">
      <c r="A393" s="3" t="str">
        <f t="shared" si="26"/>
        <v>040</v>
      </c>
      <c r="B393" s="3" t="s">
        <v>96</v>
      </c>
      <c r="C393" s="3" t="s">
        <v>273</v>
      </c>
      <c r="D393" s="3" t="str">
        <f>"王磊"</f>
        <v>王磊</v>
      </c>
      <c r="E393" s="3" t="s">
        <v>425</v>
      </c>
      <c r="F393" s="4"/>
    </row>
    <row r="394" spans="1:6" ht="14.25" customHeight="1">
      <c r="A394" s="3" t="str">
        <f t="shared" si="26"/>
        <v>040</v>
      </c>
      <c r="B394" s="3" t="s">
        <v>96</v>
      </c>
      <c r="C394" s="3" t="s">
        <v>273</v>
      </c>
      <c r="D394" s="3" t="str">
        <f>"金明珠"</f>
        <v>金明珠</v>
      </c>
      <c r="E394" s="3" t="s">
        <v>426</v>
      </c>
      <c r="F394" s="4"/>
    </row>
    <row r="395" spans="1:6" ht="14.25" customHeight="1">
      <c r="A395" s="3" t="str">
        <f t="shared" si="26"/>
        <v>040</v>
      </c>
      <c r="B395" s="3" t="s">
        <v>96</v>
      </c>
      <c r="C395" s="3" t="s">
        <v>273</v>
      </c>
      <c r="D395" s="3" t="str">
        <f>"王煜猛"</f>
        <v>王煜猛</v>
      </c>
      <c r="E395" s="3" t="s">
        <v>427</v>
      </c>
      <c r="F395" s="4"/>
    </row>
    <row r="396" spans="1:6" ht="14.25" customHeight="1">
      <c r="A396" s="3" t="str">
        <f t="shared" si="26"/>
        <v>040</v>
      </c>
      <c r="B396" s="3" t="s">
        <v>96</v>
      </c>
      <c r="C396" s="3" t="s">
        <v>273</v>
      </c>
      <c r="D396" s="3" t="str">
        <f>"时继业"</f>
        <v>时继业</v>
      </c>
      <c r="E396" s="3" t="s">
        <v>428</v>
      </c>
      <c r="F396" s="4"/>
    </row>
    <row r="397" spans="1:6" ht="14.25" customHeight="1">
      <c r="A397" s="3" t="str">
        <f t="shared" si="26"/>
        <v>040</v>
      </c>
      <c r="B397" s="3" t="s">
        <v>96</v>
      </c>
      <c r="C397" s="3" t="s">
        <v>273</v>
      </c>
      <c r="D397" s="3" t="str">
        <f>"娄捧捧"</f>
        <v>娄捧捧</v>
      </c>
      <c r="E397" s="3" t="s">
        <v>429</v>
      </c>
      <c r="F397" s="4"/>
    </row>
    <row r="398" spans="1:6" ht="14.25" customHeight="1">
      <c r="A398" s="3" t="str">
        <f t="shared" si="26"/>
        <v>040</v>
      </c>
      <c r="B398" s="3" t="s">
        <v>96</v>
      </c>
      <c r="C398" s="3" t="s">
        <v>273</v>
      </c>
      <c r="D398" s="3" t="str">
        <f>"孙传俊"</f>
        <v>孙传俊</v>
      </c>
      <c r="E398" s="3" t="s">
        <v>430</v>
      </c>
      <c r="F398" s="4"/>
    </row>
    <row r="399" spans="1:6" ht="14.25" customHeight="1">
      <c r="A399" s="3" t="str">
        <f aca="true" t="shared" si="27" ref="A399:A406">"041"</f>
        <v>041</v>
      </c>
      <c r="B399" s="3" t="s">
        <v>431</v>
      </c>
      <c r="C399" s="3" t="s">
        <v>273</v>
      </c>
      <c r="D399" s="3" t="str">
        <f>"杨红伟"</f>
        <v>杨红伟</v>
      </c>
      <c r="E399" s="3" t="s">
        <v>432</v>
      </c>
      <c r="F399" s="4"/>
    </row>
    <row r="400" spans="1:6" ht="14.25" customHeight="1">
      <c r="A400" s="3" t="str">
        <f t="shared" si="27"/>
        <v>041</v>
      </c>
      <c r="B400" s="3" t="s">
        <v>431</v>
      </c>
      <c r="C400" s="3" t="s">
        <v>273</v>
      </c>
      <c r="D400" s="3" t="str">
        <f>"康喜聪"</f>
        <v>康喜聪</v>
      </c>
      <c r="E400" s="3" t="s">
        <v>433</v>
      </c>
      <c r="F400" s="4"/>
    </row>
    <row r="401" spans="1:6" ht="14.25" customHeight="1">
      <c r="A401" s="3" t="str">
        <f t="shared" si="27"/>
        <v>041</v>
      </c>
      <c r="B401" s="3" t="s">
        <v>431</v>
      </c>
      <c r="C401" s="3" t="s">
        <v>273</v>
      </c>
      <c r="D401" s="3" t="str">
        <f>"陈醒姣"</f>
        <v>陈醒姣</v>
      </c>
      <c r="E401" s="3" t="s">
        <v>434</v>
      </c>
      <c r="F401" s="4"/>
    </row>
    <row r="402" spans="1:6" ht="14.25" customHeight="1">
      <c r="A402" s="3" t="str">
        <f t="shared" si="27"/>
        <v>041</v>
      </c>
      <c r="B402" s="3" t="s">
        <v>431</v>
      </c>
      <c r="C402" s="3" t="s">
        <v>273</v>
      </c>
      <c r="D402" s="3" t="str">
        <f>"董刘杰"</f>
        <v>董刘杰</v>
      </c>
      <c r="E402" s="3" t="s">
        <v>435</v>
      </c>
      <c r="F402" s="4"/>
    </row>
    <row r="403" spans="1:6" ht="14.25" customHeight="1">
      <c r="A403" s="3" t="str">
        <f t="shared" si="27"/>
        <v>041</v>
      </c>
      <c r="B403" s="3" t="s">
        <v>431</v>
      </c>
      <c r="C403" s="3" t="s">
        <v>273</v>
      </c>
      <c r="D403" s="3" t="str">
        <f>"王誉燃"</f>
        <v>王誉燃</v>
      </c>
      <c r="E403" s="3" t="s">
        <v>436</v>
      </c>
      <c r="F403" s="4"/>
    </row>
    <row r="404" spans="1:6" ht="14.25" customHeight="1">
      <c r="A404" s="3" t="str">
        <f t="shared" si="27"/>
        <v>041</v>
      </c>
      <c r="B404" s="3" t="s">
        <v>431</v>
      </c>
      <c r="C404" s="3" t="s">
        <v>273</v>
      </c>
      <c r="D404" s="3" t="str">
        <f>"柴峰"</f>
        <v>柴峰</v>
      </c>
      <c r="E404" s="3" t="s">
        <v>437</v>
      </c>
      <c r="F404" s="4"/>
    </row>
    <row r="405" spans="1:6" ht="14.25" customHeight="1">
      <c r="A405" s="3" t="str">
        <f t="shared" si="27"/>
        <v>041</v>
      </c>
      <c r="B405" s="3" t="s">
        <v>431</v>
      </c>
      <c r="C405" s="3" t="s">
        <v>273</v>
      </c>
      <c r="D405" s="3" t="str">
        <f>"李佳慧"</f>
        <v>李佳慧</v>
      </c>
      <c r="E405" s="3" t="s">
        <v>438</v>
      </c>
      <c r="F405" s="4"/>
    </row>
    <row r="406" spans="1:6" ht="14.25" customHeight="1">
      <c r="A406" s="3" t="str">
        <f t="shared" si="27"/>
        <v>041</v>
      </c>
      <c r="B406" s="3" t="s">
        <v>431</v>
      </c>
      <c r="C406" s="3" t="s">
        <v>273</v>
      </c>
      <c r="D406" s="3" t="str">
        <f>"贾敏聪"</f>
        <v>贾敏聪</v>
      </c>
      <c r="E406" s="3" t="s">
        <v>439</v>
      </c>
      <c r="F406" s="4"/>
    </row>
    <row r="407" spans="1:6" ht="14.25" customHeight="1">
      <c r="A407" s="3" t="str">
        <f aca="true" t="shared" si="28" ref="A407:A427">"042"</f>
        <v>042</v>
      </c>
      <c r="B407" s="3" t="s">
        <v>440</v>
      </c>
      <c r="C407" s="3" t="s">
        <v>273</v>
      </c>
      <c r="D407" s="3" t="str">
        <f>"邢正伟"</f>
        <v>邢正伟</v>
      </c>
      <c r="E407" s="3" t="s">
        <v>183</v>
      </c>
      <c r="F407" s="4"/>
    </row>
    <row r="408" spans="1:6" ht="14.25" customHeight="1">
      <c r="A408" s="3" t="str">
        <f t="shared" si="28"/>
        <v>042</v>
      </c>
      <c r="B408" s="3" t="s">
        <v>440</v>
      </c>
      <c r="C408" s="3" t="s">
        <v>273</v>
      </c>
      <c r="D408" s="3" t="str">
        <f>"姬培培"</f>
        <v>姬培培</v>
      </c>
      <c r="E408" s="3" t="s">
        <v>441</v>
      </c>
      <c r="F408" s="4"/>
    </row>
    <row r="409" spans="1:6" ht="14.25" customHeight="1">
      <c r="A409" s="3" t="str">
        <f t="shared" si="28"/>
        <v>042</v>
      </c>
      <c r="B409" s="3" t="s">
        <v>440</v>
      </c>
      <c r="C409" s="3" t="s">
        <v>273</v>
      </c>
      <c r="D409" s="3" t="str">
        <f>"王亚楠"</f>
        <v>王亚楠</v>
      </c>
      <c r="E409" s="3" t="s">
        <v>442</v>
      </c>
      <c r="F409" s="4"/>
    </row>
    <row r="410" spans="1:6" ht="14.25" customHeight="1">
      <c r="A410" s="3" t="str">
        <f t="shared" si="28"/>
        <v>042</v>
      </c>
      <c r="B410" s="3" t="s">
        <v>440</v>
      </c>
      <c r="C410" s="3" t="s">
        <v>273</v>
      </c>
      <c r="D410" s="3" t="str">
        <f>"王静茹"</f>
        <v>王静茹</v>
      </c>
      <c r="E410" s="3" t="s">
        <v>443</v>
      </c>
      <c r="F410" s="4"/>
    </row>
    <row r="411" spans="1:6" ht="14.25" customHeight="1">
      <c r="A411" s="3" t="str">
        <f t="shared" si="28"/>
        <v>042</v>
      </c>
      <c r="B411" s="3" t="s">
        <v>440</v>
      </c>
      <c r="C411" s="3" t="s">
        <v>273</v>
      </c>
      <c r="D411" s="3" t="str">
        <f>"刘鹤"</f>
        <v>刘鹤</v>
      </c>
      <c r="E411" s="3" t="s">
        <v>444</v>
      </c>
      <c r="F411" s="4"/>
    </row>
    <row r="412" spans="1:6" ht="14.25" customHeight="1">
      <c r="A412" s="3" t="str">
        <f t="shared" si="28"/>
        <v>042</v>
      </c>
      <c r="B412" s="3" t="s">
        <v>440</v>
      </c>
      <c r="C412" s="3" t="s">
        <v>273</v>
      </c>
      <c r="D412" s="3" t="str">
        <f>"姜益冰"</f>
        <v>姜益冰</v>
      </c>
      <c r="E412" s="3" t="s">
        <v>445</v>
      </c>
      <c r="F412" s="4"/>
    </row>
    <row r="413" spans="1:6" ht="14.25" customHeight="1">
      <c r="A413" s="3" t="str">
        <f t="shared" si="28"/>
        <v>042</v>
      </c>
      <c r="B413" s="3" t="s">
        <v>440</v>
      </c>
      <c r="C413" s="3" t="s">
        <v>273</v>
      </c>
      <c r="D413" s="3" t="str">
        <f>"刘甜甜"</f>
        <v>刘甜甜</v>
      </c>
      <c r="E413" s="3" t="s">
        <v>446</v>
      </c>
      <c r="F413" s="4"/>
    </row>
    <row r="414" spans="1:6" ht="14.25" customHeight="1">
      <c r="A414" s="3" t="str">
        <f t="shared" si="28"/>
        <v>042</v>
      </c>
      <c r="B414" s="3" t="s">
        <v>440</v>
      </c>
      <c r="C414" s="3" t="s">
        <v>273</v>
      </c>
      <c r="D414" s="3" t="str">
        <f>"吴奕洁"</f>
        <v>吴奕洁</v>
      </c>
      <c r="E414" s="3" t="s">
        <v>447</v>
      </c>
      <c r="F414" s="4"/>
    </row>
    <row r="415" spans="1:6" ht="14.25" customHeight="1">
      <c r="A415" s="3" t="str">
        <f t="shared" si="28"/>
        <v>042</v>
      </c>
      <c r="B415" s="3" t="s">
        <v>440</v>
      </c>
      <c r="C415" s="3" t="s">
        <v>273</v>
      </c>
      <c r="D415" s="3" t="str">
        <f>"肖静"</f>
        <v>肖静</v>
      </c>
      <c r="E415" s="3" t="s">
        <v>448</v>
      </c>
      <c r="F415" s="4"/>
    </row>
    <row r="416" spans="1:6" ht="14.25" customHeight="1">
      <c r="A416" s="3" t="str">
        <f t="shared" si="28"/>
        <v>042</v>
      </c>
      <c r="B416" s="3" t="s">
        <v>440</v>
      </c>
      <c r="C416" s="3" t="s">
        <v>273</v>
      </c>
      <c r="D416" s="3" t="str">
        <f>"涂静"</f>
        <v>涂静</v>
      </c>
      <c r="E416" s="3" t="s">
        <v>449</v>
      </c>
      <c r="F416" s="4"/>
    </row>
    <row r="417" spans="1:6" ht="14.25" customHeight="1">
      <c r="A417" s="3" t="str">
        <f t="shared" si="28"/>
        <v>042</v>
      </c>
      <c r="B417" s="3" t="s">
        <v>440</v>
      </c>
      <c r="C417" s="3" t="s">
        <v>273</v>
      </c>
      <c r="D417" s="3" t="str">
        <f>"常玉茜"</f>
        <v>常玉茜</v>
      </c>
      <c r="E417" s="3" t="s">
        <v>450</v>
      </c>
      <c r="F417" s="4"/>
    </row>
    <row r="418" spans="1:6" ht="14.25" customHeight="1">
      <c r="A418" s="3" t="str">
        <f t="shared" si="28"/>
        <v>042</v>
      </c>
      <c r="B418" s="3" t="s">
        <v>440</v>
      </c>
      <c r="C418" s="3" t="s">
        <v>273</v>
      </c>
      <c r="D418" s="3" t="str">
        <f>"苏家冉"</f>
        <v>苏家冉</v>
      </c>
      <c r="E418" s="3" t="s">
        <v>451</v>
      </c>
      <c r="F418" s="4"/>
    </row>
    <row r="419" spans="1:6" ht="14.25" customHeight="1">
      <c r="A419" s="3" t="str">
        <f t="shared" si="28"/>
        <v>042</v>
      </c>
      <c r="B419" s="3" t="s">
        <v>440</v>
      </c>
      <c r="C419" s="3" t="s">
        <v>273</v>
      </c>
      <c r="D419" s="3" t="str">
        <f>"吴聪"</f>
        <v>吴聪</v>
      </c>
      <c r="E419" s="3" t="s">
        <v>452</v>
      </c>
      <c r="F419" s="4"/>
    </row>
    <row r="420" spans="1:6" ht="14.25" customHeight="1">
      <c r="A420" s="3" t="str">
        <f t="shared" si="28"/>
        <v>042</v>
      </c>
      <c r="B420" s="3" t="s">
        <v>440</v>
      </c>
      <c r="C420" s="3" t="s">
        <v>273</v>
      </c>
      <c r="D420" s="3" t="str">
        <f>"史啸威"</f>
        <v>史啸威</v>
      </c>
      <c r="E420" s="3" t="s">
        <v>453</v>
      </c>
      <c r="F420" s="4"/>
    </row>
    <row r="421" spans="1:6" ht="14.25" customHeight="1">
      <c r="A421" s="3" t="str">
        <f t="shared" si="28"/>
        <v>042</v>
      </c>
      <c r="B421" s="3" t="s">
        <v>440</v>
      </c>
      <c r="C421" s="3" t="s">
        <v>273</v>
      </c>
      <c r="D421" s="3" t="str">
        <f>"王雅倩"</f>
        <v>王雅倩</v>
      </c>
      <c r="E421" s="3" t="s">
        <v>454</v>
      </c>
      <c r="F421" s="4"/>
    </row>
    <row r="422" spans="1:6" ht="14.25" customHeight="1">
      <c r="A422" s="3" t="str">
        <f t="shared" si="28"/>
        <v>042</v>
      </c>
      <c r="B422" s="3" t="s">
        <v>440</v>
      </c>
      <c r="C422" s="3" t="s">
        <v>273</v>
      </c>
      <c r="D422" s="3" t="str">
        <f>"谢晓旭"</f>
        <v>谢晓旭</v>
      </c>
      <c r="E422" s="3" t="s">
        <v>455</v>
      </c>
      <c r="F422" s="4"/>
    </row>
    <row r="423" spans="1:6" ht="14.25" customHeight="1">
      <c r="A423" s="3" t="str">
        <f t="shared" si="28"/>
        <v>042</v>
      </c>
      <c r="B423" s="3" t="s">
        <v>440</v>
      </c>
      <c r="C423" s="3" t="s">
        <v>273</v>
      </c>
      <c r="D423" s="3" t="str">
        <f>"张晓兰"</f>
        <v>张晓兰</v>
      </c>
      <c r="E423" s="3" t="s">
        <v>456</v>
      </c>
      <c r="F423" s="4"/>
    </row>
    <row r="424" spans="1:6" ht="14.25" customHeight="1">
      <c r="A424" s="3" t="str">
        <f t="shared" si="28"/>
        <v>042</v>
      </c>
      <c r="B424" s="3" t="s">
        <v>440</v>
      </c>
      <c r="C424" s="3" t="s">
        <v>273</v>
      </c>
      <c r="D424" s="3" t="str">
        <f>"延正飞"</f>
        <v>延正飞</v>
      </c>
      <c r="E424" s="3" t="s">
        <v>457</v>
      </c>
      <c r="F424" s="4"/>
    </row>
    <row r="425" spans="1:6" ht="14.25" customHeight="1">
      <c r="A425" s="3" t="str">
        <f t="shared" si="28"/>
        <v>042</v>
      </c>
      <c r="B425" s="3" t="s">
        <v>440</v>
      </c>
      <c r="C425" s="3" t="s">
        <v>273</v>
      </c>
      <c r="D425" s="3" t="str">
        <f>"党沁腾"</f>
        <v>党沁腾</v>
      </c>
      <c r="E425" s="3" t="s">
        <v>458</v>
      </c>
      <c r="F425" s="4"/>
    </row>
    <row r="426" spans="1:6" ht="14.25" customHeight="1">
      <c r="A426" s="3" t="str">
        <f t="shared" si="28"/>
        <v>042</v>
      </c>
      <c r="B426" s="3" t="s">
        <v>440</v>
      </c>
      <c r="C426" s="3" t="s">
        <v>273</v>
      </c>
      <c r="D426" s="3" t="str">
        <f>"贾文君"</f>
        <v>贾文君</v>
      </c>
      <c r="E426" s="3" t="s">
        <v>459</v>
      </c>
      <c r="F426" s="4"/>
    </row>
    <row r="427" spans="1:6" ht="14.25" customHeight="1">
      <c r="A427" s="3" t="str">
        <f t="shared" si="28"/>
        <v>042</v>
      </c>
      <c r="B427" s="3" t="s">
        <v>440</v>
      </c>
      <c r="C427" s="3" t="s">
        <v>273</v>
      </c>
      <c r="D427" s="3" t="str">
        <f>"李书铱"</f>
        <v>李书铱</v>
      </c>
      <c r="E427" s="3" t="s">
        <v>460</v>
      </c>
      <c r="F427" s="4"/>
    </row>
  </sheetData>
  <sheetProtection/>
  <mergeCells count="1">
    <mergeCell ref="A1:E1"/>
  </mergeCells>
  <printOptions/>
  <pageMargins left="0.75" right="0.75" top="0.62" bottom="0.62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2023-02-09T07:34:43Z</dcterms:created>
  <dcterms:modified xsi:type="dcterms:W3CDTF">2023-02-09T08:35:17Z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5F99AF686E734B89AEA6EF27EDCCF076</vt:lpwstr>
  </property>
  <property fmtid="{D5CDD505-2E9C-101B-9397-08002B2CF9AE}" pid="4" name="KSOProductBuildV">
    <vt:lpwstr>2052-11.1.0.12970</vt:lpwstr>
  </property>
</Properties>
</file>