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总" sheetId="1" r:id="rId1"/>
  </sheets>
  <definedNames>
    <definedName name="_xlnm.Print_Titles" localSheetId="0">'总'!$3:$3</definedName>
  </definedNames>
  <calcPr fullCalcOnLoad="1"/>
</workbook>
</file>

<file path=xl/sharedStrings.xml><?xml version="1.0" encoding="utf-8"?>
<sst xmlns="http://schemas.openxmlformats.org/spreadsheetml/2006/main" count="76" uniqueCount="25">
  <si>
    <t>附件：</t>
  </si>
  <si>
    <t>白沙黎族自治县事业单位引进急需紧缺人才通过面试资格复审人员名单</t>
  </si>
  <si>
    <t>序号</t>
  </si>
  <si>
    <t>报考单位</t>
  </si>
  <si>
    <t>报考岗位</t>
  </si>
  <si>
    <t>报考号</t>
  </si>
  <si>
    <t>姓名</t>
  </si>
  <si>
    <t>性别</t>
  </si>
  <si>
    <t>备注</t>
  </si>
  <si>
    <t>白沙黎族自治县县委办公室
---党政综合服务中心</t>
  </si>
  <si>
    <t>0101_专技岗</t>
  </si>
  <si>
    <t>白沙黎族自治县县委宣传部
---新时代文明实践与网络舆情服务中心</t>
  </si>
  <si>
    <t>0201_专技岗</t>
  </si>
  <si>
    <t>中共白沙黎族自治县委党校</t>
  </si>
  <si>
    <t>0301_专技岗</t>
  </si>
  <si>
    <t>白沙黎族自治县发展和改革委员会
---项目管理服务中心</t>
  </si>
  <si>
    <t>0401_专技岗</t>
  </si>
  <si>
    <t>白沙黎族自治县农业农村局
---农产品质量安全检验检测站</t>
  </si>
  <si>
    <t>0501_专技岗</t>
  </si>
  <si>
    <t>白沙黎族自治县住房和城乡建设局
---建设工程质量安全监督站</t>
  </si>
  <si>
    <t>0601_专技岗</t>
  </si>
  <si>
    <t>白沙黎族自治县畜牧兽医和渔业服务中心
---动物疫病预防控制中心</t>
  </si>
  <si>
    <t>0701_专技岗</t>
  </si>
  <si>
    <t>白沙黎族自治县教育局--海南中学白沙学校</t>
  </si>
  <si>
    <t>0801_专技岗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</si>
</sst>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3"/>
      <color indexed="8"/>
      <name val="宋体"/>
      <family val="0"/>
    </font>
    <font>
      <sz val="10"/>
      <color indexed="8"/>
      <name val="宋体"/>
      <family val="0"/>
    </font>
    <font>
      <b/>
      <sz val="16"/>
      <color indexed="8"/>
      <name val="宋体"/>
      <family val="0"/>
    </font>
    <font>
      <b/>
      <sz val="16"/>
      <name val="宋体"/>
      <family val="0"/>
    </font>
    <font>
      <b/>
      <sz val="11"/>
      <color indexed="8"/>
      <name val="宋体"/>
      <family val="0"/>
    </font>
    <font>
      <b/>
      <sz val="1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3"/>
      <color theme="1"/>
      <name val="Calibri"/>
      <family val="0"/>
    </font>
    <font>
      <sz val="10"/>
      <color theme="1"/>
      <name val="Calibri"/>
      <family val="0"/>
    </font>
    <font>
      <sz val="11"/>
      <name val="Calibri"/>
      <family val="0"/>
    </font>
    <font>
      <b/>
      <sz val="16"/>
      <color theme="1"/>
      <name val="Calibri"/>
      <family val="0"/>
    </font>
    <font>
      <b/>
      <sz val="16"/>
      <name val="Calibri"/>
      <family val="0"/>
    </font>
    <font>
      <b/>
      <sz val="13"/>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5">
    <xf numFmtId="0" fontId="0" fillId="0" borderId="0" xfId="0" applyFont="1" applyAlignment="1">
      <alignment vertical="center"/>
    </xf>
    <xf numFmtId="0" fontId="44" fillId="0" borderId="0" xfId="0" applyFont="1" applyAlignment="1">
      <alignment horizontal="center" vertical="center"/>
    </xf>
    <xf numFmtId="0" fontId="0" fillId="0" borderId="0" xfId="0" applyAlignment="1">
      <alignment horizontal="center" vertical="center"/>
    </xf>
    <xf numFmtId="0" fontId="45" fillId="0" borderId="0" xfId="0" applyFont="1" applyAlignment="1">
      <alignment horizontal="left" vertical="center" wrapText="1"/>
    </xf>
    <xf numFmtId="0" fontId="46"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0" fillId="0" borderId="0" xfId="0" applyFont="1" applyAlignment="1">
      <alignment horizontal="left" vertical="center"/>
    </xf>
    <xf numFmtId="0" fontId="47" fillId="0" borderId="0" xfId="0" applyFont="1" applyAlignment="1">
      <alignment horizontal="center" vertical="center" wrapText="1"/>
    </xf>
    <xf numFmtId="0" fontId="47" fillId="0" borderId="0" xfId="0" applyFont="1" applyAlignment="1">
      <alignment horizontal="left" vertical="center" wrapText="1"/>
    </xf>
    <xf numFmtId="0" fontId="48" fillId="0" borderId="0" xfId="0" applyFont="1" applyAlignment="1">
      <alignment horizontal="center" vertical="center" wrapText="1"/>
    </xf>
    <xf numFmtId="0" fontId="41" fillId="0" borderId="0" xfId="0" applyFont="1" applyAlignment="1">
      <alignment horizontal="center" vertical="center" wrapText="1"/>
    </xf>
    <xf numFmtId="0" fontId="44" fillId="0" borderId="9" xfId="0" applyFont="1" applyBorder="1" applyAlignment="1">
      <alignment horizontal="center" vertical="center" wrapText="1"/>
    </xf>
    <xf numFmtId="0" fontId="44" fillId="0" borderId="9" xfId="0" applyFont="1" applyBorder="1" applyAlignment="1">
      <alignment horizontal="center" vertical="center"/>
    </xf>
    <xf numFmtId="0" fontId="49" fillId="0" borderId="9" xfId="0" applyFont="1" applyBorder="1" applyAlignment="1">
      <alignment horizontal="center" vertical="center"/>
    </xf>
    <xf numFmtId="0" fontId="44" fillId="0" borderId="9" xfId="0" applyFont="1" applyBorder="1" applyAlignment="1">
      <alignment horizontal="center" vertical="center"/>
    </xf>
    <xf numFmtId="0" fontId="0" fillId="0" borderId="9" xfId="0" applyBorder="1" applyAlignment="1">
      <alignment horizontal="center" vertical="center"/>
    </xf>
    <xf numFmtId="0" fontId="45" fillId="0" borderId="10" xfId="0" applyFont="1" applyBorder="1" applyAlignment="1">
      <alignment horizontal="left" vertical="center" wrapText="1"/>
    </xf>
    <xf numFmtId="0" fontId="46" fillId="0" borderId="9" xfId="0" applyFont="1" applyBorder="1" applyAlignment="1">
      <alignment horizontal="center" vertical="center"/>
    </xf>
    <xf numFmtId="0" fontId="0" fillId="0" borderId="9" xfId="0" applyFont="1" applyBorder="1" applyAlignment="1">
      <alignment horizontal="center" vertical="center"/>
    </xf>
    <xf numFmtId="0" fontId="45" fillId="0" borderId="11" xfId="0" applyFont="1" applyBorder="1" applyAlignment="1">
      <alignment horizontal="left" vertical="center" wrapText="1"/>
    </xf>
    <xf numFmtId="0" fontId="45" fillId="0" borderId="12" xfId="0" applyFont="1" applyBorder="1" applyAlignment="1">
      <alignment horizontal="left" vertical="center" wrapText="1"/>
    </xf>
    <xf numFmtId="0" fontId="45"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2"/>
  <sheetViews>
    <sheetView tabSelected="1" workbookViewId="0" topLeftCell="A1">
      <selection activeCell="J6" sqref="J6"/>
    </sheetView>
  </sheetViews>
  <sheetFormatPr defaultColWidth="9.00390625" defaultRowHeight="34.5" customHeight="1"/>
  <cols>
    <col min="1" max="1" width="4.00390625" style="2" customWidth="1"/>
    <col min="2" max="2" width="25.28125" style="3" customWidth="1"/>
    <col min="3" max="3" width="13.7109375" style="2" customWidth="1"/>
    <col min="4" max="4" width="25.421875" style="2" customWidth="1"/>
    <col min="5" max="5" width="8.8515625" style="4" customWidth="1"/>
    <col min="6" max="6" width="8.00390625" style="2" customWidth="1"/>
    <col min="7" max="7" width="11.7109375" style="5" customWidth="1"/>
    <col min="8" max="16384" width="9.00390625" style="2" customWidth="1"/>
  </cols>
  <sheetData>
    <row r="1" spans="1:7" ht="21.75" customHeight="1">
      <c r="A1" s="6" t="s">
        <v>0</v>
      </c>
      <c r="B1" s="7"/>
      <c r="C1" s="6"/>
      <c r="D1" s="6"/>
      <c r="E1" s="8"/>
      <c r="F1" s="6"/>
      <c r="G1" s="9"/>
    </row>
    <row r="2" spans="1:7" ht="36" customHeight="1">
      <c r="A2" s="10" t="s">
        <v>1</v>
      </c>
      <c r="B2" s="11"/>
      <c r="C2" s="10"/>
      <c r="D2" s="10"/>
      <c r="E2" s="12"/>
      <c r="F2" s="10"/>
      <c r="G2" s="13"/>
    </row>
    <row r="3" spans="1:7" s="1" customFormat="1" ht="34.5" customHeight="1">
      <c r="A3" s="14" t="s">
        <v>2</v>
      </c>
      <c r="B3" s="14" t="s">
        <v>3</v>
      </c>
      <c r="C3" s="15" t="s">
        <v>4</v>
      </c>
      <c r="D3" s="15" t="s">
        <v>5</v>
      </c>
      <c r="E3" s="16" t="s">
        <v>6</v>
      </c>
      <c r="F3" s="17" t="s">
        <v>7</v>
      </c>
      <c r="G3" s="15" t="s">
        <v>8</v>
      </c>
    </row>
    <row r="4" spans="1:7" ht="34.5" customHeight="1">
      <c r="A4" s="18">
        <v>1</v>
      </c>
      <c r="B4" s="19" t="s">
        <v>9</v>
      </c>
      <c r="C4" s="18" t="s">
        <v>10</v>
      </c>
      <c r="D4" s="18" t="str">
        <f>"48152022122711470527406"</f>
        <v>48152022122711470527406</v>
      </c>
      <c r="E4" s="20" t="str">
        <f>"谢香波"</f>
        <v>谢香波</v>
      </c>
      <c r="F4" s="18" t="str">
        <f aca="true" t="shared" si="0" ref="F4:F9">"女"</f>
        <v>女</v>
      </c>
      <c r="G4" s="21"/>
    </row>
    <row r="5" spans="1:7" ht="34.5" customHeight="1">
      <c r="A5" s="18">
        <v>2</v>
      </c>
      <c r="B5" s="22"/>
      <c r="C5" s="18" t="s">
        <v>10</v>
      </c>
      <c r="D5" s="18" t="str">
        <f>"48152022123100013230786"</f>
        <v>48152022123100013230786</v>
      </c>
      <c r="E5" s="20" t="str">
        <f>"莫沛"</f>
        <v>莫沛</v>
      </c>
      <c r="F5" s="18" t="str">
        <f t="shared" si="0"/>
        <v>女</v>
      </c>
      <c r="G5" s="21"/>
    </row>
    <row r="6" spans="1:7" ht="34.5" customHeight="1">
      <c r="A6" s="18">
        <v>3</v>
      </c>
      <c r="B6" s="19" t="s">
        <v>11</v>
      </c>
      <c r="C6" s="18" t="s">
        <v>12</v>
      </c>
      <c r="D6" s="18" t="str">
        <f>"48152022122613031526990"</f>
        <v>48152022122613031526990</v>
      </c>
      <c r="E6" s="20" t="str">
        <f>"李仕男"</f>
        <v>李仕男</v>
      </c>
      <c r="F6" s="18" t="str">
        <f aca="true" t="shared" si="1" ref="F6:F8">"男"</f>
        <v>男</v>
      </c>
      <c r="G6" s="21"/>
    </row>
    <row r="7" spans="1:7" ht="34.5" customHeight="1">
      <c r="A7" s="18">
        <v>4</v>
      </c>
      <c r="B7" s="23"/>
      <c r="C7" s="18" t="s">
        <v>12</v>
      </c>
      <c r="D7" s="18" t="str">
        <f>"48152022123021295230737"</f>
        <v>48152022123021295230737</v>
      </c>
      <c r="E7" s="20" t="str">
        <f>"马明海"</f>
        <v>马明海</v>
      </c>
      <c r="F7" s="18" t="str">
        <f t="shared" si="1"/>
        <v>男</v>
      </c>
      <c r="G7" s="21"/>
    </row>
    <row r="8" spans="1:7" ht="34.5" customHeight="1">
      <c r="A8" s="18">
        <v>5</v>
      </c>
      <c r="B8" s="23"/>
      <c r="C8" s="18" t="s">
        <v>12</v>
      </c>
      <c r="D8" s="18" t="str">
        <f>"48152023010610014443403"</f>
        <v>48152023010610014443403</v>
      </c>
      <c r="E8" s="20" t="str">
        <f>"袁一楠"</f>
        <v>袁一楠</v>
      </c>
      <c r="F8" s="18" t="str">
        <f t="shared" si="1"/>
        <v>男</v>
      </c>
      <c r="G8" s="21"/>
    </row>
    <row r="9" spans="1:7" ht="34.5" customHeight="1">
      <c r="A9" s="18">
        <v>6</v>
      </c>
      <c r="B9" s="22"/>
      <c r="C9" s="18" t="s">
        <v>12</v>
      </c>
      <c r="D9" s="18" t="str">
        <f>"48152023010612412443505"</f>
        <v>48152023010612412443505</v>
      </c>
      <c r="E9" s="20" t="str">
        <f>"曾迟"</f>
        <v>曾迟</v>
      </c>
      <c r="F9" s="18" t="str">
        <f t="shared" si="0"/>
        <v>女</v>
      </c>
      <c r="G9" s="21"/>
    </row>
    <row r="10" spans="1:7" ht="34.5" customHeight="1">
      <c r="A10" s="18">
        <v>7</v>
      </c>
      <c r="B10" s="19" t="s">
        <v>13</v>
      </c>
      <c r="C10" s="18" t="s">
        <v>14</v>
      </c>
      <c r="D10" s="18" t="str">
        <f>"48152022122617231727149"</f>
        <v>48152022122617231727149</v>
      </c>
      <c r="E10" s="20" t="str">
        <f>"哈达"</f>
        <v>哈达</v>
      </c>
      <c r="F10" s="18" t="str">
        <f>"男"</f>
        <v>男</v>
      </c>
      <c r="G10" s="21"/>
    </row>
    <row r="11" spans="1:7" ht="34.5" customHeight="1">
      <c r="A11" s="18">
        <v>8</v>
      </c>
      <c r="B11" s="23"/>
      <c r="C11" s="18" t="s">
        <v>14</v>
      </c>
      <c r="D11" s="18" t="str">
        <f>"48152022122716540327540"</f>
        <v>48152022122716540327540</v>
      </c>
      <c r="E11" s="20" t="str">
        <f>"王苑"</f>
        <v>王苑</v>
      </c>
      <c r="F11" s="18" t="str">
        <f>"女"</f>
        <v>女</v>
      </c>
      <c r="G11" s="21"/>
    </row>
    <row r="12" spans="1:7" ht="34.5" customHeight="1">
      <c r="A12" s="18">
        <v>9</v>
      </c>
      <c r="B12" s="23"/>
      <c r="C12" s="18" t="s">
        <v>14</v>
      </c>
      <c r="D12" s="18" t="str">
        <f>"48152023010520190243153"</f>
        <v>48152023010520190243153</v>
      </c>
      <c r="E12" s="20" t="str">
        <f>"邓小娜"</f>
        <v>邓小娜</v>
      </c>
      <c r="F12" s="18" t="str">
        <f>"女"</f>
        <v>女</v>
      </c>
      <c r="G12" s="21"/>
    </row>
    <row r="13" spans="1:7" ht="34.5" customHeight="1">
      <c r="A13" s="18">
        <v>10</v>
      </c>
      <c r="B13" s="19" t="s">
        <v>15</v>
      </c>
      <c r="C13" s="18" t="s">
        <v>16</v>
      </c>
      <c r="D13" s="18" t="str">
        <f>"48152022122610092426863"</f>
        <v>48152022122610092426863</v>
      </c>
      <c r="E13" s="20" t="str">
        <f>"张航奇"</f>
        <v>张航奇</v>
      </c>
      <c r="F13" s="18" t="str">
        <f aca="true" t="shared" si="2" ref="F13:F20">"男"</f>
        <v>男</v>
      </c>
      <c r="G13" s="21"/>
    </row>
    <row r="14" spans="1:7" ht="34.5" customHeight="1">
      <c r="A14" s="18">
        <v>11</v>
      </c>
      <c r="B14" s="23"/>
      <c r="C14" s="18" t="s">
        <v>16</v>
      </c>
      <c r="D14" s="18" t="str">
        <f>"48152022122610170926873"</f>
        <v>48152022122610170926873</v>
      </c>
      <c r="E14" s="20" t="str">
        <f>"叶莹莹"</f>
        <v>叶莹莹</v>
      </c>
      <c r="F14" s="18" t="str">
        <f aca="true" t="shared" si="3" ref="F14:F17">"女"</f>
        <v>女</v>
      </c>
      <c r="G14" s="21"/>
    </row>
    <row r="15" spans="1:7" ht="34.5" customHeight="1">
      <c r="A15" s="18">
        <v>12</v>
      </c>
      <c r="B15" s="23"/>
      <c r="C15" s="18" t="s">
        <v>16</v>
      </c>
      <c r="D15" s="18" t="str">
        <f>"48152022122805132327686"</f>
        <v>48152022122805132327686</v>
      </c>
      <c r="E15" s="20" t="str">
        <f>"胡森"</f>
        <v>胡森</v>
      </c>
      <c r="F15" s="18" t="str">
        <f t="shared" si="2"/>
        <v>男</v>
      </c>
      <c r="G15" s="21"/>
    </row>
    <row r="16" spans="1:7" ht="34.5" customHeight="1">
      <c r="A16" s="18">
        <v>13</v>
      </c>
      <c r="B16" s="23"/>
      <c r="C16" s="18" t="s">
        <v>16</v>
      </c>
      <c r="D16" s="18" t="str">
        <f>"48152023010411303939323"</f>
        <v>48152023010411303939323</v>
      </c>
      <c r="E16" s="20" t="str">
        <f>"董硕硕"</f>
        <v>董硕硕</v>
      </c>
      <c r="F16" s="18" t="str">
        <f t="shared" si="3"/>
        <v>女</v>
      </c>
      <c r="G16" s="21"/>
    </row>
    <row r="17" spans="1:7" ht="34.5" customHeight="1">
      <c r="A17" s="18">
        <v>14</v>
      </c>
      <c r="B17" s="23"/>
      <c r="C17" s="18" t="s">
        <v>16</v>
      </c>
      <c r="D17" s="18" t="str">
        <f>"48152023010612304943493"</f>
        <v>48152023010612304943493</v>
      </c>
      <c r="E17" s="20" t="str">
        <f>"王麒舒"</f>
        <v>王麒舒</v>
      </c>
      <c r="F17" s="18" t="str">
        <f t="shared" si="3"/>
        <v>女</v>
      </c>
      <c r="G17" s="21"/>
    </row>
    <row r="18" spans="1:7" ht="34.5" customHeight="1">
      <c r="A18" s="18">
        <v>15</v>
      </c>
      <c r="B18" s="23"/>
      <c r="C18" s="18" t="s">
        <v>16</v>
      </c>
      <c r="D18" s="18" t="str">
        <f>"48152023010814074145517"</f>
        <v>48152023010814074145517</v>
      </c>
      <c r="E18" s="20" t="str">
        <f>"陈盛杰"</f>
        <v>陈盛杰</v>
      </c>
      <c r="F18" s="18" t="str">
        <f t="shared" si="2"/>
        <v>男</v>
      </c>
      <c r="G18" s="21"/>
    </row>
    <row r="19" spans="1:7" ht="34.5" customHeight="1">
      <c r="A19" s="18">
        <v>16</v>
      </c>
      <c r="B19" s="22"/>
      <c r="C19" s="18" t="s">
        <v>16</v>
      </c>
      <c r="D19" s="18" t="str">
        <f>"48152023011115150048914"</f>
        <v>48152023011115150048914</v>
      </c>
      <c r="E19" s="20" t="str">
        <f>"宋昭"</f>
        <v>宋昭</v>
      </c>
      <c r="F19" s="18" t="str">
        <f>"男"</f>
        <v>男</v>
      </c>
      <c r="G19" s="21"/>
    </row>
    <row r="20" spans="1:7" ht="34.5" customHeight="1">
      <c r="A20" s="18">
        <v>17</v>
      </c>
      <c r="B20" s="19" t="s">
        <v>17</v>
      </c>
      <c r="C20" s="18" t="s">
        <v>18</v>
      </c>
      <c r="D20" s="18" t="str">
        <f>"48152022122609031826802"</f>
        <v>48152022122609031826802</v>
      </c>
      <c r="E20" s="20" t="str">
        <f>"唐龙"</f>
        <v>唐龙</v>
      </c>
      <c r="F20" s="18" t="str">
        <f>"女"</f>
        <v>女</v>
      </c>
      <c r="G20" s="21"/>
    </row>
    <row r="21" spans="1:7" ht="34.5" customHeight="1">
      <c r="A21" s="18">
        <v>18</v>
      </c>
      <c r="B21" s="23"/>
      <c r="C21" s="18" t="s">
        <v>18</v>
      </c>
      <c r="D21" s="18" t="str">
        <f>"48152022122609040826803"</f>
        <v>48152022122609040826803</v>
      </c>
      <c r="E21" s="20" t="str">
        <f>"王小刚"</f>
        <v>王小刚</v>
      </c>
      <c r="F21" s="18" t="str">
        <f aca="true" t="shared" si="4" ref="F21:F27">"男"</f>
        <v>男</v>
      </c>
      <c r="G21" s="21"/>
    </row>
    <row r="22" spans="1:7" ht="34.5" customHeight="1">
      <c r="A22" s="18">
        <v>19</v>
      </c>
      <c r="B22" s="23"/>
      <c r="C22" s="18" t="s">
        <v>18</v>
      </c>
      <c r="D22" s="18" t="str">
        <f>"48152022122609312326826"</f>
        <v>48152022122609312326826</v>
      </c>
      <c r="E22" s="20" t="str">
        <f>"张守信"</f>
        <v>张守信</v>
      </c>
      <c r="F22" s="18" t="str">
        <f t="shared" si="4"/>
        <v>男</v>
      </c>
      <c r="G22" s="21"/>
    </row>
    <row r="23" spans="1:7" ht="34.5" customHeight="1">
      <c r="A23" s="18">
        <v>20</v>
      </c>
      <c r="B23" s="23"/>
      <c r="C23" s="18" t="s">
        <v>18</v>
      </c>
      <c r="D23" s="18" t="str">
        <f>"48152022122609510726839"</f>
        <v>48152022122609510726839</v>
      </c>
      <c r="E23" s="20" t="str">
        <f>"袁卫"</f>
        <v>袁卫</v>
      </c>
      <c r="F23" s="18" t="str">
        <f>"女"</f>
        <v>女</v>
      </c>
      <c r="G23" s="21"/>
    </row>
    <row r="24" spans="1:7" ht="34.5" customHeight="1">
      <c r="A24" s="18">
        <v>21</v>
      </c>
      <c r="B24" s="23"/>
      <c r="C24" s="18" t="s">
        <v>18</v>
      </c>
      <c r="D24" s="18" t="str">
        <f>"48152022122609545526846"</f>
        <v>48152022122609545526846</v>
      </c>
      <c r="E24" s="20" t="str">
        <f>"薛飞"</f>
        <v>薛飞</v>
      </c>
      <c r="F24" s="18" t="str">
        <f t="shared" si="4"/>
        <v>男</v>
      </c>
      <c r="G24" s="21"/>
    </row>
    <row r="25" spans="1:7" ht="34.5" customHeight="1">
      <c r="A25" s="18">
        <v>22</v>
      </c>
      <c r="B25" s="23"/>
      <c r="C25" s="18" t="s">
        <v>18</v>
      </c>
      <c r="D25" s="18" t="str">
        <f>"48152022122610451126896"</f>
        <v>48152022122610451126896</v>
      </c>
      <c r="E25" s="20" t="str">
        <f>"侯琛"</f>
        <v>侯琛</v>
      </c>
      <c r="F25" s="18" t="str">
        <f t="shared" si="4"/>
        <v>男</v>
      </c>
      <c r="G25" s="21"/>
    </row>
    <row r="26" spans="1:7" ht="34.5" customHeight="1">
      <c r="A26" s="18">
        <v>23</v>
      </c>
      <c r="B26" s="23"/>
      <c r="C26" s="18" t="s">
        <v>18</v>
      </c>
      <c r="D26" s="18" t="str">
        <f>"48152022122610475626900"</f>
        <v>48152022122610475626900</v>
      </c>
      <c r="E26" s="20" t="str">
        <f>"符翔超"</f>
        <v>符翔超</v>
      </c>
      <c r="F26" s="18" t="str">
        <f t="shared" si="4"/>
        <v>男</v>
      </c>
      <c r="G26" s="21"/>
    </row>
    <row r="27" spans="1:7" ht="34.5" customHeight="1">
      <c r="A27" s="18">
        <v>24</v>
      </c>
      <c r="B27" s="23"/>
      <c r="C27" s="18" t="s">
        <v>18</v>
      </c>
      <c r="D27" s="18" t="str">
        <f>"48152022122610592826915"</f>
        <v>48152022122610592826915</v>
      </c>
      <c r="E27" s="20" t="str">
        <f>"张鹏"</f>
        <v>张鹏</v>
      </c>
      <c r="F27" s="18" t="str">
        <f t="shared" si="4"/>
        <v>男</v>
      </c>
      <c r="G27" s="21"/>
    </row>
    <row r="28" spans="1:7" ht="34.5" customHeight="1">
      <c r="A28" s="18">
        <v>25</v>
      </c>
      <c r="B28" s="23"/>
      <c r="C28" s="18" t="s">
        <v>18</v>
      </c>
      <c r="D28" s="18" t="str">
        <f>"48152022122611024626920"</f>
        <v>48152022122611024626920</v>
      </c>
      <c r="E28" s="20" t="str">
        <f>"吉福桑"</f>
        <v>吉福桑</v>
      </c>
      <c r="F28" s="18" t="str">
        <f aca="true" t="shared" si="5" ref="F28:F31">"女"</f>
        <v>女</v>
      </c>
      <c r="G28" s="21"/>
    </row>
    <row r="29" spans="1:7" ht="34.5" customHeight="1">
      <c r="A29" s="18">
        <v>26</v>
      </c>
      <c r="B29" s="23"/>
      <c r="C29" s="18" t="s">
        <v>18</v>
      </c>
      <c r="D29" s="18" t="str">
        <f>"48152022122611320226937"</f>
        <v>48152022122611320226937</v>
      </c>
      <c r="E29" s="20" t="str">
        <f>"唐雯琪"</f>
        <v>唐雯琪</v>
      </c>
      <c r="F29" s="18" t="str">
        <f t="shared" si="5"/>
        <v>女</v>
      </c>
      <c r="G29" s="21"/>
    </row>
    <row r="30" spans="1:7" ht="34.5" customHeight="1">
      <c r="A30" s="18">
        <v>27</v>
      </c>
      <c r="B30" s="23"/>
      <c r="C30" s="18" t="s">
        <v>18</v>
      </c>
      <c r="D30" s="18" t="str">
        <f>"48152022122611351526939"</f>
        <v>48152022122611351526939</v>
      </c>
      <c r="E30" s="20" t="str">
        <f>"范钊"</f>
        <v>范钊</v>
      </c>
      <c r="F30" s="18" t="str">
        <f aca="true" t="shared" si="6" ref="F30:F36">"男"</f>
        <v>男</v>
      </c>
      <c r="G30" s="21"/>
    </row>
    <row r="31" spans="1:7" ht="34.5" customHeight="1">
      <c r="A31" s="18">
        <v>28</v>
      </c>
      <c r="B31" s="23"/>
      <c r="C31" s="18" t="s">
        <v>18</v>
      </c>
      <c r="D31" s="18" t="str">
        <f>"48152022122617220727148"</f>
        <v>48152022122617220727148</v>
      </c>
      <c r="E31" s="20" t="str">
        <f>"王小娇"</f>
        <v>王小娇</v>
      </c>
      <c r="F31" s="18" t="str">
        <f t="shared" si="5"/>
        <v>女</v>
      </c>
      <c r="G31" s="21"/>
    </row>
    <row r="32" spans="1:7" ht="34.5" customHeight="1">
      <c r="A32" s="18">
        <v>29</v>
      </c>
      <c r="B32" s="23"/>
      <c r="C32" s="18" t="s">
        <v>18</v>
      </c>
      <c r="D32" s="18" t="str">
        <f>"48152022122621492127265"</f>
        <v>48152022122621492127265</v>
      </c>
      <c r="E32" s="20" t="str">
        <f>"叶绵圳"</f>
        <v>叶绵圳</v>
      </c>
      <c r="F32" s="18" t="str">
        <f t="shared" si="6"/>
        <v>男</v>
      </c>
      <c r="G32" s="21"/>
    </row>
    <row r="33" spans="1:7" ht="34.5" customHeight="1">
      <c r="A33" s="18">
        <v>30</v>
      </c>
      <c r="B33" s="23"/>
      <c r="C33" s="18" t="s">
        <v>18</v>
      </c>
      <c r="D33" s="18" t="str">
        <f>"48152022122622493127283"</f>
        <v>48152022122622493127283</v>
      </c>
      <c r="E33" s="20" t="str">
        <f>"马欢"</f>
        <v>马欢</v>
      </c>
      <c r="F33" s="18" t="str">
        <f aca="true" t="shared" si="7" ref="F33:F38">"女"</f>
        <v>女</v>
      </c>
      <c r="G33" s="21"/>
    </row>
    <row r="34" spans="1:7" ht="34.5" customHeight="1">
      <c r="A34" s="18">
        <v>31</v>
      </c>
      <c r="B34" s="23"/>
      <c r="C34" s="18" t="s">
        <v>18</v>
      </c>
      <c r="D34" s="18" t="str">
        <f>"48152022122709081827321"</f>
        <v>48152022122709081827321</v>
      </c>
      <c r="E34" s="20" t="str">
        <f>"林小漫"</f>
        <v>林小漫</v>
      </c>
      <c r="F34" s="18" t="str">
        <f t="shared" si="7"/>
        <v>女</v>
      </c>
      <c r="G34" s="21"/>
    </row>
    <row r="35" spans="1:7" ht="34.5" customHeight="1">
      <c r="A35" s="18">
        <v>32</v>
      </c>
      <c r="B35" s="23"/>
      <c r="C35" s="18" t="s">
        <v>18</v>
      </c>
      <c r="D35" s="18" t="str">
        <f>"48152022122716453927535"</f>
        <v>48152022122716453927535</v>
      </c>
      <c r="E35" s="20" t="str">
        <f>"鹿文举"</f>
        <v>鹿文举</v>
      </c>
      <c r="F35" s="18" t="str">
        <f t="shared" si="6"/>
        <v>男</v>
      </c>
      <c r="G35" s="21"/>
    </row>
    <row r="36" spans="1:7" ht="34.5" customHeight="1">
      <c r="A36" s="18">
        <v>33</v>
      </c>
      <c r="B36" s="23"/>
      <c r="C36" s="18" t="s">
        <v>18</v>
      </c>
      <c r="D36" s="18" t="str">
        <f>"48152022122719535627607"</f>
        <v>48152022122719535627607</v>
      </c>
      <c r="E36" s="20" t="str">
        <f>"蓝英杰"</f>
        <v>蓝英杰</v>
      </c>
      <c r="F36" s="18" t="str">
        <f t="shared" si="6"/>
        <v>男</v>
      </c>
      <c r="G36" s="21"/>
    </row>
    <row r="37" spans="1:7" ht="34.5" customHeight="1">
      <c r="A37" s="18">
        <v>34</v>
      </c>
      <c r="B37" s="23"/>
      <c r="C37" s="18" t="s">
        <v>18</v>
      </c>
      <c r="D37" s="18" t="str">
        <f>"48152022122722511927673"</f>
        <v>48152022122722511927673</v>
      </c>
      <c r="E37" s="20" t="str">
        <f>"黄惠娴"</f>
        <v>黄惠娴</v>
      </c>
      <c r="F37" s="18" t="str">
        <f t="shared" si="7"/>
        <v>女</v>
      </c>
      <c r="G37" s="21"/>
    </row>
    <row r="38" spans="1:7" ht="34.5" customHeight="1">
      <c r="A38" s="18">
        <v>35</v>
      </c>
      <c r="B38" s="23"/>
      <c r="C38" s="18" t="s">
        <v>18</v>
      </c>
      <c r="D38" s="18" t="str">
        <f>"48152022122812133828276"</f>
        <v>48152022122812133828276</v>
      </c>
      <c r="E38" s="20" t="str">
        <f>"潘丽"</f>
        <v>潘丽</v>
      </c>
      <c r="F38" s="18" t="str">
        <f t="shared" si="7"/>
        <v>女</v>
      </c>
      <c r="G38" s="21"/>
    </row>
    <row r="39" spans="1:7" ht="34.5" customHeight="1">
      <c r="A39" s="18">
        <v>36</v>
      </c>
      <c r="B39" s="23"/>
      <c r="C39" s="18" t="s">
        <v>18</v>
      </c>
      <c r="D39" s="18" t="str">
        <f>"48152022122911330629450"</f>
        <v>48152022122911330629450</v>
      </c>
      <c r="E39" s="20" t="str">
        <f>"赵成志"</f>
        <v>赵成志</v>
      </c>
      <c r="F39" s="18" t="str">
        <f>"男"</f>
        <v>男</v>
      </c>
      <c r="G39" s="21"/>
    </row>
    <row r="40" spans="1:7" ht="34.5" customHeight="1">
      <c r="A40" s="18">
        <v>37</v>
      </c>
      <c r="B40" s="23"/>
      <c r="C40" s="18" t="s">
        <v>18</v>
      </c>
      <c r="D40" s="18" t="str">
        <f>"48152022122921124330029"</f>
        <v>48152022122921124330029</v>
      </c>
      <c r="E40" s="20" t="str">
        <f>"陈媛媛"</f>
        <v>陈媛媛</v>
      </c>
      <c r="F40" s="18" t="str">
        <f>"女"</f>
        <v>女</v>
      </c>
      <c r="G40" s="21"/>
    </row>
    <row r="41" spans="1:7" ht="34.5" customHeight="1">
      <c r="A41" s="18">
        <v>38</v>
      </c>
      <c r="B41" s="23"/>
      <c r="C41" s="18" t="s">
        <v>18</v>
      </c>
      <c r="D41" s="18" t="str">
        <f>"48152022123011093030282"</f>
        <v>48152022123011093030282</v>
      </c>
      <c r="E41" s="20" t="str">
        <f>"黎楚怡"</f>
        <v>黎楚怡</v>
      </c>
      <c r="F41" s="18" t="str">
        <f>"女"</f>
        <v>女</v>
      </c>
      <c r="G41" s="21"/>
    </row>
    <row r="42" spans="1:7" ht="34.5" customHeight="1">
      <c r="A42" s="18">
        <v>39</v>
      </c>
      <c r="B42" s="23"/>
      <c r="C42" s="18" t="s">
        <v>18</v>
      </c>
      <c r="D42" s="18" t="str">
        <f>"48152022123016444330551"</f>
        <v>48152022123016444330551</v>
      </c>
      <c r="E42" s="20" t="str">
        <f>"蒋振廷"</f>
        <v>蒋振廷</v>
      </c>
      <c r="F42" s="18" t="str">
        <f>"男"</f>
        <v>男</v>
      </c>
      <c r="G42" s="21"/>
    </row>
    <row r="43" spans="1:7" ht="34.5" customHeight="1">
      <c r="A43" s="18">
        <v>40</v>
      </c>
      <c r="B43" s="23"/>
      <c r="C43" s="18" t="s">
        <v>18</v>
      </c>
      <c r="D43" s="18" t="str">
        <f>"48152022123018482530644"</f>
        <v>48152022123018482530644</v>
      </c>
      <c r="E43" s="20" t="str">
        <f>"王玉慧"</f>
        <v>王玉慧</v>
      </c>
      <c r="F43" s="18" t="str">
        <f aca="true" t="shared" si="8" ref="F43:F48">"女"</f>
        <v>女</v>
      </c>
      <c r="G43" s="21"/>
    </row>
    <row r="44" spans="1:7" ht="34.5" customHeight="1">
      <c r="A44" s="18">
        <v>41</v>
      </c>
      <c r="B44" s="23"/>
      <c r="C44" s="18" t="s">
        <v>18</v>
      </c>
      <c r="D44" s="18" t="str">
        <f>"48152022123110321730888"</f>
        <v>48152022123110321730888</v>
      </c>
      <c r="E44" s="20" t="str">
        <f>"赵宇洪"</f>
        <v>赵宇洪</v>
      </c>
      <c r="F44" s="18" t="str">
        <f>"男"</f>
        <v>男</v>
      </c>
      <c r="G44" s="21"/>
    </row>
    <row r="45" spans="1:7" ht="34.5" customHeight="1">
      <c r="A45" s="18">
        <v>42</v>
      </c>
      <c r="B45" s="23"/>
      <c r="C45" s="18" t="s">
        <v>18</v>
      </c>
      <c r="D45" s="18" t="str">
        <f>"48152023010315502137199"</f>
        <v>48152023010315502137199</v>
      </c>
      <c r="E45" s="20" t="str">
        <f>"陈丹丹"</f>
        <v>陈丹丹</v>
      </c>
      <c r="F45" s="18" t="str">
        <f t="shared" si="8"/>
        <v>女</v>
      </c>
      <c r="G45" s="21"/>
    </row>
    <row r="46" spans="1:7" ht="34.5" customHeight="1">
      <c r="A46" s="18">
        <v>43</v>
      </c>
      <c r="B46" s="23"/>
      <c r="C46" s="18" t="s">
        <v>18</v>
      </c>
      <c r="D46" s="18" t="str">
        <f>"48152023010408561038765"</f>
        <v>48152023010408561038765</v>
      </c>
      <c r="E46" s="20" t="str">
        <f>"李少卡"</f>
        <v>李少卡</v>
      </c>
      <c r="F46" s="18" t="str">
        <f t="shared" si="8"/>
        <v>女</v>
      </c>
      <c r="G46" s="21"/>
    </row>
    <row r="47" spans="1:7" ht="34.5" customHeight="1">
      <c r="A47" s="18">
        <v>44</v>
      </c>
      <c r="B47" s="23"/>
      <c r="C47" s="18" t="s">
        <v>18</v>
      </c>
      <c r="D47" s="18" t="str">
        <f>"48152023010416513240329"</f>
        <v>48152023010416513240329</v>
      </c>
      <c r="E47" s="20" t="str">
        <f>"王传咪"</f>
        <v>王传咪</v>
      </c>
      <c r="F47" s="18" t="str">
        <f t="shared" si="8"/>
        <v>女</v>
      </c>
      <c r="G47" s="21"/>
    </row>
    <row r="48" spans="1:7" ht="34.5" customHeight="1">
      <c r="A48" s="18">
        <v>45</v>
      </c>
      <c r="B48" s="23"/>
      <c r="C48" s="18" t="s">
        <v>18</v>
      </c>
      <c r="D48" s="18" t="str">
        <f>"48152023010616200443635"</f>
        <v>48152023010616200443635</v>
      </c>
      <c r="E48" s="20" t="str">
        <f>"李洪卓"</f>
        <v>李洪卓</v>
      </c>
      <c r="F48" s="18" t="str">
        <f t="shared" si="8"/>
        <v>女</v>
      </c>
      <c r="G48" s="21"/>
    </row>
    <row r="49" spans="1:7" ht="34.5" customHeight="1">
      <c r="A49" s="18">
        <v>46</v>
      </c>
      <c r="B49" s="23"/>
      <c r="C49" s="18" t="s">
        <v>18</v>
      </c>
      <c r="D49" s="18" t="str">
        <f>"48152023010719440344834"</f>
        <v>48152023010719440344834</v>
      </c>
      <c r="E49" s="20" t="str">
        <f>"黄光元"</f>
        <v>黄光元</v>
      </c>
      <c r="F49" s="18" t="str">
        <f aca="true" t="shared" si="9" ref="F49:F57">"男"</f>
        <v>男</v>
      </c>
      <c r="G49" s="21"/>
    </row>
    <row r="50" spans="1:7" ht="34.5" customHeight="1">
      <c r="A50" s="18">
        <v>47</v>
      </c>
      <c r="B50" s="22"/>
      <c r="C50" s="18" t="s">
        <v>18</v>
      </c>
      <c r="D50" s="18" t="str">
        <f>"48152023010722142445028"</f>
        <v>48152023010722142445028</v>
      </c>
      <c r="E50" s="20" t="str">
        <f>"付士桓"</f>
        <v>付士桓</v>
      </c>
      <c r="F50" s="18" t="str">
        <f t="shared" si="9"/>
        <v>男</v>
      </c>
      <c r="G50" s="21"/>
    </row>
    <row r="51" spans="1:7" ht="34.5" customHeight="1">
      <c r="A51" s="18">
        <v>48</v>
      </c>
      <c r="B51" s="19" t="s">
        <v>19</v>
      </c>
      <c r="C51" s="18" t="s">
        <v>20</v>
      </c>
      <c r="D51" s="18" t="str">
        <f>"48152022122611534826951"</f>
        <v>48152022122611534826951</v>
      </c>
      <c r="E51" s="20" t="str">
        <f>"朱德敏"</f>
        <v>朱德敏</v>
      </c>
      <c r="F51" s="18" t="str">
        <f t="shared" si="9"/>
        <v>男</v>
      </c>
      <c r="G51" s="21"/>
    </row>
    <row r="52" spans="1:7" ht="34.5" customHeight="1">
      <c r="A52" s="18">
        <v>49</v>
      </c>
      <c r="B52" s="23"/>
      <c r="C52" s="18" t="s">
        <v>20</v>
      </c>
      <c r="D52" s="18" t="str">
        <f>"48152022122614131727026"</f>
        <v>48152022122614131727026</v>
      </c>
      <c r="E52" s="20" t="str">
        <f>"庄金鹏"</f>
        <v>庄金鹏</v>
      </c>
      <c r="F52" s="18" t="str">
        <f t="shared" si="9"/>
        <v>男</v>
      </c>
      <c r="G52" s="21"/>
    </row>
    <row r="53" spans="1:7" ht="34.5" customHeight="1">
      <c r="A53" s="18">
        <v>50</v>
      </c>
      <c r="B53" s="23"/>
      <c r="C53" s="18" t="s">
        <v>20</v>
      </c>
      <c r="D53" s="18" t="str">
        <f>"48152022122723145127677"</f>
        <v>48152022122723145127677</v>
      </c>
      <c r="E53" s="20" t="str">
        <f>"李布林"</f>
        <v>李布林</v>
      </c>
      <c r="F53" s="18" t="str">
        <f t="shared" si="9"/>
        <v>男</v>
      </c>
      <c r="G53" s="21"/>
    </row>
    <row r="54" spans="1:7" ht="34.5" customHeight="1">
      <c r="A54" s="18">
        <v>51</v>
      </c>
      <c r="B54" s="23"/>
      <c r="C54" s="18" t="s">
        <v>20</v>
      </c>
      <c r="D54" s="18" t="str">
        <f>"48152023010619301243745"</f>
        <v>48152023010619301243745</v>
      </c>
      <c r="E54" s="20" t="str">
        <f>"袁昌茂"</f>
        <v>袁昌茂</v>
      </c>
      <c r="F54" s="18" t="str">
        <f t="shared" si="9"/>
        <v>男</v>
      </c>
      <c r="G54" s="21"/>
    </row>
    <row r="55" spans="1:7" ht="34.5" customHeight="1">
      <c r="A55" s="18">
        <v>52</v>
      </c>
      <c r="B55" s="23"/>
      <c r="C55" s="18" t="s">
        <v>20</v>
      </c>
      <c r="D55" s="18" t="str">
        <f>"48152023010620482743793"</f>
        <v>48152023010620482743793</v>
      </c>
      <c r="E55" s="20" t="str">
        <f>"李巨轮"</f>
        <v>李巨轮</v>
      </c>
      <c r="F55" s="18" t="str">
        <f t="shared" si="9"/>
        <v>男</v>
      </c>
      <c r="G55" s="21"/>
    </row>
    <row r="56" spans="1:7" ht="34.5" customHeight="1">
      <c r="A56" s="18">
        <v>53</v>
      </c>
      <c r="B56" s="23"/>
      <c r="C56" s="18" t="s">
        <v>20</v>
      </c>
      <c r="D56" s="18" t="str">
        <f>"48152023010714053144406"</f>
        <v>48152023010714053144406</v>
      </c>
      <c r="E56" s="20" t="str">
        <f>"王鸿鹏"</f>
        <v>王鸿鹏</v>
      </c>
      <c r="F56" s="18" t="str">
        <f t="shared" si="9"/>
        <v>男</v>
      </c>
      <c r="G56" s="21"/>
    </row>
    <row r="57" spans="1:7" ht="34.5" customHeight="1">
      <c r="A57" s="18">
        <v>54</v>
      </c>
      <c r="B57" s="22"/>
      <c r="C57" s="18" t="s">
        <v>20</v>
      </c>
      <c r="D57" s="18" t="str">
        <f>"48152023011219573349988"</f>
        <v>48152023011219573349988</v>
      </c>
      <c r="E57" s="20" t="str">
        <f>"王小贵"</f>
        <v>王小贵</v>
      </c>
      <c r="F57" s="18" t="str">
        <f t="shared" si="9"/>
        <v>男</v>
      </c>
      <c r="G57" s="21"/>
    </row>
    <row r="58" spans="1:7" ht="34.5" customHeight="1">
      <c r="A58" s="18">
        <v>55</v>
      </c>
      <c r="B58" s="19" t="s">
        <v>21</v>
      </c>
      <c r="C58" s="18" t="s">
        <v>22</v>
      </c>
      <c r="D58" s="18" t="str">
        <f>"48152022122921473430051"</f>
        <v>48152022122921473430051</v>
      </c>
      <c r="E58" s="20" t="str">
        <f>"谢晓薇"</f>
        <v>谢晓薇</v>
      </c>
      <c r="F58" s="18" t="str">
        <f aca="true" t="shared" si="10" ref="F58:F62">"女"</f>
        <v>女</v>
      </c>
      <c r="G58" s="21"/>
    </row>
    <row r="59" spans="1:7" ht="34.5" customHeight="1">
      <c r="A59" s="18">
        <v>56</v>
      </c>
      <c r="B59" s="23"/>
      <c r="C59" s="18" t="s">
        <v>22</v>
      </c>
      <c r="D59" s="18" t="str">
        <f>"48152022123109002730823"</f>
        <v>48152022123109002730823</v>
      </c>
      <c r="E59" s="20" t="str">
        <f>"李德胜"</f>
        <v>李德胜</v>
      </c>
      <c r="F59" s="18" t="str">
        <f>"男"</f>
        <v>男</v>
      </c>
      <c r="G59" s="21"/>
    </row>
    <row r="60" spans="1:7" ht="34.5" customHeight="1">
      <c r="A60" s="18">
        <v>57</v>
      </c>
      <c r="B60" s="23"/>
      <c r="C60" s="18" t="s">
        <v>22</v>
      </c>
      <c r="D60" s="18" t="str">
        <f>"48152023010115425733477"</f>
        <v>48152023010115425733477</v>
      </c>
      <c r="E60" s="20" t="str">
        <f>"欧国兴"</f>
        <v>欧国兴</v>
      </c>
      <c r="F60" s="18" t="str">
        <f>"男"</f>
        <v>男</v>
      </c>
      <c r="G60" s="21"/>
    </row>
    <row r="61" spans="1:7" ht="34.5" customHeight="1">
      <c r="A61" s="18">
        <v>58</v>
      </c>
      <c r="B61" s="22"/>
      <c r="C61" s="18" t="s">
        <v>22</v>
      </c>
      <c r="D61" s="18" t="str">
        <f>"48152023010320265938093"</f>
        <v>48152023010320265938093</v>
      </c>
      <c r="E61" s="20" t="str">
        <f>"李云娇"</f>
        <v>李云娇</v>
      </c>
      <c r="F61" s="18" t="str">
        <f t="shared" si="10"/>
        <v>女</v>
      </c>
      <c r="G61" s="21"/>
    </row>
    <row r="62" spans="1:7" ht="34.5" customHeight="1">
      <c r="A62" s="18">
        <v>59</v>
      </c>
      <c r="B62" s="24" t="s">
        <v>23</v>
      </c>
      <c r="C62" s="18" t="s">
        <v>24</v>
      </c>
      <c r="D62" s="18" t="str">
        <f>"48152022122609131126812"</f>
        <v>48152022122609131126812</v>
      </c>
      <c r="E62" s="20" t="str">
        <f>"陈艳梅"</f>
        <v>陈艳梅</v>
      </c>
      <c r="F62" s="18" t="str">
        <f t="shared" si="10"/>
        <v>女</v>
      </c>
      <c r="G62" s="21"/>
    </row>
  </sheetData>
  <sheetProtection/>
  <mergeCells count="9">
    <mergeCell ref="A1:G1"/>
    <mergeCell ref="A2:G2"/>
    <mergeCell ref="B4:B5"/>
    <mergeCell ref="B6:B9"/>
    <mergeCell ref="B10:B12"/>
    <mergeCell ref="B13:B19"/>
    <mergeCell ref="B20:B50"/>
    <mergeCell ref="B51:B57"/>
    <mergeCell ref="B58:B61"/>
  </mergeCells>
  <printOptions/>
  <pageMargins left="0.275" right="0.19652777777777777" top="0.11805555555555555" bottom="0.11805555555555555" header="0.5" footer="0.1569444444444444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未定义</cp:lastModifiedBy>
  <dcterms:created xsi:type="dcterms:W3CDTF">2023-01-13T09:12:42Z</dcterms:created>
  <dcterms:modified xsi:type="dcterms:W3CDTF">2023-02-08T07:02:07Z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C0771CCEEB094DC18FB1C963D9D2FE71</vt:lpwstr>
  </property>
  <property fmtid="{D5CDD505-2E9C-101B-9397-08002B2CF9AE}" pid="4" name="KSOProductBuildV">
    <vt:lpwstr>2052-11.1.0.13703</vt:lpwstr>
  </property>
</Properties>
</file>