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入围体检人员名单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<sst xmlns="http://schemas.openxmlformats.org/spreadsheetml/2006/main" count="8" uniqueCount="8">
  <si>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2022年亳州职业技术学院公开招聘人员体检入围人员名单</t>
  </si>
  <si>
    <t>序号</t>
  </si>
  <si>
    <t>岗位代码</t>
  </si>
  <si>
    <t>准考证号</t>
  </si>
  <si>
    <t>性别</t>
  </si>
  <si>
    <t>笔试成绩</t>
  </si>
  <si>
    <t>面试成绩</t>
  </si>
  <si>
    <t>合成成绩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</si>
</sst>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name val="等线"/>
      <family val="0"/>
    </font>
    <font>
      <sz val="9"/>
      <name val="等线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I2" sqref="I2"/>
    </sheetView>
  </sheetViews>
  <sheetFormatPr defaultColWidth="9.140625" defaultRowHeight="15" customHeight="1"/>
  <cols>
    <col min="1" max="1" width="5.140625" style="2" customWidth="1"/>
    <col min="2" max="2" width="8.421875" style="2" customWidth="1"/>
    <col min="3" max="3" width="12.421875" style="2" customWidth="1"/>
    <col min="4" max="4" width="5.140625" style="2" customWidth="1"/>
    <col min="5" max="5" width="9.28125" style="2" customWidth="1"/>
    <col min="6" max="6" width="9.140625" style="2" customWidth="1"/>
    <col min="7" max="7" width="11.140625" style="2" customWidth="1"/>
    <col min="8" max="16384" width="9.00390625" style="1" customWidth="1"/>
  </cols>
  <sheetData>
    <row r="1" spans="1:7" ht="24" customHeight="1">
      <c r="A1" s="6" t="s">
        <v>0</v>
      </c>
      <c r="B1" s="6"/>
      <c r="C1" s="6"/>
      <c r="D1" s="6"/>
      <c r="E1" s="6"/>
      <c r="F1" s="6"/>
      <c r="G1" s="6"/>
    </row>
    <row r="2" spans="1:7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4.25">
      <c r="A3" s="3">
        <v>1</v>
      </c>
      <c r="B3" s="3" t="str">
        <f aca="true" t="shared" si="0" ref="B3:B11">"030001"</f>
        <v>030001</v>
      </c>
      <c r="C3" s="3" t="str">
        <f>"1217030118"</f>
        <v>1217030118</v>
      </c>
      <c r="D3" s="3" t="str">
        <f>"女"</f>
        <v>女</v>
      </c>
      <c r="E3" s="4">
        <v>91</v>
      </c>
      <c r="F3" s="4">
        <v>83.26</v>
      </c>
      <c r="G3" s="4">
        <f aca="true" t="shared" si="1" ref="G3:G26">(E3+F3)/2</f>
        <v>87.13</v>
      </c>
    </row>
    <row r="4" spans="1:7" ht="14.25">
      <c r="A4" s="3">
        <v>2</v>
      </c>
      <c r="B4" s="3" t="str">
        <f t="shared" si="0"/>
        <v>030001</v>
      </c>
      <c r="C4" s="3" t="str">
        <f>"1217030101"</f>
        <v>1217030101</v>
      </c>
      <c r="D4" s="3" t="str">
        <f>"女"</f>
        <v>女</v>
      </c>
      <c r="E4" s="4">
        <v>86</v>
      </c>
      <c r="F4" s="4">
        <v>77.58</v>
      </c>
      <c r="G4" s="4">
        <f t="shared" si="1"/>
        <v>81.78999999999999</v>
      </c>
    </row>
    <row r="5" spans="1:7" ht="14.25">
      <c r="A5" s="3">
        <v>3</v>
      </c>
      <c r="B5" s="3" t="str">
        <f t="shared" si="0"/>
        <v>030001</v>
      </c>
      <c r="C5" s="3" t="str">
        <f>"1217030119"</f>
        <v>1217030119</v>
      </c>
      <c r="D5" s="3" t="str">
        <f>"女"</f>
        <v>女</v>
      </c>
      <c r="E5" s="4">
        <v>85</v>
      </c>
      <c r="F5" s="4">
        <v>77.6</v>
      </c>
      <c r="G5" s="4">
        <f t="shared" si="1"/>
        <v>81.3</v>
      </c>
    </row>
    <row r="6" spans="1:7" ht="14.25">
      <c r="A6" s="3">
        <v>4</v>
      </c>
      <c r="B6" s="3" t="str">
        <f t="shared" si="0"/>
        <v>030001</v>
      </c>
      <c r="C6" s="3" t="str">
        <f>"1217030110"</f>
        <v>1217030110</v>
      </c>
      <c r="D6" s="3" t="str">
        <f>"女"</f>
        <v>女</v>
      </c>
      <c r="E6" s="4">
        <v>77</v>
      </c>
      <c r="F6" s="4">
        <v>84.7</v>
      </c>
      <c r="G6" s="4">
        <f t="shared" si="1"/>
        <v>80.85</v>
      </c>
    </row>
    <row r="7" spans="1:7" ht="14.25">
      <c r="A7" s="3">
        <v>5</v>
      </c>
      <c r="B7" s="3" t="str">
        <f t="shared" si="0"/>
        <v>030001</v>
      </c>
      <c r="C7" s="3" t="str">
        <f>"1217030122"</f>
        <v>1217030122</v>
      </c>
      <c r="D7" s="3" t="str">
        <f>"女"</f>
        <v>女</v>
      </c>
      <c r="E7" s="4">
        <v>83</v>
      </c>
      <c r="F7" s="4">
        <v>76.2</v>
      </c>
      <c r="G7" s="4">
        <f t="shared" si="1"/>
        <v>79.6</v>
      </c>
    </row>
    <row r="8" spans="1:7" ht="14.25">
      <c r="A8" s="3">
        <v>6</v>
      </c>
      <c r="B8" s="3" t="str">
        <f t="shared" si="0"/>
        <v>030001</v>
      </c>
      <c r="C8" s="3" t="str">
        <f>"1217030113"</f>
        <v>1217030113</v>
      </c>
      <c r="D8" s="3" t="str">
        <f>"男"</f>
        <v>男</v>
      </c>
      <c r="E8" s="4">
        <v>79</v>
      </c>
      <c r="F8" s="4">
        <v>77.6</v>
      </c>
      <c r="G8" s="4">
        <f t="shared" si="1"/>
        <v>78.3</v>
      </c>
    </row>
    <row r="9" spans="1:7" ht="14.25">
      <c r="A9" s="3">
        <v>7</v>
      </c>
      <c r="B9" s="3" t="str">
        <f t="shared" si="0"/>
        <v>030001</v>
      </c>
      <c r="C9" s="3" t="str">
        <f>"1217030109"</f>
        <v>1217030109</v>
      </c>
      <c r="D9" s="3" t="str">
        <f>"女"</f>
        <v>女</v>
      </c>
      <c r="E9" s="4">
        <v>74</v>
      </c>
      <c r="F9" s="4">
        <v>79.48</v>
      </c>
      <c r="G9" s="4">
        <f t="shared" si="1"/>
        <v>76.74000000000001</v>
      </c>
    </row>
    <row r="10" spans="1:7" ht="14.25">
      <c r="A10" s="3">
        <v>8</v>
      </c>
      <c r="B10" s="3" t="str">
        <f t="shared" si="0"/>
        <v>030001</v>
      </c>
      <c r="C10" s="3" t="str">
        <f>"1217030107"</f>
        <v>1217030107</v>
      </c>
      <c r="D10" s="3" t="str">
        <f>"女"</f>
        <v>女</v>
      </c>
      <c r="E10" s="4">
        <v>74</v>
      </c>
      <c r="F10" s="4">
        <v>77</v>
      </c>
      <c r="G10" s="4">
        <f t="shared" si="1"/>
        <v>75.5</v>
      </c>
    </row>
    <row r="11" spans="1:7" ht="14.25">
      <c r="A11" s="3">
        <v>9</v>
      </c>
      <c r="B11" s="3" t="str">
        <f t="shared" si="0"/>
        <v>030001</v>
      </c>
      <c r="C11" s="3" t="str">
        <f>"1217030115"</f>
        <v>1217030115</v>
      </c>
      <c r="D11" s="3" t="str">
        <f>"男"</f>
        <v>男</v>
      </c>
      <c r="E11" s="4">
        <v>68</v>
      </c>
      <c r="F11" s="4">
        <v>81.6</v>
      </c>
      <c r="G11" s="4">
        <f t="shared" si="1"/>
        <v>74.8</v>
      </c>
    </row>
    <row r="12" spans="1:7" ht="14.25">
      <c r="A12" s="3">
        <v>10</v>
      </c>
      <c r="B12" s="3" t="str">
        <f aca="true" t="shared" si="2" ref="B12:B17">"030002"</f>
        <v>030002</v>
      </c>
      <c r="C12" s="3" t="str">
        <f>"1217030202"</f>
        <v>1217030202</v>
      </c>
      <c r="D12" s="3" t="str">
        <f>"女"</f>
        <v>女</v>
      </c>
      <c r="E12" s="4">
        <v>85</v>
      </c>
      <c r="F12" s="4">
        <v>82.9</v>
      </c>
      <c r="G12" s="4">
        <f t="shared" si="1"/>
        <v>83.95</v>
      </c>
    </row>
    <row r="13" spans="1:7" ht="14.25">
      <c r="A13" s="3">
        <v>11</v>
      </c>
      <c r="B13" s="3" t="str">
        <f t="shared" si="2"/>
        <v>030002</v>
      </c>
      <c r="C13" s="3" t="str">
        <f>"1217030226"</f>
        <v>1217030226</v>
      </c>
      <c r="D13" s="3" t="str">
        <f>"男"</f>
        <v>男</v>
      </c>
      <c r="E13" s="4">
        <v>89</v>
      </c>
      <c r="F13" s="4">
        <v>77.4</v>
      </c>
      <c r="G13" s="4">
        <f t="shared" si="1"/>
        <v>83.2</v>
      </c>
    </row>
    <row r="14" spans="1:7" ht="14.25">
      <c r="A14" s="3">
        <v>12</v>
      </c>
      <c r="B14" s="3" t="str">
        <f t="shared" si="2"/>
        <v>030002</v>
      </c>
      <c r="C14" s="3" t="str">
        <f>"1217030212"</f>
        <v>1217030212</v>
      </c>
      <c r="D14" s="3" t="str">
        <f>"女"</f>
        <v>女</v>
      </c>
      <c r="E14" s="4">
        <v>81</v>
      </c>
      <c r="F14" s="4">
        <v>83.8</v>
      </c>
      <c r="G14" s="4">
        <f t="shared" si="1"/>
        <v>82.4</v>
      </c>
    </row>
    <row r="15" spans="1:7" ht="14.25">
      <c r="A15" s="3">
        <v>13</v>
      </c>
      <c r="B15" s="3" t="str">
        <f t="shared" si="2"/>
        <v>030002</v>
      </c>
      <c r="C15" s="3" t="str">
        <f>"1217030210"</f>
        <v>1217030210</v>
      </c>
      <c r="D15" s="3" t="str">
        <f>"女"</f>
        <v>女</v>
      </c>
      <c r="E15" s="4">
        <v>73</v>
      </c>
      <c r="F15" s="4">
        <v>86.2</v>
      </c>
      <c r="G15" s="4">
        <f t="shared" si="1"/>
        <v>79.6</v>
      </c>
    </row>
    <row r="16" spans="1:7" ht="14.25">
      <c r="A16" s="3">
        <v>14</v>
      </c>
      <c r="B16" s="3" t="str">
        <f t="shared" si="2"/>
        <v>030002</v>
      </c>
      <c r="C16" s="3" t="str">
        <f>"1217030219"</f>
        <v>1217030219</v>
      </c>
      <c r="D16" s="3" t="str">
        <f>"男"</f>
        <v>男</v>
      </c>
      <c r="E16" s="4">
        <v>73</v>
      </c>
      <c r="F16" s="4">
        <v>85</v>
      </c>
      <c r="G16" s="4">
        <f t="shared" si="1"/>
        <v>79</v>
      </c>
    </row>
    <row r="17" spans="1:7" ht="14.25">
      <c r="A17" s="3">
        <v>15</v>
      </c>
      <c r="B17" s="3" t="str">
        <f t="shared" si="2"/>
        <v>030002</v>
      </c>
      <c r="C17" s="3" t="str">
        <f>"1217030223"</f>
        <v>1217030223</v>
      </c>
      <c r="D17" s="3" t="str">
        <f aca="true" t="shared" si="3" ref="D17:D23">"女"</f>
        <v>女</v>
      </c>
      <c r="E17" s="4">
        <v>73</v>
      </c>
      <c r="F17" s="4">
        <v>79.4</v>
      </c>
      <c r="G17" s="4">
        <f t="shared" si="1"/>
        <v>76.2</v>
      </c>
    </row>
    <row r="18" spans="1:7" ht="14.25">
      <c r="A18" s="3">
        <v>16</v>
      </c>
      <c r="B18" s="3" t="str">
        <f>"030003"</f>
        <v>030003</v>
      </c>
      <c r="C18" s="3" t="str">
        <f>"1217030303"</f>
        <v>1217030303</v>
      </c>
      <c r="D18" s="3" t="str">
        <f t="shared" si="3"/>
        <v>女</v>
      </c>
      <c r="E18" s="4">
        <v>92</v>
      </c>
      <c r="F18" s="4">
        <v>87</v>
      </c>
      <c r="G18" s="4">
        <f t="shared" si="1"/>
        <v>89.5</v>
      </c>
    </row>
    <row r="19" spans="1:7" ht="14.25">
      <c r="A19" s="3">
        <v>17</v>
      </c>
      <c r="B19" s="3" t="str">
        <f>"030003"</f>
        <v>030003</v>
      </c>
      <c r="C19" s="3" t="str">
        <f>"1217030306"</f>
        <v>1217030306</v>
      </c>
      <c r="D19" s="3" t="str">
        <f t="shared" si="3"/>
        <v>女</v>
      </c>
      <c r="E19" s="4">
        <v>89</v>
      </c>
      <c r="F19" s="4">
        <v>83.2</v>
      </c>
      <c r="G19" s="4">
        <f t="shared" si="1"/>
        <v>86.1</v>
      </c>
    </row>
    <row r="20" spans="1:7" ht="14.25">
      <c r="A20" s="3">
        <v>18</v>
      </c>
      <c r="B20" s="3" t="str">
        <f>"030003"</f>
        <v>030003</v>
      </c>
      <c r="C20" s="3" t="str">
        <f>"1217030230"</f>
        <v>1217030230</v>
      </c>
      <c r="D20" s="3" t="str">
        <f t="shared" si="3"/>
        <v>女</v>
      </c>
      <c r="E20" s="4">
        <v>80</v>
      </c>
      <c r="F20" s="4">
        <v>86.6</v>
      </c>
      <c r="G20" s="4">
        <f t="shared" si="1"/>
        <v>83.3</v>
      </c>
    </row>
    <row r="21" spans="1:7" ht="14.25">
      <c r="A21" s="3">
        <v>19</v>
      </c>
      <c r="B21" s="3" t="str">
        <f>"030003"</f>
        <v>030003</v>
      </c>
      <c r="C21" s="3" t="str">
        <f>"1217030301"</f>
        <v>1217030301</v>
      </c>
      <c r="D21" s="3" t="str">
        <f t="shared" si="3"/>
        <v>女</v>
      </c>
      <c r="E21" s="4">
        <v>80</v>
      </c>
      <c r="F21" s="4">
        <v>83.6</v>
      </c>
      <c r="G21" s="4">
        <f t="shared" si="1"/>
        <v>81.8</v>
      </c>
    </row>
    <row r="22" spans="1:7" ht="14.25">
      <c r="A22" s="3">
        <v>20</v>
      </c>
      <c r="B22" s="3" t="str">
        <f>"030004"</f>
        <v>030004</v>
      </c>
      <c r="C22" s="3" t="str">
        <f>"1217030308"</f>
        <v>1217030308</v>
      </c>
      <c r="D22" s="3" t="str">
        <f t="shared" si="3"/>
        <v>女</v>
      </c>
      <c r="E22" s="4">
        <v>87</v>
      </c>
      <c r="F22" s="4">
        <v>86.8</v>
      </c>
      <c r="G22" s="4">
        <f t="shared" si="1"/>
        <v>86.9</v>
      </c>
    </row>
    <row r="23" spans="1:7" ht="14.25">
      <c r="A23" s="3">
        <v>21</v>
      </c>
      <c r="B23" s="3" t="str">
        <f>"030004"</f>
        <v>030004</v>
      </c>
      <c r="C23" s="3" t="str">
        <f>"1217030310"</f>
        <v>1217030310</v>
      </c>
      <c r="D23" s="3" t="str">
        <f t="shared" si="3"/>
        <v>女</v>
      </c>
      <c r="E23" s="4">
        <v>86</v>
      </c>
      <c r="F23" s="4">
        <v>86.6</v>
      </c>
      <c r="G23" s="4">
        <f t="shared" si="1"/>
        <v>86.3</v>
      </c>
    </row>
    <row r="24" spans="1:7" ht="14.25">
      <c r="A24" s="3">
        <v>22</v>
      </c>
      <c r="B24" s="3" t="str">
        <f>"030004"</f>
        <v>030004</v>
      </c>
      <c r="C24" s="3" t="str">
        <f>"1217030320"</f>
        <v>1217030320</v>
      </c>
      <c r="D24" s="3" t="str">
        <f>"男"</f>
        <v>男</v>
      </c>
      <c r="E24" s="4">
        <v>81</v>
      </c>
      <c r="F24" s="4">
        <v>83.2</v>
      </c>
      <c r="G24" s="4">
        <f t="shared" si="1"/>
        <v>82.1</v>
      </c>
    </row>
    <row r="25" spans="1:7" ht="14.25">
      <c r="A25" s="3">
        <v>23</v>
      </c>
      <c r="B25" s="3" t="str">
        <f>"030004"</f>
        <v>030004</v>
      </c>
      <c r="C25" s="3" t="str">
        <f>"1217030326"</f>
        <v>1217030326</v>
      </c>
      <c r="D25" s="3" t="str">
        <f>"男"</f>
        <v>男</v>
      </c>
      <c r="E25" s="4">
        <v>84</v>
      </c>
      <c r="F25" s="4">
        <v>77.8</v>
      </c>
      <c r="G25" s="4">
        <f t="shared" si="1"/>
        <v>80.9</v>
      </c>
    </row>
    <row r="26" spans="1:7" ht="14.25">
      <c r="A26" s="3">
        <v>24</v>
      </c>
      <c r="B26" s="3" t="str">
        <f>"030004"</f>
        <v>030004</v>
      </c>
      <c r="C26" s="3" t="str">
        <f>"1217030323"</f>
        <v>1217030323</v>
      </c>
      <c r="D26" s="3" t="str">
        <f>"男"</f>
        <v>男</v>
      </c>
      <c r="E26" s="4">
        <v>75</v>
      </c>
      <c r="F26" s="4">
        <v>85</v>
      </c>
      <c r="G26" s="4">
        <f t="shared" si="1"/>
        <v>80</v>
      </c>
    </row>
    <row r="27" spans="1:7" ht="14.25">
      <c r="A27" s="3">
        <v>25</v>
      </c>
      <c r="B27" s="3" t="str">
        <f aca="true" t="shared" si="4" ref="B27:B33">"030005"</f>
        <v>030005</v>
      </c>
      <c r="C27" s="3" t="str">
        <f>"1217030424"</f>
        <v>1217030424</v>
      </c>
      <c r="D27" s="3" t="str">
        <f>"男"</f>
        <v>男</v>
      </c>
      <c r="E27" s="4">
        <v>95</v>
      </c>
      <c r="F27" s="4">
        <v>75.8</v>
      </c>
      <c r="G27" s="4">
        <f aca="true" t="shared" si="5" ref="G27:G62">(E27+F27)/2</f>
        <v>85.4</v>
      </c>
    </row>
    <row r="28" spans="1:7" ht="14.25">
      <c r="A28" s="3">
        <v>26</v>
      </c>
      <c r="B28" s="3" t="str">
        <f t="shared" si="4"/>
        <v>030005</v>
      </c>
      <c r="C28" s="3" t="str">
        <f>"1217030429"</f>
        <v>1217030429</v>
      </c>
      <c r="D28" s="3" t="str">
        <f>"女"</f>
        <v>女</v>
      </c>
      <c r="E28" s="4">
        <v>85</v>
      </c>
      <c r="F28" s="4">
        <v>81.6</v>
      </c>
      <c r="G28" s="4">
        <f t="shared" si="5"/>
        <v>83.3</v>
      </c>
    </row>
    <row r="29" spans="1:7" ht="14.25">
      <c r="A29" s="3">
        <v>27</v>
      </c>
      <c r="B29" s="3" t="str">
        <f t="shared" si="4"/>
        <v>030005</v>
      </c>
      <c r="C29" s="3" t="str">
        <f>"1217030401"</f>
        <v>1217030401</v>
      </c>
      <c r="D29" s="3" t="str">
        <f>"男"</f>
        <v>男</v>
      </c>
      <c r="E29" s="4">
        <v>79</v>
      </c>
      <c r="F29" s="4">
        <v>79.4</v>
      </c>
      <c r="G29" s="4">
        <f t="shared" si="5"/>
        <v>79.2</v>
      </c>
    </row>
    <row r="30" spans="1:7" ht="14.25">
      <c r="A30" s="3">
        <v>28</v>
      </c>
      <c r="B30" s="3" t="str">
        <f t="shared" si="4"/>
        <v>030005</v>
      </c>
      <c r="C30" s="3" t="str">
        <f>"1217030328"</f>
        <v>1217030328</v>
      </c>
      <c r="D30" s="3" t="str">
        <f>"男"</f>
        <v>男</v>
      </c>
      <c r="E30" s="4">
        <v>74</v>
      </c>
      <c r="F30" s="4">
        <v>83.4</v>
      </c>
      <c r="G30" s="4">
        <f t="shared" si="5"/>
        <v>78.7</v>
      </c>
    </row>
    <row r="31" spans="1:7" ht="14.25">
      <c r="A31" s="3">
        <v>29</v>
      </c>
      <c r="B31" s="3" t="str">
        <f t="shared" si="4"/>
        <v>030005</v>
      </c>
      <c r="C31" s="3" t="str">
        <f>"1217030510"</f>
        <v>1217030510</v>
      </c>
      <c r="D31" s="3" t="str">
        <f>"女"</f>
        <v>女</v>
      </c>
      <c r="E31" s="4">
        <v>73</v>
      </c>
      <c r="F31" s="4">
        <v>80.8</v>
      </c>
      <c r="G31" s="4">
        <f t="shared" si="5"/>
        <v>76.9</v>
      </c>
    </row>
    <row r="32" spans="1:7" ht="14.25">
      <c r="A32" s="3">
        <v>30</v>
      </c>
      <c r="B32" s="3" t="str">
        <f t="shared" si="4"/>
        <v>030005</v>
      </c>
      <c r="C32" s="3" t="str">
        <f>"1217030430"</f>
        <v>1217030430</v>
      </c>
      <c r="D32" s="3" t="str">
        <f>"女"</f>
        <v>女</v>
      </c>
      <c r="E32" s="4">
        <v>72</v>
      </c>
      <c r="F32" s="4">
        <v>80.8</v>
      </c>
      <c r="G32" s="4">
        <f t="shared" si="5"/>
        <v>76.4</v>
      </c>
    </row>
    <row r="33" spans="1:7" ht="14.25">
      <c r="A33" s="3">
        <v>31</v>
      </c>
      <c r="B33" s="3" t="str">
        <f t="shared" si="4"/>
        <v>030005</v>
      </c>
      <c r="C33" s="3" t="str">
        <f>"1217030403"</f>
        <v>1217030403</v>
      </c>
      <c r="D33" s="3" t="str">
        <f>"女"</f>
        <v>女</v>
      </c>
      <c r="E33" s="4">
        <v>75</v>
      </c>
      <c r="F33" s="4">
        <v>75.8</v>
      </c>
      <c r="G33" s="4">
        <f t="shared" si="5"/>
        <v>75.4</v>
      </c>
    </row>
    <row r="34" spans="1:7" ht="14.25">
      <c r="A34" s="3">
        <v>32</v>
      </c>
      <c r="B34" s="3" t="str">
        <f aca="true" t="shared" si="6" ref="B34:B39">"030006"</f>
        <v>030006</v>
      </c>
      <c r="C34" s="3" t="str">
        <f>"1217030514"</f>
        <v>1217030514</v>
      </c>
      <c r="D34" s="3" t="str">
        <f>"女"</f>
        <v>女</v>
      </c>
      <c r="E34" s="4">
        <v>87</v>
      </c>
      <c r="F34" s="4">
        <v>83.9</v>
      </c>
      <c r="G34" s="4">
        <f t="shared" si="5"/>
        <v>85.45</v>
      </c>
    </row>
    <row r="35" spans="1:7" ht="14.25">
      <c r="A35" s="3">
        <v>33</v>
      </c>
      <c r="B35" s="3" t="str">
        <f t="shared" si="6"/>
        <v>030006</v>
      </c>
      <c r="C35" s="3" t="str">
        <f>"1217030604"</f>
        <v>1217030604</v>
      </c>
      <c r="D35" s="3" t="str">
        <f>"女"</f>
        <v>女</v>
      </c>
      <c r="E35" s="4">
        <v>82</v>
      </c>
      <c r="F35" s="4">
        <v>85.6</v>
      </c>
      <c r="G35" s="4">
        <f t="shared" si="5"/>
        <v>83.8</v>
      </c>
    </row>
    <row r="36" spans="1:7" ht="14.25">
      <c r="A36" s="3">
        <v>34</v>
      </c>
      <c r="B36" s="3" t="str">
        <f t="shared" si="6"/>
        <v>030006</v>
      </c>
      <c r="C36" s="3" t="str">
        <f>"1217030602"</f>
        <v>1217030602</v>
      </c>
      <c r="D36" s="3" t="str">
        <f>"男"</f>
        <v>男</v>
      </c>
      <c r="E36" s="4">
        <v>84</v>
      </c>
      <c r="F36" s="4">
        <v>74.9</v>
      </c>
      <c r="G36" s="4">
        <f t="shared" si="5"/>
        <v>79.45</v>
      </c>
    </row>
    <row r="37" spans="1:7" ht="14.25">
      <c r="A37" s="3">
        <v>35</v>
      </c>
      <c r="B37" s="3" t="str">
        <f t="shared" si="6"/>
        <v>030006</v>
      </c>
      <c r="C37" s="3" t="str">
        <f>"1217030528"</f>
        <v>1217030528</v>
      </c>
      <c r="D37" s="3" t="str">
        <f>"男"</f>
        <v>男</v>
      </c>
      <c r="E37" s="4">
        <v>78</v>
      </c>
      <c r="F37" s="4">
        <v>77.2</v>
      </c>
      <c r="G37" s="4">
        <f t="shared" si="5"/>
        <v>77.6</v>
      </c>
    </row>
    <row r="38" spans="1:7" ht="14.25">
      <c r="A38" s="3">
        <v>36</v>
      </c>
      <c r="B38" s="3" t="str">
        <f t="shared" si="6"/>
        <v>030006</v>
      </c>
      <c r="C38" s="3" t="str">
        <f>"1217030523"</f>
        <v>1217030523</v>
      </c>
      <c r="D38" s="3" t="str">
        <f>"男"</f>
        <v>男</v>
      </c>
      <c r="E38" s="4">
        <v>70</v>
      </c>
      <c r="F38" s="4">
        <v>82.1</v>
      </c>
      <c r="G38" s="4">
        <f t="shared" si="5"/>
        <v>76.05</v>
      </c>
    </row>
    <row r="39" spans="1:7" ht="14.25">
      <c r="A39" s="3">
        <v>37</v>
      </c>
      <c r="B39" s="3" t="str">
        <f t="shared" si="6"/>
        <v>030006</v>
      </c>
      <c r="C39" s="3" t="str">
        <f>"1217030607"</f>
        <v>1217030607</v>
      </c>
      <c r="D39" s="3" t="str">
        <f>"女"</f>
        <v>女</v>
      </c>
      <c r="E39" s="4">
        <v>64</v>
      </c>
      <c r="F39" s="4">
        <v>81.4</v>
      </c>
      <c r="G39" s="4">
        <f t="shared" si="5"/>
        <v>72.7</v>
      </c>
    </row>
    <row r="40" spans="1:7" ht="14.25">
      <c r="A40" s="3">
        <v>38</v>
      </c>
      <c r="B40" s="3" t="str">
        <f aca="true" t="shared" si="7" ref="B40:B46">"030007"</f>
        <v>030007</v>
      </c>
      <c r="C40" s="3" t="str">
        <f>"1217030628"</f>
        <v>1217030628</v>
      </c>
      <c r="D40" s="3" t="str">
        <f aca="true" t="shared" si="8" ref="D40:D49">"女"</f>
        <v>女</v>
      </c>
      <c r="E40" s="4">
        <v>81</v>
      </c>
      <c r="F40" s="4">
        <v>88.2</v>
      </c>
      <c r="G40" s="4">
        <f t="shared" si="5"/>
        <v>84.6</v>
      </c>
    </row>
    <row r="41" spans="1:7" ht="14.25">
      <c r="A41" s="3">
        <v>39</v>
      </c>
      <c r="B41" s="3" t="str">
        <f t="shared" si="7"/>
        <v>030007</v>
      </c>
      <c r="C41" s="3" t="str">
        <f>"1217030705"</f>
        <v>1217030705</v>
      </c>
      <c r="D41" s="3" t="str">
        <f t="shared" si="8"/>
        <v>女</v>
      </c>
      <c r="E41" s="4">
        <v>87</v>
      </c>
      <c r="F41" s="4">
        <v>82</v>
      </c>
      <c r="G41" s="4">
        <f t="shared" si="5"/>
        <v>84.5</v>
      </c>
    </row>
    <row r="42" spans="1:7" ht="14.25">
      <c r="A42" s="3">
        <v>40</v>
      </c>
      <c r="B42" s="3" t="str">
        <f t="shared" si="7"/>
        <v>030007</v>
      </c>
      <c r="C42" s="3" t="str">
        <f>"1217030620"</f>
        <v>1217030620</v>
      </c>
      <c r="D42" s="3" t="str">
        <f t="shared" si="8"/>
        <v>女</v>
      </c>
      <c r="E42" s="4">
        <v>82</v>
      </c>
      <c r="F42" s="4">
        <v>84.6</v>
      </c>
      <c r="G42" s="4">
        <f t="shared" si="5"/>
        <v>83.3</v>
      </c>
    </row>
    <row r="43" spans="1:7" ht="14.25">
      <c r="A43" s="3">
        <v>41</v>
      </c>
      <c r="B43" s="3" t="str">
        <f t="shared" si="7"/>
        <v>030007</v>
      </c>
      <c r="C43" s="3" t="str">
        <f>"1217030712"</f>
        <v>1217030712</v>
      </c>
      <c r="D43" s="3" t="str">
        <f t="shared" si="8"/>
        <v>女</v>
      </c>
      <c r="E43" s="4">
        <v>78</v>
      </c>
      <c r="F43" s="4">
        <v>84.2</v>
      </c>
      <c r="G43" s="4">
        <f t="shared" si="5"/>
        <v>81.1</v>
      </c>
    </row>
    <row r="44" spans="1:7" ht="14.25">
      <c r="A44" s="3">
        <v>42</v>
      </c>
      <c r="B44" s="3" t="str">
        <f t="shared" si="7"/>
        <v>030007</v>
      </c>
      <c r="C44" s="3" t="str">
        <f>"1217030706"</f>
        <v>1217030706</v>
      </c>
      <c r="D44" s="3" t="str">
        <f t="shared" si="8"/>
        <v>女</v>
      </c>
      <c r="E44" s="4">
        <v>82</v>
      </c>
      <c r="F44" s="4">
        <v>79.4</v>
      </c>
      <c r="G44" s="4">
        <f t="shared" si="5"/>
        <v>80.7</v>
      </c>
    </row>
    <row r="45" spans="1:7" ht="14.25">
      <c r="A45" s="3">
        <v>43</v>
      </c>
      <c r="B45" s="3" t="str">
        <f t="shared" si="7"/>
        <v>030007</v>
      </c>
      <c r="C45" s="3" t="str">
        <f>"1217030708"</f>
        <v>1217030708</v>
      </c>
      <c r="D45" s="3" t="str">
        <f t="shared" si="8"/>
        <v>女</v>
      </c>
      <c r="E45" s="4">
        <v>79</v>
      </c>
      <c r="F45" s="4">
        <v>81.8</v>
      </c>
      <c r="G45" s="4">
        <f t="shared" si="5"/>
        <v>80.4</v>
      </c>
    </row>
    <row r="46" spans="1:7" ht="14.25">
      <c r="A46" s="3">
        <v>44</v>
      </c>
      <c r="B46" s="3" t="str">
        <f t="shared" si="7"/>
        <v>030007</v>
      </c>
      <c r="C46" s="3" t="str">
        <f>"1217030707"</f>
        <v>1217030707</v>
      </c>
      <c r="D46" s="3" t="str">
        <f t="shared" si="8"/>
        <v>女</v>
      </c>
      <c r="E46" s="4">
        <v>79</v>
      </c>
      <c r="F46" s="4">
        <v>79.8</v>
      </c>
      <c r="G46" s="4">
        <f t="shared" si="5"/>
        <v>79.4</v>
      </c>
    </row>
    <row r="47" spans="1:7" ht="14.25">
      <c r="A47" s="3">
        <v>45</v>
      </c>
      <c r="B47" s="3" t="str">
        <f>"030008"</f>
        <v>030008</v>
      </c>
      <c r="C47" s="3" t="str">
        <f>"1217030724"</f>
        <v>1217030724</v>
      </c>
      <c r="D47" s="3" t="str">
        <f t="shared" si="8"/>
        <v>女</v>
      </c>
      <c r="E47" s="4">
        <v>76</v>
      </c>
      <c r="F47" s="4">
        <v>79.5</v>
      </c>
      <c r="G47" s="4">
        <f t="shared" si="5"/>
        <v>77.75</v>
      </c>
    </row>
    <row r="48" spans="1:7" ht="14.25">
      <c r="A48" s="3">
        <v>46</v>
      </c>
      <c r="B48" s="3" t="str">
        <f>"030008"</f>
        <v>030008</v>
      </c>
      <c r="C48" s="3" t="str">
        <f>"1217030719"</f>
        <v>1217030719</v>
      </c>
      <c r="D48" s="3" t="str">
        <f t="shared" si="8"/>
        <v>女</v>
      </c>
      <c r="E48" s="4">
        <v>73</v>
      </c>
      <c r="F48" s="4">
        <v>81.34</v>
      </c>
      <c r="G48" s="4">
        <f t="shared" si="5"/>
        <v>77.17</v>
      </c>
    </row>
    <row r="49" spans="1:7" ht="14.25">
      <c r="A49" s="3">
        <v>47</v>
      </c>
      <c r="B49" s="3" t="str">
        <f>"030009"</f>
        <v>030009</v>
      </c>
      <c r="C49" s="3" t="str">
        <f>"1217030729"</f>
        <v>1217030729</v>
      </c>
      <c r="D49" s="3" t="str">
        <f t="shared" si="8"/>
        <v>女</v>
      </c>
      <c r="E49" s="4">
        <v>92</v>
      </c>
      <c r="F49" s="4">
        <v>83.1</v>
      </c>
      <c r="G49" s="4">
        <f t="shared" si="5"/>
        <v>87.55</v>
      </c>
    </row>
    <row r="50" spans="1:7" ht="14.25">
      <c r="A50" s="3">
        <v>48</v>
      </c>
      <c r="B50" s="3" t="str">
        <f>"030009"</f>
        <v>030009</v>
      </c>
      <c r="C50" s="3" t="str">
        <f>"1217030726"</f>
        <v>1217030726</v>
      </c>
      <c r="D50" s="3" t="str">
        <f>"男"</f>
        <v>男</v>
      </c>
      <c r="E50" s="4">
        <v>71</v>
      </c>
      <c r="F50" s="4">
        <v>82</v>
      </c>
      <c r="G50" s="4">
        <f t="shared" si="5"/>
        <v>76.5</v>
      </c>
    </row>
    <row r="51" spans="1:7" ht="14.25">
      <c r="A51" s="3">
        <v>49</v>
      </c>
      <c r="B51" s="3" t="str">
        <f>"030009"</f>
        <v>030009</v>
      </c>
      <c r="C51" s="3" t="str">
        <f>"1217030728"</f>
        <v>1217030728</v>
      </c>
      <c r="D51" s="3" t="str">
        <f>"女"</f>
        <v>女</v>
      </c>
      <c r="E51" s="4">
        <v>57</v>
      </c>
      <c r="F51" s="4">
        <v>78.54</v>
      </c>
      <c r="G51" s="4">
        <f t="shared" si="5"/>
        <v>67.77000000000001</v>
      </c>
    </row>
    <row r="52" spans="1:7" ht="14.25">
      <c r="A52" s="3">
        <v>50</v>
      </c>
      <c r="B52" s="3" t="str">
        <f>"030010"</f>
        <v>030010</v>
      </c>
      <c r="C52" s="3" t="str">
        <f>"1217030803"</f>
        <v>1217030803</v>
      </c>
      <c r="D52" s="3" t="str">
        <f>"女"</f>
        <v>女</v>
      </c>
      <c r="E52" s="4">
        <v>88</v>
      </c>
      <c r="F52" s="4">
        <v>83.9</v>
      </c>
      <c r="G52" s="4">
        <f t="shared" si="5"/>
        <v>85.95</v>
      </c>
    </row>
    <row r="53" spans="1:7" ht="14.25">
      <c r="A53" s="3">
        <v>51</v>
      </c>
      <c r="B53" s="3" t="str">
        <f>"030010"</f>
        <v>030010</v>
      </c>
      <c r="C53" s="3" t="str">
        <f>"1217030806"</f>
        <v>1217030806</v>
      </c>
      <c r="D53" s="3" t="str">
        <f>"女"</f>
        <v>女</v>
      </c>
      <c r="E53" s="4">
        <v>87</v>
      </c>
      <c r="F53" s="4">
        <v>83.5</v>
      </c>
      <c r="G53" s="4">
        <f t="shared" si="5"/>
        <v>85.25</v>
      </c>
    </row>
    <row r="54" spans="1:7" ht="14.25">
      <c r="A54" s="3">
        <v>52</v>
      </c>
      <c r="B54" s="3" t="str">
        <f>"030010"</f>
        <v>030010</v>
      </c>
      <c r="C54" s="3" t="str">
        <f>"1217030805"</f>
        <v>1217030805</v>
      </c>
      <c r="D54" s="3" t="str">
        <f>"女"</f>
        <v>女</v>
      </c>
      <c r="E54" s="4">
        <v>80</v>
      </c>
      <c r="F54" s="4">
        <v>80.38</v>
      </c>
      <c r="G54" s="4">
        <f t="shared" si="5"/>
        <v>80.19</v>
      </c>
    </row>
    <row r="55" spans="1:7" ht="14.25">
      <c r="A55" s="3">
        <v>53</v>
      </c>
      <c r="B55" s="3" t="str">
        <f>"030011"</f>
        <v>030011</v>
      </c>
      <c r="C55" s="3" t="str">
        <f>"1217030905"</f>
        <v>1217030905</v>
      </c>
      <c r="D55" s="3" t="str">
        <f>"男"</f>
        <v>男</v>
      </c>
      <c r="E55" s="4">
        <v>91</v>
      </c>
      <c r="F55" s="4">
        <v>84.6</v>
      </c>
      <c r="G55" s="4">
        <f t="shared" si="5"/>
        <v>87.8</v>
      </c>
    </row>
    <row r="56" spans="1:7" ht="14.25">
      <c r="A56" s="3">
        <v>54</v>
      </c>
      <c r="B56" s="3" t="str">
        <f>"030011"</f>
        <v>030011</v>
      </c>
      <c r="C56" s="3" t="str">
        <f>"1217030829"</f>
        <v>1217030829</v>
      </c>
      <c r="D56" s="3" t="str">
        <f>"女"</f>
        <v>女</v>
      </c>
      <c r="E56" s="4">
        <v>86</v>
      </c>
      <c r="F56" s="4">
        <v>88.6</v>
      </c>
      <c r="G56" s="4">
        <f t="shared" si="5"/>
        <v>87.3</v>
      </c>
    </row>
    <row r="57" spans="1:7" ht="14.25">
      <c r="A57" s="3">
        <v>55</v>
      </c>
      <c r="B57" s="3" t="str">
        <f>"030011"</f>
        <v>030011</v>
      </c>
      <c r="C57" s="3" t="str">
        <f>"1217030812"</f>
        <v>1217030812</v>
      </c>
      <c r="D57" s="3" t="str">
        <f>"女"</f>
        <v>女</v>
      </c>
      <c r="E57" s="4">
        <v>84</v>
      </c>
      <c r="F57" s="4">
        <v>87.8</v>
      </c>
      <c r="G57" s="4">
        <f t="shared" si="5"/>
        <v>85.9</v>
      </c>
    </row>
    <row r="58" spans="1:7" ht="14.25">
      <c r="A58" s="3">
        <v>56</v>
      </c>
      <c r="B58" s="3" t="str">
        <f>"030011"</f>
        <v>030011</v>
      </c>
      <c r="C58" s="3" t="str">
        <f>"1217030830"</f>
        <v>1217030830</v>
      </c>
      <c r="D58" s="3" t="str">
        <f>"男"</f>
        <v>男</v>
      </c>
      <c r="E58" s="4">
        <v>86</v>
      </c>
      <c r="F58" s="4">
        <v>82.6</v>
      </c>
      <c r="G58" s="4">
        <f t="shared" si="5"/>
        <v>84.3</v>
      </c>
    </row>
    <row r="59" spans="1:7" ht="14.25">
      <c r="A59" s="3">
        <v>57</v>
      </c>
      <c r="B59" s="3" t="str">
        <f>"030012"</f>
        <v>030012</v>
      </c>
      <c r="C59" s="3" t="str">
        <f>"1217031005"</f>
        <v>1217031005</v>
      </c>
      <c r="D59" s="3" t="str">
        <f>"男"</f>
        <v>男</v>
      </c>
      <c r="E59" s="4">
        <v>74</v>
      </c>
      <c r="F59" s="4">
        <v>84.2</v>
      </c>
      <c r="G59" s="4">
        <f t="shared" si="5"/>
        <v>79.1</v>
      </c>
    </row>
    <row r="60" spans="1:7" ht="14.25">
      <c r="A60" s="3">
        <v>58</v>
      </c>
      <c r="B60" s="3" t="str">
        <f>"030012"</f>
        <v>030012</v>
      </c>
      <c r="C60" s="3" t="str">
        <f>"1217031214"</f>
        <v>1217031214</v>
      </c>
      <c r="D60" s="3" t="str">
        <f>"女"</f>
        <v>女</v>
      </c>
      <c r="E60" s="4">
        <v>79</v>
      </c>
      <c r="F60" s="4">
        <v>78.4</v>
      </c>
      <c r="G60" s="4">
        <f t="shared" si="5"/>
        <v>78.7</v>
      </c>
    </row>
    <row r="61" spans="1:7" ht="14.25">
      <c r="A61" s="3">
        <v>59</v>
      </c>
      <c r="B61" s="3" t="str">
        <f>"030012"</f>
        <v>030012</v>
      </c>
      <c r="C61" s="3" t="str">
        <f>"1217031210"</f>
        <v>1217031210</v>
      </c>
      <c r="D61" s="3" t="str">
        <f>"女"</f>
        <v>女</v>
      </c>
      <c r="E61" s="4">
        <v>77</v>
      </c>
      <c r="F61" s="4">
        <v>80.2</v>
      </c>
      <c r="G61" s="4">
        <f t="shared" si="5"/>
        <v>78.6</v>
      </c>
    </row>
    <row r="62" spans="1:7" ht="14.25">
      <c r="A62" s="3">
        <v>60</v>
      </c>
      <c r="B62" s="3" t="str">
        <f>"030012"</f>
        <v>030012</v>
      </c>
      <c r="C62" s="3" t="str">
        <f>"1217031012"</f>
        <v>1217031012</v>
      </c>
      <c r="D62" s="3" t="str">
        <f>"女"</f>
        <v>女</v>
      </c>
      <c r="E62" s="4">
        <v>74</v>
      </c>
      <c r="F62" s="4">
        <v>83.2</v>
      </c>
      <c r="G62" s="4">
        <f t="shared" si="5"/>
        <v>78.6</v>
      </c>
    </row>
    <row r="63" spans="1:7" ht="14.25">
      <c r="A63" s="3">
        <v>61</v>
      </c>
      <c r="B63" s="5" t="str">
        <f aca="true" t="shared" si="9" ref="B63:B71">"030013"</f>
        <v>030013</v>
      </c>
      <c r="C63" s="3" t="str">
        <f>"1217031717"</f>
        <v>1217031717</v>
      </c>
      <c r="D63" s="3" t="str">
        <f>"女"</f>
        <v>女</v>
      </c>
      <c r="E63" s="4">
        <v>88</v>
      </c>
      <c r="F63" s="4">
        <v>86.4</v>
      </c>
      <c r="G63" s="4">
        <f aca="true" t="shared" si="10" ref="G63:G74">(E63+F63)/2</f>
        <v>87.2</v>
      </c>
    </row>
    <row r="64" spans="1:7" ht="14.25">
      <c r="A64" s="3">
        <v>62</v>
      </c>
      <c r="B64" s="5" t="str">
        <f t="shared" si="9"/>
        <v>030013</v>
      </c>
      <c r="C64" s="3" t="str">
        <f>"1217032308"</f>
        <v>1217032308</v>
      </c>
      <c r="D64" s="3" t="str">
        <f>"女"</f>
        <v>女</v>
      </c>
      <c r="E64" s="4">
        <v>86</v>
      </c>
      <c r="F64" s="4">
        <v>84.3</v>
      </c>
      <c r="G64" s="4">
        <f t="shared" si="10"/>
        <v>85.15</v>
      </c>
    </row>
    <row r="65" spans="1:7" ht="14.25">
      <c r="A65" s="3">
        <v>63</v>
      </c>
      <c r="B65" s="5" t="str">
        <f t="shared" si="9"/>
        <v>030013</v>
      </c>
      <c r="C65" s="3" t="str">
        <f>"1217032218"</f>
        <v>1217032218</v>
      </c>
      <c r="D65" s="3" t="str">
        <f aca="true" t="shared" si="11" ref="D65:D71">"男"</f>
        <v>男</v>
      </c>
      <c r="E65" s="4">
        <v>83</v>
      </c>
      <c r="F65" s="4">
        <v>87</v>
      </c>
      <c r="G65" s="4">
        <f t="shared" si="10"/>
        <v>85</v>
      </c>
    </row>
    <row r="66" spans="1:7" ht="14.25">
      <c r="A66" s="3">
        <v>64</v>
      </c>
      <c r="B66" s="5" t="str">
        <f t="shared" si="9"/>
        <v>030013</v>
      </c>
      <c r="C66" s="3" t="str">
        <f>"1217031907"</f>
        <v>1217031907</v>
      </c>
      <c r="D66" s="3" t="str">
        <f t="shared" si="11"/>
        <v>男</v>
      </c>
      <c r="E66" s="4">
        <v>87</v>
      </c>
      <c r="F66" s="4">
        <v>77.2</v>
      </c>
      <c r="G66" s="4">
        <f t="shared" si="10"/>
        <v>82.1</v>
      </c>
    </row>
    <row r="67" spans="1:7" ht="14.25">
      <c r="A67" s="3">
        <v>65</v>
      </c>
      <c r="B67" s="5" t="str">
        <f t="shared" si="9"/>
        <v>030013</v>
      </c>
      <c r="C67" s="3" t="str">
        <f>"1217032326"</f>
        <v>1217032326</v>
      </c>
      <c r="D67" s="3" t="str">
        <f t="shared" si="11"/>
        <v>男</v>
      </c>
      <c r="E67" s="4">
        <v>77</v>
      </c>
      <c r="F67" s="4">
        <v>85.7</v>
      </c>
      <c r="G67" s="4">
        <f t="shared" si="10"/>
        <v>81.35</v>
      </c>
    </row>
    <row r="68" spans="1:7" ht="14.25">
      <c r="A68" s="3">
        <v>66</v>
      </c>
      <c r="B68" s="5" t="str">
        <f t="shared" si="9"/>
        <v>030013</v>
      </c>
      <c r="C68" s="3" t="str">
        <f>"1217032602"</f>
        <v>1217032602</v>
      </c>
      <c r="D68" s="3" t="str">
        <f t="shared" si="11"/>
        <v>男</v>
      </c>
      <c r="E68" s="4">
        <v>78</v>
      </c>
      <c r="F68" s="4">
        <v>84.6</v>
      </c>
      <c r="G68" s="4">
        <f t="shared" si="10"/>
        <v>81.3</v>
      </c>
    </row>
    <row r="69" spans="1:7" ht="14.25">
      <c r="A69" s="3">
        <v>67</v>
      </c>
      <c r="B69" s="5" t="str">
        <f t="shared" si="9"/>
        <v>030013</v>
      </c>
      <c r="C69" s="3" t="str">
        <f>"1217031915"</f>
        <v>1217031915</v>
      </c>
      <c r="D69" s="3" t="str">
        <f t="shared" si="11"/>
        <v>男</v>
      </c>
      <c r="E69" s="4">
        <v>77</v>
      </c>
      <c r="F69" s="4">
        <v>84.4</v>
      </c>
      <c r="G69" s="4">
        <f t="shared" si="10"/>
        <v>80.7</v>
      </c>
    </row>
    <row r="70" spans="1:7" ht="14.25">
      <c r="A70" s="3">
        <v>68</v>
      </c>
      <c r="B70" s="5" t="str">
        <f t="shared" si="9"/>
        <v>030013</v>
      </c>
      <c r="C70" s="3" t="str">
        <f>"1217032128"</f>
        <v>1217032128</v>
      </c>
      <c r="D70" s="3" t="str">
        <f t="shared" si="11"/>
        <v>男</v>
      </c>
      <c r="E70" s="4">
        <v>79</v>
      </c>
      <c r="F70" s="4">
        <v>82.14</v>
      </c>
      <c r="G70" s="4">
        <f t="shared" si="10"/>
        <v>80.57</v>
      </c>
    </row>
    <row r="71" spans="1:7" ht="14.25">
      <c r="A71" s="3">
        <v>69</v>
      </c>
      <c r="B71" s="5" t="str">
        <f t="shared" si="9"/>
        <v>030013</v>
      </c>
      <c r="C71" s="3" t="str">
        <f>"1217031829"</f>
        <v>1217031829</v>
      </c>
      <c r="D71" s="3" t="str">
        <f t="shared" si="11"/>
        <v>男</v>
      </c>
      <c r="E71" s="4">
        <v>80</v>
      </c>
      <c r="F71" s="4">
        <v>80.6</v>
      </c>
      <c r="G71" s="4">
        <f t="shared" si="10"/>
        <v>80.3</v>
      </c>
    </row>
    <row r="72" spans="1:7" ht="14.25">
      <c r="A72" s="3">
        <v>70</v>
      </c>
      <c r="B72" s="3" t="str">
        <f>"030014"</f>
        <v>030014</v>
      </c>
      <c r="C72" s="3" t="str">
        <f>"1217033413"</f>
        <v>1217033413</v>
      </c>
      <c r="D72" s="3" t="str">
        <f>"女"</f>
        <v>女</v>
      </c>
      <c r="E72" s="4">
        <v>78</v>
      </c>
      <c r="F72" s="4">
        <v>82.8</v>
      </c>
      <c r="G72" s="4">
        <f t="shared" si="10"/>
        <v>80.4</v>
      </c>
    </row>
    <row r="73" spans="1:7" ht="14.25">
      <c r="A73" s="3">
        <v>71</v>
      </c>
      <c r="B73" s="3" t="str">
        <f>"030014"</f>
        <v>030014</v>
      </c>
      <c r="C73" s="3" t="str">
        <f>"1217033214"</f>
        <v>1217033214</v>
      </c>
      <c r="D73" s="3" t="str">
        <f>"女"</f>
        <v>女</v>
      </c>
      <c r="E73" s="4">
        <v>79</v>
      </c>
      <c r="F73" s="4">
        <v>81</v>
      </c>
      <c r="G73" s="4">
        <f t="shared" si="10"/>
        <v>80</v>
      </c>
    </row>
    <row r="74" spans="1:7" ht="14.25">
      <c r="A74" s="3">
        <v>72</v>
      </c>
      <c r="B74" s="3" t="str">
        <f>"030014"</f>
        <v>030014</v>
      </c>
      <c r="C74" s="3" t="str">
        <f>"1217033518"</f>
        <v>1217033518</v>
      </c>
      <c r="D74" s="3" t="str">
        <f>"女"</f>
        <v>女</v>
      </c>
      <c r="E74" s="4">
        <v>74</v>
      </c>
      <c r="F74" s="4">
        <v>83.6</v>
      </c>
      <c r="G74" s="4">
        <f t="shared" si="10"/>
        <v>78.8</v>
      </c>
    </row>
  </sheetData>
  <sheetProtection/>
  <mergeCells count="1">
    <mergeCell ref="A1:G1"/>
  </mergeCells>
  <printOptions/>
  <pageMargins left="0.7" right="0.7" top="0.39305555555555555" bottom="0.2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DSY</dc:creator>
  <cp:keywords/>
  <dc:description/>
  <cp:lastModifiedBy>xb21cn</cp:lastModifiedBy>
  <dcterms:created xsi:type="dcterms:W3CDTF">2022-12-23T01:27:35Z</dcterms:created>
  <dcterms:modified xsi:type="dcterms:W3CDTF">2023-02-01T03:02:28Z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839C60723F624E95A45E57729DDF3C93</vt:lpwstr>
  </property>
  <property fmtid="{D5CDD505-2E9C-101B-9397-08002B2CF9AE}" pid="3" name="KSOProductBuildVer">
    <vt:lpwstr>2052-11.1.0.12763</vt:lpwstr>
  </property>
</Properties>
</file>