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500"/>
  </bookViews>
  <sheets>
    <sheet name="兴仁市2022年公开选聘城市社区工作者笔试、面试成绩和总成绩汇" sheetId="1" r:id="rId1"/>
  </sheets>
  <definedNames>
    <definedName name="_xlnm._FilterDatabase" localSheetId="0" hidden="1">兴仁市2022年公开选聘城市社区工作者笔试、面试成绩和总成绩汇!$A$2:$O$197</definedName>
    <definedName name="_xlnm.Print_Titles" localSheetId="0">兴仁市2022年公开选聘城市社区工作者笔试、面试成绩和总成绩汇!$2:$2</definedName>
  </definedNames>
  <calcPr calcId="144525"/>
</workbook>
</file>

<file path=xl/sharedStrings.xml><?xml version="1.0" encoding="utf-8"?>
<sst xmlns="http://schemas.openxmlformats.org/spreadsheetml/2006/main" count="1024" uniqueCount="455">
  <si>
    <t>附：兴仁市2022年公开选聘城市社区工作者笔试、面试成绩和总成绩汇总表</t>
  </si>
  <si>
    <t>序号</t>
  </si>
  <si>
    <t>姓名</t>
  </si>
  <si>
    <t>报考单位</t>
  </si>
  <si>
    <t>报考岗位</t>
  </si>
  <si>
    <t>准考证号</t>
  </si>
  <si>
    <t>岗位代码</t>
  </si>
  <si>
    <t>笔试成绩</t>
  </si>
  <si>
    <t>笔试成绩×60%</t>
  </si>
  <si>
    <t>面试抽签号</t>
  </si>
  <si>
    <t>面试成绩</t>
  </si>
  <si>
    <t>面试成绩×40%</t>
  </si>
  <si>
    <t>总成绩</t>
  </si>
  <si>
    <t>岗位排名</t>
  </si>
  <si>
    <t>备注</t>
  </si>
  <si>
    <t>杜兴英</t>
  </si>
  <si>
    <t>兴仁市真武山街道办事处</t>
  </si>
  <si>
    <t>社区专职网格员（真武山社区5人，马家屯社区5人，长耳营社区3人）</t>
  </si>
  <si>
    <t>20221231012422</t>
  </si>
  <si>
    <t>01</t>
  </si>
  <si>
    <t>刘富</t>
  </si>
  <si>
    <t>20221231012021</t>
  </si>
  <si>
    <t>毕英兰</t>
  </si>
  <si>
    <t>20221231012029</t>
  </si>
  <si>
    <t>赵兴</t>
  </si>
  <si>
    <t>20221231012404</t>
  </si>
  <si>
    <t>杨换</t>
  </si>
  <si>
    <t>20221231012530</t>
  </si>
  <si>
    <t>唐竣昆</t>
  </si>
  <si>
    <t>20221231010627</t>
  </si>
  <si>
    <t>刘微</t>
  </si>
  <si>
    <t>20221231011122</t>
  </si>
  <si>
    <t>周再勋</t>
  </si>
  <si>
    <t>20221231013005</t>
  </si>
  <si>
    <t>费昌凤</t>
  </si>
  <si>
    <t>20221231011928</t>
  </si>
  <si>
    <t>夏永兰</t>
  </si>
  <si>
    <t>20221231010808</t>
  </si>
  <si>
    <t>杨婷婷</t>
  </si>
  <si>
    <t>20221231012111</t>
  </si>
  <si>
    <t>肖本阶</t>
  </si>
  <si>
    <t>20221231012707</t>
  </si>
  <si>
    <t>丁姗</t>
  </si>
  <si>
    <t>20221231011125</t>
  </si>
  <si>
    <t>胡孟志</t>
  </si>
  <si>
    <t>20221231010421</t>
  </si>
  <si>
    <t>郑维艳</t>
  </si>
  <si>
    <t>20221231012118</t>
  </si>
  <si>
    <t>张倩</t>
  </si>
  <si>
    <t>20221231010830</t>
  </si>
  <si>
    <t>杨学刚</t>
  </si>
  <si>
    <t>20221231011219</t>
  </si>
  <si>
    <t>谭冲</t>
  </si>
  <si>
    <t>20221231010812</t>
  </si>
  <si>
    <t>彭兴义</t>
  </si>
  <si>
    <t>20221231011121</t>
  </si>
  <si>
    <t>顾娜</t>
  </si>
  <si>
    <t>20221231011025</t>
  </si>
  <si>
    <t>张丽</t>
  </si>
  <si>
    <t>20221231010518</t>
  </si>
  <si>
    <t>蒋羽羽</t>
  </si>
  <si>
    <t>20221231011728</t>
  </si>
  <si>
    <t>缺考</t>
  </si>
  <si>
    <t>吴斌</t>
  </si>
  <si>
    <t>20221231012419</t>
  </si>
  <si>
    <t>王荣</t>
  </si>
  <si>
    <t>20221231011112</t>
  </si>
  <si>
    <t>宋德雄</t>
  </si>
  <si>
    <t>20221231012219</t>
  </si>
  <si>
    <t>蒙云</t>
  </si>
  <si>
    <t>兴仁市城南街道办事处</t>
  </si>
  <si>
    <t>社区专职网格员（城南社区9人、欣兴社区7人，田坝社区6人）</t>
  </si>
  <si>
    <t>20221231010521</t>
  </si>
  <si>
    <t>02</t>
  </si>
  <si>
    <t>李萍</t>
  </si>
  <si>
    <t>20221231011213</t>
  </si>
  <si>
    <t>朱绍英</t>
  </si>
  <si>
    <t>20221231010217</t>
  </si>
  <si>
    <t>韦昌金</t>
  </si>
  <si>
    <t>20221231010101</t>
  </si>
  <si>
    <t>熊兴媛</t>
  </si>
  <si>
    <t>20221231011504</t>
  </si>
  <si>
    <t>王引清</t>
  </si>
  <si>
    <t>20221231011714</t>
  </si>
  <si>
    <t>龚德方</t>
  </si>
  <si>
    <t>20221231012611</t>
  </si>
  <si>
    <t>王远雪</t>
  </si>
  <si>
    <t>20221231011113</t>
  </si>
  <si>
    <t>杨廷会</t>
  </si>
  <si>
    <t>20221231013008</t>
  </si>
  <si>
    <t>王科立</t>
  </si>
  <si>
    <t>20221231010601</t>
  </si>
  <si>
    <t>何万凯</t>
  </si>
  <si>
    <t>20221231011614</t>
  </si>
  <si>
    <t>陈定凤</t>
  </si>
  <si>
    <t>20221231012918</t>
  </si>
  <si>
    <t>梁远菊</t>
  </si>
  <si>
    <t>20221231010717</t>
  </si>
  <si>
    <t>张雄雄</t>
  </si>
  <si>
    <t>20221231010716</t>
  </si>
  <si>
    <t>朱光书</t>
  </si>
  <si>
    <t>20221231010321</t>
  </si>
  <si>
    <t>王权益</t>
  </si>
  <si>
    <t>20221231011707</t>
  </si>
  <si>
    <t>胡汝凤</t>
  </si>
  <si>
    <t>20221231011827</t>
  </si>
  <si>
    <t>刘应兴</t>
  </si>
  <si>
    <t>20221231011524</t>
  </si>
  <si>
    <t>吴俄妹</t>
  </si>
  <si>
    <t>20221231011616</t>
  </si>
  <si>
    <t>赵廷权</t>
  </si>
  <si>
    <t>20221231010922</t>
  </si>
  <si>
    <t>杨安富</t>
  </si>
  <si>
    <t>20221231011905</t>
  </si>
  <si>
    <t>蓝迪</t>
  </si>
  <si>
    <t>20221231010322</t>
  </si>
  <si>
    <t>周晓文</t>
  </si>
  <si>
    <t>20221231010813</t>
  </si>
  <si>
    <t>左婵</t>
  </si>
  <si>
    <t>20221231011921</t>
  </si>
  <si>
    <t>梁龙超</t>
  </si>
  <si>
    <t>20221231012523</t>
  </si>
  <si>
    <t>杨清高</t>
  </si>
  <si>
    <t>20221231010816</t>
  </si>
  <si>
    <t>陈兴怡</t>
  </si>
  <si>
    <t>20221231012703</t>
  </si>
  <si>
    <t>董云</t>
  </si>
  <si>
    <t>20221231010622</t>
  </si>
  <si>
    <t>唐荣盛</t>
  </si>
  <si>
    <t>20221231012121</t>
  </si>
  <si>
    <t>胡友</t>
  </si>
  <si>
    <t>20221231012408</t>
  </si>
  <si>
    <t>陆昌热</t>
  </si>
  <si>
    <t>20221231012028</t>
  </si>
  <si>
    <t>骆礼凤</t>
  </si>
  <si>
    <t>20221231010122</t>
  </si>
  <si>
    <t>张彪</t>
  </si>
  <si>
    <t>20221231012206</t>
  </si>
  <si>
    <t>周艺学</t>
  </si>
  <si>
    <t>20221231012513</t>
  </si>
  <si>
    <t>丁调调</t>
  </si>
  <si>
    <t>20221231011829</t>
  </si>
  <si>
    <t>谢朝向</t>
  </si>
  <si>
    <t>20221231011511</t>
  </si>
  <si>
    <t>罗荣律</t>
  </si>
  <si>
    <t>20221231011718</t>
  </si>
  <si>
    <t>罗禹艳</t>
  </si>
  <si>
    <t>20221231012429</t>
  </si>
  <si>
    <t>李仕芬</t>
  </si>
  <si>
    <t>20221231012614</t>
  </si>
  <si>
    <t>刘福海</t>
  </si>
  <si>
    <t>20221231010529</t>
  </si>
  <si>
    <t>李松</t>
  </si>
  <si>
    <t>20221231011204</t>
  </si>
  <si>
    <t>面试自愿放弃</t>
  </si>
  <si>
    <t>代仕民</t>
  </si>
  <si>
    <t>20221231011501</t>
  </si>
  <si>
    <t>王刚</t>
  </si>
  <si>
    <t>20221231010810</t>
  </si>
  <si>
    <t>邵启元</t>
  </si>
  <si>
    <t>20221231011324</t>
  </si>
  <si>
    <t>韦大县</t>
  </si>
  <si>
    <t>兴仁市薏品田园街道</t>
  </si>
  <si>
    <t>社区专职网格员（薏品田园社区2人，安和社区2人，杨泗屯社区4人，洛渭屯社区4人）</t>
  </si>
  <si>
    <t>20221231012812</t>
  </si>
  <si>
    <t>03</t>
  </si>
  <si>
    <t>张家伟</t>
  </si>
  <si>
    <t>20221231012706</t>
  </si>
  <si>
    <t>安德春</t>
  </si>
  <si>
    <t>20221231012420</t>
  </si>
  <si>
    <t>陈立富</t>
  </si>
  <si>
    <t>20221231012801</t>
  </si>
  <si>
    <t>蔡露露</t>
  </si>
  <si>
    <t>20221231011528</t>
  </si>
  <si>
    <t>王登兰</t>
  </si>
  <si>
    <t>20221231012618</t>
  </si>
  <si>
    <t>李青香</t>
  </si>
  <si>
    <t>20221231011520</t>
  </si>
  <si>
    <t>杨德志</t>
  </si>
  <si>
    <t>20221231012413</t>
  </si>
  <si>
    <t>赵丹</t>
  </si>
  <si>
    <t>20221231010402</t>
  </si>
  <si>
    <t>彭涛涛</t>
  </si>
  <si>
    <t>20221231012228</t>
  </si>
  <si>
    <t>陈正维</t>
  </si>
  <si>
    <t>20221231011906</t>
  </si>
  <si>
    <t>王琳</t>
  </si>
  <si>
    <t>20221231011305</t>
  </si>
  <si>
    <t>白梅</t>
  </si>
  <si>
    <t>20221231010412</t>
  </si>
  <si>
    <t>唐露</t>
  </si>
  <si>
    <t>20221231012610</t>
  </si>
  <si>
    <t>邓邦艳</t>
  </si>
  <si>
    <t>20221231012709</t>
  </si>
  <si>
    <t>叶梦秋</t>
  </si>
  <si>
    <t>20221231010410</t>
  </si>
  <si>
    <t>付丹青</t>
  </si>
  <si>
    <t>20221231011430</t>
  </si>
  <si>
    <t>蔡红娅</t>
  </si>
  <si>
    <t>20221231010920</t>
  </si>
  <si>
    <t>周正云</t>
  </si>
  <si>
    <t>20221231012016</t>
  </si>
  <si>
    <t>贺正米</t>
  </si>
  <si>
    <t>20221231012916</t>
  </si>
  <si>
    <t>何秀</t>
  </si>
  <si>
    <t>20221231010215</t>
  </si>
  <si>
    <t>李小峰</t>
  </si>
  <si>
    <t>20221231011820</t>
  </si>
  <si>
    <t>叶枭</t>
  </si>
  <si>
    <t>20221231010629</t>
  </si>
  <si>
    <t>姜安艳</t>
  </si>
  <si>
    <t>20221231011205</t>
  </si>
  <si>
    <t>袁贵春</t>
  </si>
  <si>
    <t>兴仁市陆官街道办事处</t>
  </si>
  <si>
    <t>社区专职网格员（在水一方社区5人，
凤凰城社区4人，陆官社区5人）</t>
  </si>
  <si>
    <t>20221231012712</t>
  </si>
  <si>
    <t>04</t>
  </si>
  <si>
    <t>余万凤</t>
  </si>
  <si>
    <t>社区专职网格员（在水一方社区5人，
凤凰城社区4人，陆官社区3人）</t>
  </si>
  <si>
    <t>20221231011005</t>
  </si>
  <si>
    <t>李曦军</t>
  </si>
  <si>
    <t>20221231011123</t>
  </si>
  <si>
    <t>蔡文山</t>
  </si>
  <si>
    <t>20221231012713</t>
  </si>
  <si>
    <t>文娟娟</t>
  </si>
  <si>
    <t>20221231010310</t>
  </si>
  <si>
    <t>杨艳</t>
  </si>
  <si>
    <t>20221231010126</t>
  </si>
  <si>
    <t>吴天金</t>
  </si>
  <si>
    <t>社区专职网格员（在水一方社区5人，
凤凰城社区4人，陆官社区4人）</t>
  </si>
  <si>
    <t>20221231012125</t>
  </si>
  <si>
    <t>谢伟伟</t>
  </si>
  <si>
    <t>20221231011814</t>
  </si>
  <si>
    <t>姚廷江</t>
  </si>
  <si>
    <t>20221231012724</t>
  </si>
  <si>
    <t>王孝澜</t>
  </si>
  <si>
    <t>社区专职网格员（在水一方社区5人，
凤凰城社区4人，陆官社区6人）</t>
  </si>
  <si>
    <t>20221231012819</t>
  </si>
  <si>
    <t>宋学美</t>
  </si>
  <si>
    <t>20221231010224</t>
  </si>
  <si>
    <t>翁倩倩</t>
  </si>
  <si>
    <t>20221231011521</t>
  </si>
  <si>
    <t>杨军</t>
  </si>
  <si>
    <t>20221231011202</t>
  </si>
  <si>
    <t>王娅娅</t>
  </si>
  <si>
    <t>20221231011809</t>
  </si>
  <si>
    <t>黄承怡</t>
  </si>
  <si>
    <t>20221231012508</t>
  </si>
  <si>
    <t>龚宁</t>
  </si>
  <si>
    <t>20221231010902</t>
  </si>
  <si>
    <t>邓红梅</t>
  </si>
  <si>
    <t>20221231010130</t>
  </si>
  <si>
    <t>王青青</t>
  </si>
  <si>
    <t>20221231012104</t>
  </si>
  <si>
    <t>王明凤</t>
  </si>
  <si>
    <t>20221231010710</t>
  </si>
  <si>
    <t>谢忠雄</t>
  </si>
  <si>
    <t>20221231010916</t>
  </si>
  <si>
    <t>王寿彩</t>
  </si>
  <si>
    <t>20221231011802</t>
  </si>
  <si>
    <t>陈倩</t>
  </si>
  <si>
    <t>20221231012606</t>
  </si>
  <si>
    <t>熊梅</t>
  </si>
  <si>
    <t>20221231012728</t>
  </si>
  <si>
    <t>罗天彪</t>
  </si>
  <si>
    <t>20221231011613</t>
  </si>
  <si>
    <t>褚旺</t>
  </si>
  <si>
    <t>兴仁市东湖街道办事处</t>
  </si>
  <si>
    <t>社区专职网格员（东湖社区15人、黄金社区10人）</t>
  </si>
  <si>
    <t>20221231011416</t>
  </si>
  <si>
    <t>05</t>
  </si>
  <si>
    <t>陈明刚</t>
  </si>
  <si>
    <t>20221231012705</t>
  </si>
  <si>
    <t>王昊</t>
  </si>
  <si>
    <t>20221231011128</t>
  </si>
  <si>
    <t>刘娟娟</t>
  </si>
  <si>
    <t>20221231012806</t>
  </si>
  <si>
    <t>文献</t>
  </si>
  <si>
    <t>20221231012715</t>
  </si>
  <si>
    <t>周玉彪</t>
  </si>
  <si>
    <t>20221231010525</t>
  </si>
  <si>
    <t>周冲</t>
  </si>
  <si>
    <t>20221231010424</t>
  </si>
  <si>
    <t>魏文宇</t>
  </si>
  <si>
    <t>20221231011413</t>
  </si>
  <si>
    <t>罗刚</t>
  </si>
  <si>
    <t>20221231012030</t>
  </si>
  <si>
    <t>谭优</t>
  </si>
  <si>
    <t>20221231011429</t>
  </si>
  <si>
    <t>贺清</t>
  </si>
  <si>
    <t>20221231010509</t>
  </si>
  <si>
    <t>何菎醇</t>
  </si>
  <si>
    <t>20221231011510</t>
  </si>
  <si>
    <t>岑丽春</t>
  </si>
  <si>
    <t>20221231012829</t>
  </si>
  <si>
    <t>陈松</t>
  </si>
  <si>
    <t>20221231010406</t>
  </si>
  <si>
    <t>赵燕</t>
  </si>
  <si>
    <t>20221231012315</t>
  </si>
  <si>
    <t>林志祥</t>
  </si>
  <si>
    <t>20221231011315</t>
  </si>
  <si>
    <t>卢江水</t>
  </si>
  <si>
    <t>20221231011021</t>
  </si>
  <si>
    <t>刘忠林</t>
  </si>
  <si>
    <t>20221231010606</t>
  </si>
  <si>
    <t>黄玉梅</t>
  </si>
  <si>
    <t>20221231012805</t>
  </si>
  <si>
    <t>李灿</t>
  </si>
  <si>
    <t>20221231011916</t>
  </si>
  <si>
    <t>宋洪杰</t>
  </si>
  <si>
    <t>20221231011908</t>
  </si>
  <si>
    <t>秦宇</t>
  </si>
  <si>
    <t>20221231011321</t>
  </si>
  <si>
    <t>岑梅</t>
  </si>
  <si>
    <t>20221231011024</t>
  </si>
  <si>
    <t>孙娅琴</t>
  </si>
  <si>
    <t>20221231010705</t>
  </si>
  <si>
    <t>李登权</t>
  </si>
  <si>
    <t>20221231012510</t>
  </si>
  <si>
    <t>陈师英</t>
  </si>
  <si>
    <t>20221231011529</t>
  </si>
  <si>
    <t>周权</t>
  </si>
  <si>
    <t>20221231011826</t>
  </si>
  <si>
    <t>韦梁妹</t>
  </si>
  <si>
    <t>20221231012312</t>
  </si>
  <si>
    <t>朱朝瑞</t>
  </si>
  <si>
    <t>20221231010507</t>
  </si>
  <si>
    <t>刘会芳</t>
  </si>
  <si>
    <t>20221231011610</t>
  </si>
  <si>
    <t>陈应莲</t>
  </si>
  <si>
    <t>20221231012925</t>
  </si>
  <si>
    <t>邓嵩淞</t>
  </si>
  <si>
    <t>20221231010119</t>
  </si>
  <si>
    <t>曹天爱</t>
  </si>
  <si>
    <t>20221231013006</t>
  </si>
  <si>
    <t>许兵胜</t>
  </si>
  <si>
    <t>20221231012824</t>
  </si>
  <si>
    <t>韦元维</t>
  </si>
  <si>
    <t>20221231011103</t>
  </si>
  <si>
    <t>姚琴</t>
  </si>
  <si>
    <t>20221231012127</t>
  </si>
  <si>
    <t>聂维跃</t>
  </si>
  <si>
    <t>20221231011805</t>
  </si>
  <si>
    <t>李秀彬</t>
  </si>
  <si>
    <t>20221231012210</t>
  </si>
  <si>
    <t>江登锞</t>
  </si>
  <si>
    <t>20221231011811</t>
  </si>
  <si>
    <t>罗雯丽</t>
  </si>
  <si>
    <t>20221231011026</t>
  </si>
  <si>
    <t>高雪</t>
  </si>
  <si>
    <t>20221231011615</t>
  </si>
  <si>
    <t>殷正勇</t>
  </si>
  <si>
    <t>20221231011406</t>
  </si>
  <si>
    <t>王颖</t>
  </si>
  <si>
    <t>20221231011304</t>
  </si>
  <si>
    <t>罗玉祥</t>
  </si>
  <si>
    <t>20221231012811</t>
  </si>
  <si>
    <t>岑雪</t>
  </si>
  <si>
    <t>20221231011426</t>
  </si>
  <si>
    <t>龚德阳</t>
  </si>
  <si>
    <t>20221231010113</t>
  </si>
  <si>
    <t>刘雪燕</t>
  </si>
  <si>
    <t>20221231012430</t>
  </si>
  <si>
    <t>胡松</t>
  </si>
  <si>
    <t>20221231012617</t>
  </si>
  <si>
    <t>刘良</t>
  </si>
  <si>
    <t>20221231012025</t>
  </si>
  <si>
    <t>何沛花</t>
  </si>
  <si>
    <t>20221231012326</t>
  </si>
  <si>
    <t>林昀苏</t>
  </si>
  <si>
    <t>兴仁市城北街道办事处</t>
  </si>
  <si>
    <t>社区专职网格员（城北社区3人，民主社区4人，大桥河社区3人，桥边社区10人）</t>
  </si>
  <si>
    <t>20221231012704</t>
  </si>
  <si>
    <t>06</t>
  </si>
  <si>
    <t>马青</t>
  </si>
  <si>
    <t>社区专职网格员（城北社区3人，民主社区4人，大桥河社区3人，桥边社区4人）</t>
  </si>
  <si>
    <t>20221231010511</t>
  </si>
  <si>
    <t>郝帅</t>
  </si>
  <si>
    <t>社区专职网格员（城北社区3人，民主社区4人，大桥河社区3人，桥边社区6人）</t>
  </si>
  <si>
    <t>20221231011101</t>
  </si>
  <si>
    <t>曾昌顺</t>
  </si>
  <si>
    <t>社区专职网格员（城北社区3人，民主社区4人，大桥河社区3人，桥边社区11人）</t>
  </si>
  <si>
    <t>20221231012607</t>
  </si>
  <si>
    <t>王兵</t>
  </si>
  <si>
    <t>社区专职网格员（城北社区3人，民主社区4人，大桥河社区3人，桥边社区9人）</t>
  </si>
  <si>
    <t>20221231010524</t>
  </si>
  <si>
    <t>潘秀莲</t>
  </si>
  <si>
    <t>社区专职网格员（城北社区3人，民主社区4人，大桥河社区3人，桥边社区5人）</t>
  </si>
  <si>
    <t>20221231010721</t>
  </si>
  <si>
    <t>龙富威</t>
  </si>
  <si>
    <t>社区专职网格员（城北社区3人，民主社区4人，大桥河社区3人，桥边社区16人）</t>
  </si>
  <si>
    <t>20221231010924</t>
  </si>
  <si>
    <t>宋荣凤</t>
  </si>
  <si>
    <t>社区专职网格员（城北社区3人，民主社区4人，大桥河社区3人，桥边社区22人）</t>
  </si>
  <si>
    <t>20221231010815</t>
  </si>
  <si>
    <t>张鑫</t>
  </si>
  <si>
    <t>社区专职网格员（城北社区3人，民主社区4人，大桥河社区3人，桥边社区12人）</t>
  </si>
  <si>
    <t>20221231010628</t>
  </si>
  <si>
    <t>陶绍兰</t>
  </si>
  <si>
    <t>社区专职网格员（城北社区3人，民主社区4人，大桥河社区3人，桥边社区14人）</t>
  </si>
  <si>
    <t>20221231012708</t>
  </si>
  <si>
    <t>舒龙龙</t>
  </si>
  <si>
    <t>社区专职网格员（城北社区3人，民主社区4人，大桥河社区3人，桥边社区13人）</t>
  </si>
  <si>
    <t>20221231011903</t>
  </si>
  <si>
    <t>胡云霞</t>
  </si>
  <si>
    <t>社区专职网格员（城北社区3人，民主社区4人，大桥河社区3人，桥边社区20人）</t>
  </si>
  <si>
    <t>20221231012414</t>
  </si>
  <si>
    <t>龙雪梅</t>
  </si>
  <si>
    <t>社区专职网格员（城北社区3人，民主社区4人，大桥河社区3人，桥边社区31人）</t>
  </si>
  <si>
    <t>20221231010222</t>
  </si>
  <si>
    <t>李敏</t>
  </si>
  <si>
    <t>社区专职网格员（城北社区3人，民主社区4人，大桥河社区3人，桥边社区27人）</t>
  </si>
  <si>
    <t>20221231010928</t>
  </si>
  <si>
    <t>彭鸠</t>
  </si>
  <si>
    <t>社区专职网格员（城北社区3人，民主社区4人，大桥河社区3人，桥边社区26人）</t>
  </si>
  <si>
    <t>20221231011012</t>
  </si>
  <si>
    <t>岑国民</t>
  </si>
  <si>
    <t>社区专职网格员（城北社区3人，民主社区4人，大桥河社区3人，桥边社区19人）</t>
  </si>
  <si>
    <t>20221231010114</t>
  </si>
  <si>
    <t>饶亮</t>
  </si>
  <si>
    <t>社区专职网格员（城北社区3人，民主社区4人，大桥河社区3人，桥边社区25人）</t>
  </si>
  <si>
    <t>20221231011225</t>
  </si>
  <si>
    <t>范春高</t>
  </si>
  <si>
    <t>社区专职网格员（城北社区3人，民主社区4人，大桥河社区3人，桥边社区15人）</t>
  </si>
  <si>
    <t>20221231010129</t>
  </si>
  <si>
    <t>黄敏</t>
  </si>
  <si>
    <t>社区专职网格员（城北社区3人，民主社区4人，大桥河社区3人，桥边社区32人）</t>
  </si>
  <si>
    <t>20221231010323</t>
  </si>
  <si>
    <t>李明建</t>
  </si>
  <si>
    <t>社区专职网格员（城北社区3人，民主社区4人，大桥河社区3人，桥边社区29人）</t>
  </si>
  <si>
    <t>20221231010704</t>
  </si>
  <si>
    <t>谢波</t>
  </si>
  <si>
    <t>社区专职网格员（城北社区3人，民主社区4人，大桥河社区3人，桥边社区17人）</t>
  </si>
  <si>
    <t>20221231012005</t>
  </si>
  <si>
    <t>唐荣强</t>
  </si>
  <si>
    <t>社区专职网格员（城北社区3人，民主社区4人，大桥河社区3人，桥边社区33人）</t>
  </si>
  <si>
    <t>20221231010609</t>
  </si>
  <si>
    <t>杨兰</t>
  </si>
  <si>
    <t>社区专职网格员（城北社区3人，民主社区4人，大桥河社区3人，桥边社区28人）</t>
  </si>
  <si>
    <t>20221231011303</t>
  </si>
  <si>
    <t>汤钧霖</t>
  </si>
  <si>
    <t>社区专职网格员（城北社区3人，民主社区4人，大桥河社区3人，桥边社区23人）</t>
  </si>
  <si>
    <t>20221231012023</t>
  </si>
  <si>
    <t>曾跃</t>
  </si>
  <si>
    <t>社区专职网格员（城北社区3人，民主社区4人，大桥河社区3人，桥边社区30人）</t>
  </si>
  <si>
    <t>20221231010724</t>
  </si>
  <si>
    <t>陈江</t>
  </si>
  <si>
    <t>社区专职网格员（城北社区3人，民主社区4人，大桥河社区3人，桥边社区18人）</t>
  </si>
  <si>
    <t>20221231010714</t>
  </si>
  <si>
    <t>杨洪银</t>
  </si>
  <si>
    <t>社区专职网格员（城北社区3人，民主社区4人，大桥河社区3人，桥边社区21人）</t>
  </si>
  <si>
    <t>20221231012514</t>
  </si>
  <si>
    <t>瞿亚龙</t>
  </si>
  <si>
    <t>社区专职网格员（城北社区3人，民主社区4人，大桥河社区3人，桥边社区34人）</t>
  </si>
  <si>
    <t>20221231012502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</si>
</sst>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0.00;[Red]0.00"/>
    <numFmt numFmtId="178" formatCode="0.00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0"/>
      <color theme="1"/>
      <name val="Arial Unicode MS"/>
      <charset val="134"/>
    </font>
    <font>
      <sz val="10"/>
      <color rgb="FFFF0000"/>
      <name val="Arial Unicode MS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76" fontId="4" fillId="0" borderId="0" xfId="0" applyNumberFormat="1" applyFont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 quotePrefix="1">
      <alignment horizontal="center" vertical="center"/>
    </xf>
    <xf numFmtId="0" fontId="7" fillId="0" borderId="1" xfId="0" applyFont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97"/>
  <sheetViews>
    <sheetView tabSelected="1" zoomScale="115" zoomScaleNormal="115" workbookViewId="0">
      <selection activeCell="H12" sqref="H12"/>
    </sheetView>
  </sheetViews>
  <sheetFormatPr defaultColWidth="9" defaultRowHeight="36" customHeight="1"/>
  <cols>
    <col min="1" max="1" width="4.875" style="4" customWidth="1"/>
    <col min="2" max="2" width="6.25" style="4" customWidth="1"/>
    <col min="3" max="3" width="18.75" style="4" customWidth="1"/>
    <col min="4" max="4" width="27.625" style="4" customWidth="1"/>
    <col min="5" max="5" width="14" style="4" customWidth="1"/>
    <col min="6" max="7" width="9" style="4" customWidth="1"/>
    <col min="8" max="8" width="15.8666666666667" style="5" customWidth="1"/>
    <col min="9" max="9" width="11.5" style="6" hidden="1" customWidth="1"/>
    <col min="10" max="10" width="9" style="5"/>
    <col min="11" max="11" width="14.8833333333333" style="5" customWidth="1"/>
    <col min="12" max="12" width="7.375" style="5" customWidth="1"/>
    <col min="13" max="13" width="9.375" style="6" customWidth="1"/>
    <col min="14" max="14" width="8.125" style="4" customWidth="1"/>
    <col min="15" max="16384" width="9" style="4"/>
  </cols>
  <sheetData>
    <row r="1" ht="50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1"/>
      <c r="N1" s="7"/>
    </row>
    <row r="2" s="1" customFormat="1" ht="28" customHeight="1" spans="1:14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1" t="s">
        <v>8</v>
      </c>
      <c r="I2" s="22" t="s">
        <v>9</v>
      </c>
      <c r="J2" s="11" t="s">
        <v>10</v>
      </c>
      <c r="K2" s="11" t="s">
        <v>11</v>
      </c>
      <c r="L2" s="11" t="s">
        <v>12</v>
      </c>
      <c r="M2" s="22" t="s">
        <v>13</v>
      </c>
      <c r="N2" s="10" t="s">
        <v>14</v>
      </c>
    </row>
    <row r="3" s="2" customFormat="1" customHeight="1" spans="1:14">
      <c r="A3" s="12">
        <v>1</v>
      </c>
      <c r="B3" s="13" t="s">
        <v>15</v>
      </c>
      <c r="C3" s="13" t="s">
        <v>16</v>
      </c>
      <c r="D3" s="14" t="s">
        <v>17</v>
      </c>
      <c r="E3" s="13" t="s">
        <v>18</v>
      </c>
      <c r="F3" s="15" t="s">
        <v>19</v>
      </c>
      <c r="G3" s="16">
        <v>66.6</v>
      </c>
      <c r="H3" s="17">
        <f>G3*0.6</f>
        <v>39.96</v>
      </c>
      <c r="I3" s="23">
        <v>3</v>
      </c>
      <c r="J3" s="17">
        <v>85.3</v>
      </c>
      <c r="K3" s="17">
        <f>J3*0.4</f>
        <v>34.12</v>
      </c>
      <c r="L3" s="17">
        <f>H3+K3</f>
        <v>74.08</v>
      </c>
      <c r="M3" s="23">
        <f>SUMPRODUCT(($F$3:$F$197=F3)*($L$3:$L$197&gt;L3))+1</f>
        <v>1</v>
      </c>
      <c r="N3" s="15"/>
    </row>
    <row r="4" s="2" customFormat="1" customHeight="1" spans="1:14">
      <c r="A4" s="12">
        <v>2</v>
      </c>
      <c r="B4" s="13" t="s">
        <v>20</v>
      </c>
      <c r="C4" s="13" t="s">
        <v>16</v>
      </c>
      <c r="D4" s="14" t="s">
        <v>17</v>
      </c>
      <c r="E4" s="13" t="s">
        <v>21</v>
      </c>
      <c r="F4" s="15" t="s">
        <v>19</v>
      </c>
      <c r="G4" s="16">
        <v>68</v>
      </c>
      <c r="H4" s="17">
        <f t="shared" ref="H4:H35" si="0">G4*0.6</f>
        <v>40.8</v>
      </c>
      <c r="I4" s="23">
        <v>15</v>
      </c>
      <c r="J4" s="17">
        <v>80.4</v>
      </c>
      <c r="K4" s="17">
        <f t="shared" ref="K4:K35" si="1">J4*0.4</f>
        <v>32.16</v>
      </c>
      <c r="L4" s="17">
        <f t="shared" ref="L4:L35" si="2">H4+K4</f>
        <v>72.96</v>
      </c>
      <c r="M4" s="23">
        <f>SUMPRODUCT(($F$3:$F$197=F4)*($L$3:$L$197&gt;L4))+1</f>
        <v>2</v>
      </c>
      <c r="N4" s="15"/>
    </row>
    <row r="5" s="2" customFormat="1" customHeight="1" spans="1:14">
      <c r="A5" s="12">
        <v>3</v>
      </c>
      <c r="B5" s="13" t="s">
        <v>22</v>
      </c>
      <c r="C5" s="13" t="s">
        <v>16</v>
      </c>
      <c r="D5" s="14" t="s">
        <v>17</v>
      </c>
      <c r="E5" s="13" t="s">
        <v>23</v>
      </c>
      <c r="F5" s="15" t="s">
        <v>19</v>
      </c>
      <c r="G5" s="16">
        <v>66.6</v>
      </c>
      <c r="H5" s="17">
        <f t="shared" si="0"/>
        <v>39.96</v>
      </c>
      <c r="I5" s="23">
        <v>11</v>
      </c>
      <c r="J5" s="17">
        <v>82</v>
      </c>
      <c r="K5" s="17">
        <f t="shared" si="1"/>
        <v>32.8</v>
      </c>
      <c r="L5" s="17">
        <f t="shared" si="2"/>
        <v>72.76</v>
      </c>
      <c r="M5" s="23">
        <f>SUMPRODUCT(($F$3:$F$197=F5)*($L$3:$L$197&gt;L5))+1</f>
        <v>3</v>
      </c>
      <c r="N5" s="15"/>
    </row>
    <row r="6" s="3" customFormat="1" customHeight="1" spans="1:15">
      <c r="A6" s="12">
        <v>4</v>
      </c>
      <c r="B6" s="13" t="s">
        <v>24</v>
      </c>
      <c r="C6" s="13" t="s">
        <v>16</v>
      </c>
      <c r="D6" s="14" t="s">
        <v>17</v>
      </c>
      <c r="E6" s="13" t="s">
        <v>25</v>
      </c>
      <c r="F6" s="15" t="s">
        <v>19</v>
      </c>
      <c r="G6" s="16">
        <v>65.74</v>
      </c>
      <c r="H6" s="17">
        <f t="shared" si="0"/>
        <v>39.444</v>
      </c>
      <c r="I6" s="23">
        <v>5</v>
      </c>
      <c r="J6" s="17">
        <v>79.4</v>
      </c>
      <c r="K6" s="17">
        <f t="shared" si="1"/>
        <v>31.76</v>
      </c>
      <c r="L6" s="17">
        <f t="shared" si="2"/>
        <v>71.204</v>
      </c>
      <c r="M6" s="23">
        <f>SUMPRODUCT(($F$3:$F$197=F6)*($L$3:$L$197&gt;L6))+1</f>
        <v>4</v>
      </c>
      <c r="N6" s="15"/>
      <c r="O6" s="2"/>
    </row>
    <row r="7" s="3" customFormat="1" customHeight="1" spans="1:15">
      <c r="A7" s="12">
        <v>5</v>
      </c>
      <c r="B7" s="13" t="s">
        <v>26</v>
      </c>
      <c r="C7" s="13" t="s">
        <v>16</v>
      </c>
      <c r="D7" s="14" t="s">
        <v>17</v>
      </c>
      <c r="E7" s="13" t="s">
        <v>27</v>
      </c>
      <c r="F7" s="15" t="s">
        <v>19</v>
      </c>
      <c r="G7" s="16">
        <v>66.54</v>
      </c>
      <c r="H7" s="17">
        <f t="shared" si="0"/>
        <v>39.924</v>
      </c>
      <c r="I7" s="23">
        <v>2</v>
      </c>
      <c r="J7" s="17">
        <v>77.4</v>
      </c>
      <c r="K7" s="17">
        <f t="shared" si="1"/>
        <v>30.96</v>
      </c>
      <c r="L7" s="17">
        <f t="shared" si="2"/>
        <v>70.884</v>
      </c>
      <c r="M7" s="23">
        <f>SUMPRODUCT(($F$3:$F$197=F7)*($L$3:$L$197&gt;L7))+1</f>
        <v>5</v>
      </c>
      <c r="N7" s="15"/>
      <c r="O7" s="2"/>
    </row>
    <row r="8" s="3" customFormat="1" customHeight="1" spans="1:15">
      <c r="A8" s="12">
        <v>6</v>
      </c>
      <c r="B8" s="13" t="s">
        <v>28</v>
      </c>
      <c r="C8" s="13" t="s">
        <v>16</v>
      </c>
      <c r="D8" s="14" t="s">
        <v>17</v>
      </c>
      <c r="E8" s="13" t="s">
        <v>29</v>
      </c>
      <c r="F8" s="15" t="s">
        <v>19</v>
      </c>
      <c r="G8" s="16">
        <v>63.8</v>
      </c>
      <c r="H8" s="17">
        <f t="shared" si="0"/>
        <v>38.28</v>
      </c>
      <c r="I8" s="23">
        <v>9</v>
      </c>
      <c r="J8" s="17">
        <v>80.4</v>
      </c>
      <c r="K8" s="17">
        <f t="shared" si="1"/>
        <v>32.16</v>
      </c>
      <c r="L8" s="17">
        <f t="shared" si="2"/>
        <v>70.44</v>
      </c>
      <c r="M8" s="23">
        <f>SUMPRODUCT(($F$3:$F$197=F8)*($L$3:$L$197&gt;L8))+1</f>
        <v>6</v>
      </c>
      <c r="N8" s="15"/>
      <c r="O8" s="2"/>
    </row>
    <row r="9" s="3" customFormat="1" customHeight="1" spans="1:15">
      <c r="A9" s="12">
        <v>7</v>
      </c>
      <c r="B9" s="13" t="s">
        <v>30</v>
      </c>
      <c r="C9" s="13" t="s">
        <v>16</v>
      </c>
      <c r="D9" s="14" t="s">
        <v>17</v>
      </c>
      <c r="E9" s="13" t="s">
        <v>31</v>
      </c>
      <c r="F9" s="15" t="s">
        <v>19</v>
      </c>
      <c r="G9" s="16">
        <v>60.92</v>
      </c>
      <c r="H9" s="17">
        <f t="shared" si="0"/>
        <v>36.552</v>
      </c>
      <c r="I9" s="23">
        <v>13</v>
      </c>
      <c r="J9" s="17">
        <v>81.9</v>
      </c>
      <c r="K9" s="17">
        <f t="shared" si="1"/>
        <v>32.76</v>
      </c>
      <c r="L9" s="17">
        <f t="shared" si="2"/>
        <v>69.312</v>
      </c>
      <c r="M9" s="23">
        <f>SUMPRODUCT(($F$3:$F$197=F9)*($L$3:$L$197&gt;L9))+1</f>
        <v>7</v>
      </c>
      <c r="N9" s="15"/>
      <c r="O9" s="2"/>
    </row>
    <row r="10" s="3" customFormat="1" customHeight="1" spans="1:15">
      <c r="A10" s="12">
        <v>8</v>
      </c>
      <c r="B10" s="13" t="s">
        <v>32</v>
      </c>
      <c r="C10" s="13" t="s">
        <v>16</v>
      </c>
      <c r="D10" s="14" t="s">
        <v>17</v>
      </c>
      <c r="E10" s="13" t="s">
        <v>33</v>
      </c>
      <c r="F10" s="15" t="s">
        <v>19</v>
      </c>
      <c r="G10" s="16">
        <v>64.6</v>
      </c>
      <c r="H10" s="17">
        <f t="shared" si="0"/>
        <v>38.76</v>
      </c>
      <c r="I10" s="23">
        <v>12</v>
      </c>
      <c r="J10" s="17">
        <v>75.8</v>
      </c>
      <c r="K10" s="17">
        <f t="shared" si="1"/>
        <v>30.32</v>
      </c>
      <c r="L10" s="17">
        <f t="shared" si="2"/>
        <v>69.08</v>
      </c>
      <c r="M10" s="23">
        <f>SUMPRODUCT(($F$3:$F$197=F10)*($L$3:$L$197&gt;L10))+1</f>
        <v>8</v>
      </c>
      <c r="N10" s="15"/>
      <c r="O10" s="2"/>
    </row>
    <row r="11" s="3" customFormat="1" customHeight="1" spans="1:15">
      <c r="A11" s="12">
        <v>9</v>
      </c>
      <c r="B11" s="13" t="s">
        <v>34</v>
      </c>
      <c r="C11" s="13" t="s">
        <v>16</v>
      </c>
      <c r="D11" s="14" t="s">
        <v>17</v>
      </c>
      <c r="E11" s="13" t="s">
        <v>35</v>
      </c>
      <c r="F11" s="15" t="s">
        <v>19</v>
      </c>
      <c r="G11" s="16">
        <v>63.44</v>
      </c>
      <c r="H11" s="17">
        <f t="shared" si="0"/>
        <v>38.064</v>
      </c>
      <c r="I11" s="23">
        <v>8</v>
      </c>
      <c r="J11" s="17">
        <v>74.7</v>
      </c>
      <c r="K11" s="17">
        <f t="shared" si="1"/>
        <v>29.88</v>
      </c>
      <c r="L11" s="17">
        <f t="shared" si="2"/>
        <v>67.944</v>
      </c>
      <c r="M11" s="23">
        <f>SUMPRODUCT(($F$3:$F$197=F11)*($L$3:$L$197&gt;L11))+1</f>
        <v>9</v>
      </c>
      <c r="N11" s="15"/>
      <c r="O11" s="2"/>
    </row>
    <row r="12" s="3" customFormat="1" customHeight="1" spans="1:15">
      <c r="A12" s="12">
        <v>10</v>
      </c>
      <c r="B12" s="13" t="s">
        <v>36</v>
      </c>
      <c r="C12" s="13" t="s">
        <v>16</v>
      </c>
      <c r="D12" s="14" t="s">
        <v>17</v>
      </c>
      <c r="E12" s="13" t="s">
        <v>37</v>
      </c>
      <c r="F12" s="15" t="s">
        <v>19</v>
      </c>
      <c r="G12" s="16">
        <v>62.42</v>
      </c>
      <c r="H12" s="17">
        <f t="shared" si="0"/>
        <v>37.452</v>
      </c>
      <c r="I12" s="23">
        <v>7</v>
      </c>
      <c r="J12" s="17">
        <v>75</v>
      </c>
      <c r="K12" s="17">
        <f t="shared" si="1"/>
        <v>30</v>
      </c>
      <c r="L12" s="17">
        <f t="shared" si="2"/>
        <v>67.452</v>
      </c>
      <c r="M12" s="23">
        <f>SUMPRODUCT(($F$3:$F$197=F12)*($L$3:$L$197&gt;L12))+1</f>
        <v>10</v>
      </c>
      <c r="N12" s="15"/>
      <c r="O12" s="2"/>
    </row>
    <row r="13" s="3" customFormat="1" customHeight="1" spans="1:15">
      <c r="A13" s="12">
        <v>11</v>
      </c>
      <c r="B13" s="13" t="s">
        <v>38</v>
      </c>
      <c r="C13" s="13" t="s">
        <v>16</v>
      </c>
      <c r="D13" s="14" t="s">
        <v>17</v>
      </c>
      <c r="E13" s="13" t="s">
        <v>39</v>
      </c>
      <c r="F13" s="15" t="s">
        <v>19</v>
      </c>
      <c r="G13" s="16">
        <v>67.52</v>
      </c>
      <c r="H13" s="17">
        <f t="shared" si="0"/>
        <v>40.512</v>
      </c>
      <c r="I13" s="23">
        <v>16</v>
      </c>
      <c r="J13" s="17">
        <v>67.2</v>
      </c>
      <c r="K13" s="17">
        <f t="shared" si="1"/>
        <v>26.88</v>
      </c>
      <c r="L13" s="17">
        <f t="shared" si="2"/>
        <v>67.392</v>
      </c>
      <c r="M13" s="23">
        <f>SUMPRODUCT(($F$3:$F$197=F13)*($L$3:$L$197&gt;L13))+1</f>
        <v>11</v>
      </c>
      <c r="N13" s="15"/>
      <c r="O13" s="2"/>
    </row>
    <row r="14" s="3" customFormat="1" customHeight="1" spans="1:15">
      <c r="A14" s="12">
        <v>12</v>
      </c>
      <c r="B14" s="13" t="s">
        <v>40</v>
      </c>
      <c r="C14" s="13" t="s">
        <v>16</v>
      </c>
      <c r="D14" s="14" t="s">
        <v>17</v>
      </c>
      <c r="E14" s="13" t="s">
        <v>41</v>
      </c>
      <c r="F14" s="15" t="s">
        <v>19</v>
      </c>
      <c r="G14" s="16">
        <v>62.74</v>
      </c>
      <c r="H14" s="17">
        <f t="shared" si="0"/>
        <v>37.644</v>
      </c>
      <c r="I14" s="23">
        <v>10</v>
      </c>
      <c r="J14" s="17">
        <v>74.2</v>
      </c>
      <c r="K14" s="17">
        <f t="shared" si="1"/>
        <v>29.68</v>
      </c>
      <c r="L14" s="17">
        <f t="shared" si="2"/>
        <v>67.324</v>
      </c>
      <c r="M14" s="23">
        <f>SUMPRODUCT(($F$3:$F$197=F14)*($L$3:$L$197&gt;L14))+1</f>
        <v>12</v>
      </c>
      <c r="N14" s="15"/>
      <c r="O14" s="2"/>
    </row>
    <row r="15" s="3" customFormat="1" customHeight="1" spans="1:15">
      <c r="A15" s="12">
        <v>13</v>
      </c>
      <c r="B15" s="13" t="s">
        <v>42</v>
      </c>
      <c r="C15" s="13" t="s">
        <v>16</v>
      </c>
      <c r="D15" s="14" t="s">
        <v>17</v>
      </c>
      <c r="E15" s="13" t="s">
        <v>43</v>
      </c>
      <c r="F15" s="15" t="s">
        <v>19</v>
      </c>
      <c r="G15" s="16">
        <v>62.14</v>
      </c>
      <c r="H15" s="17">
        <f t="shared" si="0"/>
        <v>37.284</v>
      </c>
      <c r="I15" s="23">
        <v>1</v>
      </c>
      <c r="J15" s="17">
        <v>74.9</v>
      </c>
      <c r="K15" s="17">
        <f t="shared" si="1"/>
        <v>29.96</v>
      </c>
      <c r="L15" s="17">
        <f t="shared" si="2"/>
        <v>67.244</v>
      </c>
      <c r="M15" s="23">
        <f>SUMPRODUCT(($F$3:$F$197=F15)*($L$3:$L$197&gt;L15))+1</f>
        <v>13</v>
      </c>
      <c r="N15" s="15"/>
      <c r="O15" s="2"/>
    </row>
    <row r="16" s="3" customFormat="1" customHeight="1" spans="1:15">
      <c r="A16" s="12">
        <v>14</v>
      </c>
      <c r="B16" s="13" t="s">
        <v>44</v>
      </c>
      <c r="C16" s="13" t="s">
        <v>16</v>
      </c>
      <c r="D16" s="14" t="s">
        <v>17</v>
      </c>
      <c r="E16" s="13" t="s">
        <v>45</v>
      </c>
      <c r="F16" s="15" t="s">
        <v>19</v>
      </c>
      <c r="G16" s="16">
        <v>62.3</v>
      </c>
      <c r="H16" s="17">
        <f t="shared" si="0"/>
        <v>37.38</v>
      </c>
      <c r="I16" s="23">
        <v>6</v>
      </c>
      <c r="J16" s="17">
        <v>73.8</v>
      </c>
      <c r="K16" s="17">
        <f t="shared" si="1"/>
        <v>29.52</v>
      </c>
      <c r="L16" s="17">
        <f t="shared" si="2"/>
        <v>66.9</v>
      </c>
      <c r="M16" s="23">
        <f>SUMPRODUCT(($F$3:$F$197=F16)*($L$3:$L$197&gt;L16))+1</f>
        <v>14</v>
      </c>
      <c r="N16" s="15"/>
      <c r="O16" s="2"/>
    </row>
    <row r="17" s="2" customFormat="1" customHeight="1" spans="1:14">
      <c r="A17" s="12">
        <v>15</v>
      </c>
      <c r="B17" s="13" t="s">
        <v>46</v>
      </c>
      <c r="C17" s="13" t="s">
        <v>16</v>
      </c>
      <c r="D17" s="14" t="s">
        <v>17</v>
      </c>
      <c r="E17" s="13" t="s">
        <v>47</v>
      </c>
      <c r="F17" s="15" t="s">
        <v>19</v>
      </c>
      <c r="G17" s="16">
        <v>61.44</v>
      </c>
      <c r="H17" s="17">
        <f t="shared" si="0"/>
        <v>36.864</v>
      </c>
      <c r="I17" s="23">
        <v>4</v>
      </c>
      <c r="J17" s="17">
        <v>74.7</v>
      </c>
      <c r="K17" s="17">
        <f t="shared" si="1"/>
        <v>29.88</v>
      </c>
      <c r="L17" s="17">
        <f t="shared" si="2"/>
        <v>66.744</v>
      </c>
      <c r="M17" s="23">
        <f>SUMPRODUCT(($F$3:$F$197=F17)*($L$3:$L$197&gt;L17))+1</f>
        <v>15</v>
      </c>
      <c r="N17" s="15"/>
    </row>
    <row r="18" s="2" customFormat="1" customHeight="1" spans="1:14">
      <c r="A18" s="12">
        <v>16</v>
      </c>
      <c r="B18" s="13" t="s">
        <v>48</v>
      </c>
      <c r="C18" s="13" t="s">
        <v>16</v>
      </c>
      <c r="D18" s="14" t="s">
        <v>17</v>
      </c>
      <c r="E18" s="13" t="s">
        <v>49</v>
      </c>
      <c r="F18" s="15" t="s">
        <v>19</v>
      </c>
      <c r="G18" s="16">
        <v>63.82</v>
      </c>
      <c r="H18" s="17">
        <f t="shared" si="0"/>
        <v>38.292</v>
      </c>
      <c r="I18" s="23">
        <v>19</v>
      </c>
      <c r="J18" s="17">
        <v>70</v>
      </c>
      <c r="K18" s="17">
        <f t="shared" si="1"/>
        <v>28</v>
      </c>
      <c r="L18" s="17">
        <f t="shared" si="2"/>
        <v>66.292</v>
      </c>
      <c r="M18" s="23">
        <f>SUMPRODUCT(($F$3:$F$197=F18)*($L$3:$L$197&gt;L18))+1</f>
        <v>16</v>
      </c>
      <c r="N18" s="15"/>
    </row>
    <row r="19" s="2" customFormat="1" customHeight="1" spans="1:14">
      <c r="A19" s="12">
        <v>17</v>
      </c>
      <c r="B19" s="13" t="s">
        <v>50</v>
      </c>
      <c r="C19" s="13" t="s">
        <v>16</v>
      </c>
      <c r="D19" s="14" t="s">
        <v>17</v>
      </c>
      <c r="E19" s="13" t="s">
        <v>51</v>
      </c>
      <c r="F19" s="15" t="s">
        <v>19</v>
      </c>
      <c r="G19" s="16">
        <v>62.28</v>
      </c>
      <c r="H19" s="17">
        <f t="shared" si="0"/>
        <v>37.368</v>
      </c>
      <c r="I19" s="23">
        <v>20</v>
      </c>
      <c r="J19" s="17">
        <v>69.6</v>
      </c>
      <c r="K19" s="17">
        <f t="shared" si="1"/>
        <v>27.84</v>
      </c>
      <c r="L19" s="17">
        <f t="shared" si="2"/>
        <v>65.208</v>
      </c>
      <c r="M19" s="23">
        <f>SUMPRODUCT(($F$3:$F$197=F19)*($L$3:$L$197&gt;L19))+1</f>
        <v>17</v>
      </c>
      <c r="N19" s="15"/>
    </row>
    <row r="20" s="2" customFormat="1" customHeight="1" spans="1:14">
      <c r="A20" s="12">
        <v>18</v>
      </c>
      <c r="B20" s="13" t="s">
        <v>52</v>
      </c>
      <c r="C20" s="13" t="s">
        <v>16</v>
      </c>
      <c r="D20" s="14" t="s">
        <v>17</v>
      </c>
      <c r="E20" s="13" t="s">
        <v>53</v>
      </c>
      <c r="F20" s="15" t="s">
        <v>19</v>
      </c>
      <c r="G20" s="16">
        <v>61.6</v>
      </c>
      <c r="H20" s="17">
        <f t="shared" si="0"/>
        <v>36.96</v>
      </c>
      <c r="I20" s="23">
        <v>14</v>
      </c>
      <c r="J20" s="17">
        <v>69.6</v>
      </c>
      <c r="K20" s="17">
        <f t="shared" si="1"/>
        <v>27.84</v>
      </c>
      <c r="L20" s="17">
        <f t="shared" si="2"/>
        <v>64.8</v>
      </c>
      <c r="M20" s="23">
        <f>SUMPRODUCT(($F$3:$F$197=F20)*($L$3:$L$197&gt;L20))+1</f>
        <v>18</v>
      </c>
      <c r="N20" s="15"/>
    </row>
    <row r="21" s="2" customFormat="1" customHeight="1" spans="1:14">
      <c r="A21" s="12">
        <v>19</v>
      </c>
      <c r="B21" s="13" t="s">
        <v>54</v>
      </c>
      <c r="C21" s="13" t="s">
        <v>16</v>
      </c>
      <c r="D21" s="14" t="s">
        <v>17</v>
      </c>
      <c r="E21" s="13" t="s">
        <v>55</v>
      </c>
      <c r="F21" s="15" t="s">
        <v>19</v>
      </c>
      <c r="G21" s="16">
        <v>64.68</v>
      </c>
      <c r="H21" s="17">
        <f t="shared" si="0"/>
        <v>38.808</v>
      </c>
      <c r="I21" s="23">
        <v>18</v>
      </c>
      <c r="J21" s="17">
        <v>64.7</v>
      </c>
      <c r="K21" s="17">
        <f t="shared" si="1"/>
        <v>25.88</v>
      </c>
      <c r="L21" s="17">
        <f t="shared" si="2"/>
        <v>64.688</v>
      </c>
      <c r="M21" s="23">
        <f>SUMPRODUCT(($F$3:$F$197=F21)*($L$3:$L$197&gt;L21))+1</f>
        <v>19</v>
      </c>
      <c r="N21" s="15"/>
    </row>
    <row r="22" s="2" customFormat="1" customHeight="1" spans="1:14">
      <c r="A22" s="12">
        <v>20</v>
      </c>
      <c r="B22" s="13" t="s">
        <v>56</v>
      </c>
      <c r="C22" s="13" t="s">
        <v>16</v>
      </c>
      <c r="D22" s="14" t="s">
        <v>17</v>
      </c>
      <c r="E22" s="13" t="s">
        <v>57</v>
      </c>
      <c r="F22" s="15" t="s">
        <v>19</v>
      </c>
      <c r="G22" s="16">
        <v>63.66</v>
      </c>
      <c r="H22" s="17">
        <f t="shared" si="0"/>
        <v>38.196</v>
      </c>
      <c r="I22" s="23">
        <v>17</v>
      </c>
      <c r="J22" s="17">
        <v>63.4</v>
      </c>
      <c r="K22" s="17">
        <f t="shared" si="1"/>
        <v>25.36</v>
      </c>
      <c r="L22" s="17">
        <f t="shared" si="2"/>
        <v>63.556</v>
      </c>
      <c r="M22" s="23">
        <f>SUMPRODUCT(($F$3:$F$197=F22)*($L$3:$L$197&gt;L22))+1</f>
        <v>20</v>
      </c>
      <c r="N22" s="15"/>
    </row>
    <row r="23" s="2" customFormat="1" customHeight="1" spans="1:14">
      <c r="A23" s="12">
        <v>21</v>
      </c>
      <c r="B23" s="13" t="s">
        <v>58</v>
      </c>
      <c r="C23" s="13" t="s">
        <v>16</v>
      </c>
      <c r="D23" s="14" t="s">
        <v>17</v>
      </c>
      <c r="E23" s="13" t="s">
        <v>59</v>
      </c>
      <c r="F23" s="15" t="s">
        <v>19</v>
      </c>
      <c r="G23" s="16">
        <v>63.5</v>
      </c>
      <c r="H23" s="17">
        <f t="shared" si="0"/>
        <v>38.1</v>
      </c>
      <c r="I23" s="23">
        <v>21</v>
      </c>
      <c r="J23" s="17">
        <v>61.9</v>
      </c>
      <c r="K23" s="17">
        <f t="shared" si="1"/>
        <v>24.76</v>
      </c>
      <c r="L23" s="17">
        <f t="shared" si="2"/>
        <v>62.86</v>
      </c>
      <c r="M23" s="23">
        <f>SUMPRODUCT(($F$3:$F$197=F23)*($L$3:$L$197&gt;L23))+1</f>
        <v>21</v>
      </c>
      <c r="N23" s="15"/>
    </row>
    <row r="24" s="2" customFormat="1" customHeight="1" spans="1:14">
      <c r="A24" s="12">
        <v>22</v>
      </c>
      <c r="B24" s="13" t="s">
        <v>60</v>
      </c>
      <c r="C24" s="13" t="s">
        <v>16</v>
      </c>
      <c r="D24" s="14" t="s">
        <v>17</v>
      </c>
      <c r="E24" s="13" t="s">
        <v>61</v>
      </c>
      <c r="F24" s="15" t="s">
        <v>19</v>
      </c>
      <c r="G24" s="16">
        <v>65.1</v>
      </c>
      <c r="H24" s="17">
        <f t="shared" si="0"/>
        <v>39.06</v>
      </c>
      <c r="I24" s="23" t="s">
        <v>62</v>
      </c>
      <c r="J24" s="17">
        <v>0</v>
      </c>
      <c r="K24" s="17">
        <f t="shared" si="1"/>
        <v>0</v>
      </c>
      <c r="L24" s="17">
        <f t="shared" si="2"/>
        <v>39.06</v>
      </c>
      <c r="M24" s="23">
        <f>SUMPRODUCT(($F$3:$F$197=F24)*($L$3:$L$197&gt;L24))+1</f>
        <v>22</v>
      </c>
      <c r="N24" s="15" t="str">
        <f>I24</f>
        <v>缺考</v>
      </c>
    </row>
    <row r="25" s="2" customFormat="1" customHeight="1" spans="1:14">
      <c r="A25" s="12">
        <v>23</v>
      </c>
      <c r="B25" s="13" t="s">
        <v>63</v>
      </c>
      <c r="C25" s="13" t="s">
        <v>16</v>
      </c>
      <c r="D25" s="14" t="s">
        <v>17</v>
      </c>
      <c r="E25" s="13" t="s">
        <v>64</v>
      </c>
      <c r="F25" s="15" t="s">
        <v>19</v>
      </c>
      <c r="G25" s="16">
        <v>64.6</v>
      </c>
      <c r="H25" s="17">
        <f t="shared" si="0"/>
        <v>38.76</v>
      </c>
      <c r="I25" s="23" t="s">
        <v>62</v>
      </c>
      <c r="J25" s="17">
        <v>0</v>
      </c>
      <c r="K25" s="17">
        <f t="shared" si="1"/>
        <v>0</v>
      </c>
      <c r="L25" s="17">
        <f t="shared" si="2"/>
        <v>38.76</v>
      </c>
      <c r="M25" s="23">
        <f>SUMPRODUCT(($F$3:$F$197=F25)*($L$3:$L$197&gt;L25))+1</f>
        <v>23</v>
      </c>
      <c r="N25" s="15" t="str">
        <f>I25</f>
        <v>缺考</v>
      </c>
    </row>
    <row r="26" s="2" customFormat="1" customHeight="1" spans="1:14">
      <c r="A26" s="12">
        <v>24</v>
      </c>
      <c r="B26" s="13" t="s">
        <v>65</v>
      </c>
      <c r="C26" s="13" t="s">
        <v>16</v>
      </c>
      <c r="D26" s="14" t="s">
        <v>17</v>
      </c>
      <c r="E26" s="13" t="s">
        <v>66</v>
      </c>
      <c r="F26" s="15" t="s">
        <v>19</v>
      </c>
      <c r="G26" s="16">
        <v>64.56</v>
      </c>
      <c r="H26" s="17">
        <f t="shared" si="0"/>
        <v>38.736</v>
      </c>
      <c r="I26" s="23" t="s">
        <v>62</v>
      </c>
      <c r="J26" s="17">
        <v>0</v>
      </c>
      <c r="K26" s="17">
        <f t="shared" si="1"/>
        <v>0</v>
      </c>
      <c r="L26" s="17">
        <f t="shared" si="2"/>
        <v>38.736</v>
      </c>
      <c r="M26" s="23">
        <f>SUMPRODUCT(($F$3:$F$197=F26)*($L$3:$L$197&gt;L26))+1</f>
        <v>24</v>
      </c>
      <c r="N26" s="15" t="str">
        <f>I26</f>
        <v>缺考</v>
      </c>
    </row>
    <row r="27" customHeight="1" spans="1:15">
      <c r="A27" s="12">
        <v>25</v>
      </c>
      <c r="B27" s="13" t="s">
        <v>67</v>
      </c>
      <c r="C27" s="13" t="s">
        <v>16</v>
      </c>
      <c r="D27" s="14" t="s">
        <v>17</v>
      </c>
      <c r="E27" s="13" t="s">
        <v>68</v>
      </c>
      <c r="F27" s="15" t="s">
        <v>19</v>
      </c>
      <c r="G27" s="16">
        <v>60.04</v>
      </c>
      <c r="H27" s="17">
        <f t="shared" si="0"/>
        <v>36.024</v>
      </c>
      <c r="I27" s="23" t="s">
        <v>62</v>
      </c>
      <c r="J27" s="17">
        <v>0</v>
      </c>
      <c r="K27" s="17">
        <f t="shared" si="1"/>
        <v>0</v>
      </c>
      <c r="L27" s="17">
        <f t="shared" si="2"/>
        <v>36.024</v>
      </c>
      <c r="M27" s="23">
        <f>SUMPRODUCT(($F$3:$F$197=F27)*($L$3:$L$197&gt;L27))+1</f>
        <v>25</v>
      </c>
      <c r="N27" s="15" t="str">
        <f>I27</f>
        <v>缺考</v>
      </c>
      <c r="O27" s="2"/>
    </row>
    <row r="28" customHeight="1" spans="1:15">
      <c r="A28" s="12">
        <v>26</v>
      </c>
      <c r="B28" s="18" t="s">
        <v>69</v>
      </c>
      <c r="C28" s="18" t="s">
        <v>70</v>
      </c>
      <c r="D28" s="18" t="s">
        <v>71</v>
      </c>
      <c r="E28" s="18" t="s">
        <v>72</v>
      </c>
      <c r="F28" s="15" t="s">
        <v>73</v>
      </c>
      <c r="G28" s="16">
        <v>74.8</v>
      </c>
      <c r="H28" s="17">
        <f t="shared" si="0"/>
        <v>44.88</v>
      </c>
      <c r="I28" s="23">
        <v>21</v>
      </c>
      <c r="J28" s="17">
        <v>77.6</v>
      </c>
      <c r="K28" s="17">
        <f t="shared" si="1"/>
        <v>31.04</v>
      </c>
      <c r="L28" s="17">
        <f t="shared" si="2"/>
        <v>75.92</v>
      </c>
      <c r="M28" s="23">
        <f>SUMPRODUCT(($F$3:$F$197=F28)*($L$3:$L$197&gt;L28))+1</f>
        <v>1</v>
      </c>
      <c r="N28" s="15"/>
      <c r="O28" s="2"/>
    </row>
    <row r="29" customHeight="1" spans="1:15">
      <c r="A29" s="12">
        <v>27</v>
      </c>
      <c r="B29" s="18" t="s">
        <v>74</v>
      </c>
      <c r="C29" s="18" t="s">
        <v>70</v>
      </c>
      <c r="D29" s="18" t="s">
        <v>71</v>
      </c>
      <c r="E29" s="18" t="s">
        <v>75</v>
      </c>
      <c r="F29" s="15" t="s">
        <v>73</v>
      </c>
      <c r="G29" s="16">
        <v>76.82</v>
      </c>
      <c r="H29" s="17">
        <f t="shared" si="0"/>
        <v>46.092</v>
      </c>
      <c r="I29" s="23">
        <v>15</v>
      </c>
      <c r="J29" s="17">
        <v>73.2</v>
      </c>
      <c r="K29" s="17">
        <f t="shared" si="1"/>
        <v>29.28</v>
      </c>
      <c r="L29" s="17">
        <f t="shared" si="2"/>
        <v>75.372</v>
      </c>
      <c r="M29" s="23">
        <f>SUMPRODUCT(($F$3:$F$197=F29)*($L$3:$L$197&gt;L29))+1</f>
        <v>2</v>
      </c>
      <c r="N29" s="15"/>
      <c r="O29" s="2"/>
    </row>
    <row r="30" customHeight="1" spans="1:15">
      <c r="A30" s="12">
        <v>28</v>
      </c>
      <c r="B30" s="18" t="s">
        <v>76</v>
      </c>
      <c r="C30" s="18" t="s">
        <v>70</v>
      </c>
      <c r="D30" s="18" t="s">
        <v>71</v>
      </c>
      <c r="E30" s="18" t="s">
        <v>77</v>
      </c>
      <c r="F30" s="15" t="s">
        <v>73</v>
      </c>
      <c r="G30" s="16">
        <v>72.02</v>
      </c>
      <c r="H30" s="17">
        <f t="shared" si="0"/>
        <v>43.212</v>
      </c>
      <c r="I30" s="23">
        <v>2</v>
      </c>
      <c r="J30" s="17">
        <v>75.4</v>
      </c>
      <c r="K30" s="17">
        <f t="shared" si="1"/>
        <v>30.16</v>
      </c>
      <c r="L30" s="17">
        <f t="shared" si="2"/>
        <v>73.372</v>
      </c>
      <c r="M30" s="23">
        <f>SUMPRODUCT(($F$3:$F$197=F30)*($L$3:$L$197&gt;L30))+1</f>
        <v>3</v>
      </c>
      <c r="N30" s="15"/>
      <c r="O30" s="2"/>
    </row>
    <row r="31" customHeight="1" spans="1:15">
      <c r="A31" s="12">
        <v>29</v>
      </c>
      <c r="B31" s="18" t="s">
        <v>78</v>
      </c>
      <c r="C31" s="18" t="s">
        <v>70</v>
      </c>
      <c r="D31" s="18" t="s">
        <v>71</v>
      </c>
      <c r="E31" s="18" t="s">
        <v>79</v>
      </c>
      <c r="F31" s="15" t="s">
        <v>73</v>
      </c>
      <c r="G31" s="16">
        <v>69.84</v>
      </c>
      <c r="H31" s="17">
        <f t="shared" si="0"/>
        <v>41.904</v>
      </c>
      <c r="I31" s="23">
        <v>1</v>
      </c>
      <c r="J31" s="17">
        <v>78.2</v>
      </c>
      <c r="K31" s="17">
        <f t="shared" si="1"/>
        <v>31.28</v>
      </c>
      <c r="L31" s="17">
        <f t="shared" si="2"/>
        <v>73.184</v>
      </c>
      <c r="M31" s="23">
        <f>SUMPRODUCT(($F$3:$F$197=F31)*($L$3:$L$197&gt;L31))+1</f>
        <v>4</v>
      </c>
      <c r="N31" s="15"/>
      <c r="O31" s="2"/>
    </row>
    <row r="32" customHeight="1" spans="1:15">
      <c r="A32" s="12">
        <v>30</v>
      </c>
      <c r="B32" s="18" t="s">
        <v>80</v>
      </c>
      <c r="C32" s="18" t="s">
        <v>70</v>
      </c>
      <c r="D32" s="18" t="s">
        <v>71</v>
      </c>
      <c r="E32" s="18" t="s">
        <v>81</v>
      </c>
      <c r="F32" s="15" t="s">
        <v>73</v>
      </c>
      <c r="G32" s="16">
        <v>65.82</v>
      </c>
      <c r="H32" s="17">
        <f t="shared" si="0"/>
        <v>39.492</v>
      </c>
      <c r="I32" s="23">
        <v>16</v>
      </c>
      <c r="J32" s="17">
        <v>81.4</v>
      </c>
      <c r="K32" s="17">
        <f t="shared" si="1"/>
        <v>32.56</v>
      </c>
      <c r="L32" s="17">
        <f t="shared" si="2"/>
        <v>72.052</v>
      </c>
      <c r="M32" s="23">
        <f>SUMPRODUCT(($F$3:$F$197=F32)*($L$3:$L$197&gt;L32))+1</f>
        <v>5</v>
      </c>
      <c r="N32" s="15"/>
      <c r="O32" s="2"/>
    </row>
    <row r="33" customHeight="1" spans="1:15">
      <c r="A33" s="12">
        <v>31</v>
      </c>
      <c r="B33" s="18" t="s">
        <v>82</v>
      </c>
      <c r="C33" s="18" t="s">
        <v>70</v>
      </c>
      <c r="D33" s="18" t="s">
        <v>71</v>
      </c>
      <c r="E33" s="18" t="s">
        <v>83</v>
      </c>
      <c r="F33" s="15" t="s">
        <v>73</v>
      </c>
      <c r="G33" s="16">
        <v>66.5</v>
      </c>
      <c r="H33" s="17">
        <f t="shared" si="0"/>
        <v>39.9</v>
      </c>
      <c r="I33" s="23">
        <v>4</v>
      </c>
      <c r="J33" s="17">
        <v>78.8</v>
      </c>
      <c r="K33" s="17">
        <f t="shared" si="1"/>
        <v>31.52</v>
      </c>
      <c r="L33" s="17">
        <f t="shared" si="2"/>
        <v>71.42</v>
      </c>
      <c r="M33" s="23">
        <f>SUMPRODUCT(($F$3:$F$197=F33)*($L$3:$L$197&gt;L33))+1</f>
        <v>6</v>
      </c>
      <c r="N33" s="15"/>
      <c r="O33" s="2"/>
    </row>
    <row r="34" customHeight="1" spans="1:15">
      <c r="A34" s="12">
        <v>32</v>
      </c>
      <c r="B34" s="18" t="s">
        <v>84</v>
      </c>
      <c r="C34" s="18" t="s">
        <v>70</v>
      </c>
      <c r="D34" s="18" t="s">
        <v>71</v>
      </c>
      <c r="E34" s="18" t="s">
        <v>85</v>
      </c>
      <c r="F34" s="15" t="s">
        <v>73</v>
      </c>
      <c r="G34" s="16">
        <v>66.78</v>
      </c>
      <c r="H34" s="17">
        <f t="shared" si="0"/>
        <v>40.068</v>
      </c>
      <c r="I34" s="23">
        <v>11</v>
      </c>
      <c r="J34" s="17">
        <v>78</v>
      </c>
      <c r="K34" s="17">
        <f t="shared" si="1"/>
        <v>31.2</v>
      </c>
      <c r="L34" s="17">
        <f t="shared" si="2"/>
        <v>71.268</v>
      </c>
      <c r="M34" s="23">
        <f>SUMPRODUCT(($F$3:$F$197=F34)*($L$3:$L$197&gt;L34))+1</f>
        <v>7</v>
      </c>
      <c r="N34" s="15"/>
      <c r="O34" s="2"/>
    </row>
    <row r="35" customHeight="1" spans="1:15">
      <c r="A35" s="12">
        <v>33</v>
      </c>
      <c r="B35" s="18" t="s">
        <v>86</v>
      </c>
      <c r="C35" s="18" t="s">
        <v>70</v>
      </c>
      <c r="D35" s="18" t="s">
        <v>71</v>
      </c>
      <c r="E35" s="18" t="s">
        <v>87</v>
      </c>
      <c r="F35" s="15" t="s">
        <v>73</v>
      </c>
      <c r="G35" s="16">
        <v>69.74</v>
      </c>
      <c r="H35" s="17">
        <f t="shared" si="0"/>
        <v>41.844</v>
      </c>
      <c r="I35" s="23">
        <v>12</v>
      </c>
      <c r="J35" s="17">
        <v>73</v>
      </c>
      <c r="K35" s="17">
        <f t="shared" si="1"/>
        <v>29.2</v>
      </c>
      <c r="L35" s="17">
        <f t="shared" si="2"/>
        <v>71.044</v>
      </c>
      <c r="M35" s="23">
        <f>SUMPRODUCT(($F$3:$F$197=F35)*($L$3:$L$197&gt;L35))+1</f>
        <v>8</v>
      </c>
      <c r="N35" s="15"/>
      <c r="O35" s="2"/>
    </row>
    <row r="36" customHeight="1" spans="1:15">
      <c r="A36" s="12">
        <v>34</v>
      </c>
      <c r="B36" s="18" t="s">
        <v>88</v>
      </c>
      <c r="C36" s="18" t="s">
        <v>70</v>
      </c>
      <c r="D36" s="18" t="s">
        <v>71</v>
      </c>
      <c r="E36" s="18" t="s">
        <v>89</v>
      </c>
      <c r="F36" s="15" t="s">
        <v>73</v>
      </c>
      <c r="G36" s="16">
        <v>67.1</v>
      </c>
      <c r="H36" s="17">
        <f t="shared" ref="H36:H67" si="3">G36*0.6</f>
        <v>40.26</v>
      </c>
      <c r="I36" s="23">
        <v>8</v>
      </c>
      <c r="J36" s="17">
        <v>75.8</v>
      </c>
      <c r="K36" s="17">
        <f t="shared" ref="K36:K67" si="4">J36*0.4</f>
        <v>30.32</v>
      </c>
      <c r="L36" s="17">
        <f t="shared" ref="L36:L67" si="5">H36+K36</f>
        <v>70.58</v>
      </c>
      <c r="M36" s="23">
        <f>SUMPRODUCT(($F$3:$F$197=F36)*($L$3:$L$197&gt;L36))+1</f>
        <v>9</v>
      </c>
      <c r="N36" s="15"/>
      <c r="O36" s="2"/>
    </row>
    <row r="37" customHeight="1" spans="1:15">
      <c r="A37" s="12">
        <v>35</v>
      </c>
      <c r="B37" s="18" t="s">
        <v>90</v>
      </c>
      <c r="C37" s="18" t="s">
        <v>70</v>
      </c>
      <c r="D37" s="18" t="s">
        <v>71</v>
      </c>
      <c r="E37" s="18" t="s">
        <v>91</v>
      </c>
      <c r="F37" s="15" t="s">
        <v>73</v>
      </c>
      <c r="G37" s="16">
        <v>67.88</v>
      </c>
      <c r="H37" s="17">
        <f t="shared" si="3"/>
        <v>40.728</v>
      </c>
      <c r="I37" s="23">
        <v>26</v>
      </c>
      <c r="J37" s="17">
        <v>74.4</v>
      </c>
      <c r="K37" s="17">
        <f t="shared" si="4"/>
        <v>29.76</v>
      </c>
      <c r="L37" s="17">
        <f t="shared" si="5"/>
        <v>70.488</v>
      </c>
      <c r="M37" s="23">
        <f>SUMPRODUCT(($F$3:$F$197=F37)*($L$3:$L$197&gt;L37))+1</f>
        <v>10</v>
      </c>
      <c r="N37" s="15"/>
      <c r="O37" s="2"/>
    </row>
    <row r="38" customHeight="1" spans="1:15">
      <c r="A38" s="12">
        <v>36</v>
      </c>
      <c r="B38" s="18" t="s">
        <v>92</v>
      </c>
      <c r="C38" s="18" t="s">
        <v>70</v>
      </c>
      <c r="D38" s="18" t="s">
        <v>71</v>
      </c>
      <c r="E38" s="18" t="s">
        <v>93</v>
      </c>
      <c r="F38" s="15" t="s">
        <v>73</v>
      </c>
      <c r="G38" s="16">
        <v>71.72</v>
      </c>
      <c r="H38" s="17">
        <f t="shared" si="3"/>
        <v>43.032</v>
      </c>
      <c r="I38" s="23">
        <v>30</v>
      </c>
      <c r="J38" s="17">
        <v>68.2</v>
      </c>
      <c r="K38" s="17">
        <f t="shared" si="4"/>
        <v>27.28</v>
      </c>
      <c r="L38" s="17">
        <f t="shared" si="5"/>
        <v>70.312</v>
      </c>
      <c r="M38" s="23">
        <f>SUMPRODUCT(($F$3:$F$197=F38)*($L$3:$L$197&gt;L38))+1</f>
        <v>11</v>
      </c>
      <c r="N38" s="15"/>
      <c r="O38" s="2"/>
    </row>
    <row r="39" customHeight="1" spans="1:15">
      <c r="A39" s="12">
        <v>37</v>
      </c>
      <c r="B39" s="18" t="s">
        <v>94</v>
      </c>
      <c r="C39" s="18" t="s">
        <v>70</v>
      </c>
      <c r="D39" s="18" t="s">
        <v>71</v>
      </c>
      <c r="E39" s="18" t="s">
        <v>95</v>
      </c>
      <c r="F39" s="15" t="s">
        <v>73</v>
      </c>
      <c r="G39" s="16">
        <v>67.2</v>
      </c>
      <c r="H39" s="17">
        <f t="shared" si="3"/>
        <v>40.32</v>
      </c>
      <c r="I39" s="23">
        <v>17</v>
      </c>
      <c r="J39" s="17">
        <v>74.8</v>
      </c>
      <c r="K39" s="17">
        <f t="shared" si="4"/>
        <v>29.92</v>
      </c>
      <c r="L39" s="17">
        <f t="shared" si="5"/>
        <v>70.24</v>
      </c>
      <c r="M39" s="23">
        <f>SUMPRODUCT(($F$3:$F$197=F39)*($L$3:$L$197&gt;L39))+1</f>
        <v>12</v>
      </c>
      <c r="N39" s="15"/>
      <c r="O39" s="2"/>
    </row>
    <row r="40" customHeight="1" spans="1:15">
      <c r="A40" s="12">
        <v>38</v>
      </c>
      <c r="B40" s="18" t="s">
        <v>96</v>
      </c>
      <c r="C40" s="18" t="s">
        <v>70</v>
      </c>
      <c r="D40" s="18" t="s">
        <v>71</v>
      </c>
      <c r="E40" s="18" t="s">
        <v>97</v>
      </c>
      <c r="F40" s="15" t="s">
        <v>73</v>
      </c>
      <c r="G40" s="16">
        <v>69.62</v>
      </c>
      <c r="H40" s="17">
        <f t="shared" si="3"/>
        <v>41.772</v>
      </c>
      <c r="I40" s="23">
        <v>20</v>
      </c>
      <c r="J40" s="17">
        <v>71</v>
      </c>
      <c r="K40" s="17">
        <f t="shared" si="4"/>
        <v>28.4</v>
      </c>
      <c r="L40" s="17">
        <f t="shared" si="5"/>
        <v>70.172</v>
      </c>
      <c r="M40" s="23">
        <f>SUMPRODUCT(($F$3:$F$197=F40)*($L$3:$L$197&gt;L40))+1</f>
        <v>13</v>
      </c>
      <c r="N40" s="15"/>
      <c r="O40" s="2"/>
    </row>
    <row r="41" customHeight="1" spans="1:15">
      <c r="A41" s="12">
        <v>39</v>
      </c>
      <c r="B41" s="18" t="s">
        <v>98</v>
      </c>
      <c r="C41" s="18" t="s">
        <v>70</v>
      </c>
      <c r="D41" s="18" t="s">
        <v>71</v>
      </c>
      <c r="E41" s="18" t="s">
        <v>99</v>
      </c>
      <c r="F41" s="15" t="s">
        <v>73</v>
      </c>
      <c r="G41" s="16">
        <v>68.26</v>
      </c>
      <c r="H41" s="17">
        <f t="shared" si="3"/>
        <v>40.956</v>
      </c>
      <c r="I41" s="23">
        <v>32</v>
      </c>
      <c r="J41" s="17">
        <v>73</v>
      </c>
      <c r="K41" s="17">
        <f t="shared" si="4"/>
        <v>29.2</v>
      </c>
      <c r="L41" s="17">
        <f t="shared" si="5"/>
        <v>70.156</v>
      </c>
      <c r="M41" s="23">
        <f>SUMPRODUCT(($F$3:$F$197=F41)*($L$3:$L$197&gt;L41))+1</f>
        <v>14</v>
      </c>
      <c r="N41" s="15"/>
      <c r="O41" s="2"/>
    </row>
    <row r="42" customHeight="1" spans="1:15">
      <c r="A42" s="12">
        <v>40</v>
      </c>
      <c r="B42" s="18" t="s">
        <v>100</v>
      </c>
      <c r="C42" s="18" t="s">
        <v>70</v>
      </c>
      <c r="D42" s="18" t="s">
        <v>71</v>
      </c>
      <c r="E42" s="18" t="s">
        <v>101</v>
      </c>
      <c r="F42" s="15" t="s">
        <v>73</v>
      </c>
      <c r="G42" s="16">
        <v>64.4</v>
      </c>
      <c r="H42" s="17">
        <f t="shared" si="3"/>
        <v>38.64</v>
      </c>
      <c r="I42" s="23">
        <v>13</v>
      </c>
      <c r="J42" s="17">
        <v>78.6</v>
      </c>
      <c r="K42" s="17">
        <f t="shared" si="4"/>
        <v>31.44</v>
      </c>
      <c r="L42" s="17">
        <f t="shared" si="5"/>
        <v>70.08</v>
      </c>
      <c r="M42" s="23">
        <f>SUMPRODUCT(($F$3:$F$197=F42)*($L$3:$L$197&gt;L42))+1</f>
        <v>15</v>
      </c>
      <c r="N42" s="15"/>
      <c r="O42" s="2"/>
    </row>
    <row r="43" customHeight="1" spans="1:15">
      <c r="A43" s="12">
        <v>41</v>
      </c>
      <c r="B43" s="18" t="s">
        <v>102</v>
      </c>
      <c r="C43" s="18" t="s">
        <v>70</v>
      </c>
      <c r="D43" s="18" t="s">
        <v>71</v>
      </c>
      <c r="E43" s="18" t="s">
        <v>103</v>
      </c>
      <c r="F43" s="15" t="s">
        <v>73</v>
      </c>
      <c r="G43" s="16">
        <v>68.52</v>
      </c>
      <c r="H43" s="17">
        <f t="shared" si="3"/>
        <v>41.112</v>
      </c>
      <c r="I43" s="23">
        <v>9</v>
      </c>
      <c r="J43" s="17">
        <v>71.6</v>
      </c>
      <c r="K43" s="17">
        <f t="shared" si="4"/>
        <v>28.64</v>
      </c>
      <c r="L43" s="17">
        <f t="shared" si="5"/>
        <v>69.752</v>
      </c>
      <c r="M43" s="23">
        <f>SUMPRODUCT(($F$3:$F$197=F43)*($L$3:$L$197&gt;L43))+1</f>
        <v>16</v>
      </c>
      <c r="N43" s="15"/>
      <c r="O43" s="2"/>
    </row>
    <row r="44" customHeight="1" spans="1:15">
      <c r="A44" s="12">
        <v>42</v>
      </c>
      <c r="B44" s="18" t="s">
        <v>104</v>
      </c>
      <c r="C44" s="18" t="s">
        <v>70</v>
      </c>
      <c r="D44" s="18" t="s">
        <v>71</v>
      </c>
      <c r="E44" s="18" t="s">
        <v>105</v>
      </c>
      <c r="F44" s="15" t="s">
        <v>73</v>
      </c>
      <c r="G44" s="16">
        <v>69.26</v>
      </c>
      <c r="H44" s="17">
        <f t="shared" si="3"/>
        <v>41.556</v>
      </c>
      <c r="I44" s="23">
        <v>28</v>
      </c>
      <c r="J44" s="17">
        <v>69.6</v>
      </c>
      <c r="K44" s="17">
        <f t="shared" si="4"/>
        <v>27.84</v>
      </c>
      <c r="L44" s="17">
        <f t="shared" si="5"/>
        <v>69.396</v>
      </c>
      <c r="M44" s="23">
        <f>SUMPRODUCT(($F$3:$F$197=F44)*($L$3:$L$197&gt;L44))+1</f>
        <v>17</v>
      </c>
      <c r="N44" s="15"/>
      <c r="O44" s="2"/>
    </row>
    <row r="45" customHeight="1" spans="1:15">
      <c r="A45" s="12">
        <v>43</v>
      </c>
      <c r="B45" s="18" t="s">
        <v>106</v>
      </c>
      <c r="C45" s="18" t="s">
        <v>70</v>
      </c>
      <c r="D45" s="18" t="s">
        <v>71</v>
      </c>
      <c r="E45" s="18" t="s">
        <v>107</v>
      </c>
      <c r="F45" s="15" t="s">
        <v>73</v>
      </c>
      <c r="G45" s="16">
        <v>66.76</v>
      </c>
      <c r="H45" s="17">
        <f t="shared" si="3"/>
        <v>40.056</v>
      </c>
      <c r="I45" s="23">
        <v>10</v>
      </c>
      <c r="J45" s="17">
        <v>72.4</v>
      </c>
      <c r="K45" s="17">
        <f t="shared" si="4"/>
        <v>28.96</v>
      </c>
      <c r="L45" s="17">
        <f t="shared" si="5"/>
        <v>69.016</v>
      </c>
      <c r="M45" s="23">
        <f>SUMPRODUCT(($F$3:$F$197=F45)*($L$3:$L$197&gt;L45))+1</f>
        <v>18</v>
      </c>
      <c r="N45" s="15"/>
      <c r="O45" s="2"/>
    </row>
    <row r="46" customHeight="1" spans="1:15">
      <c r="A46" s="12">
        <v>44</v>
      </c>
      <c r="B46" s="18" t="s">
        <v>108</v>
      </c>
      <c r="C46" s="18" t="s">
        <v>70</v>
      </c>
      <c r="D46" s="18" t="s">
        <v>71</v>
      </c>
      <c r="E46" s="18" t="s">
        <v>109</v>
      </c>
      <c r="F46" s="15" t="s">
        <v>73</v>
      </c>
      <c r="G46" s="16">
        <v>68.38</v>
      </c>
      <c r="H46" s="17">
        <f t="shared" si="3"/>
        <v>41.028</v>
      </c>
      <c r="I46" s="23">
        <v>37</v>
      </c>
      <c r="J46" s="17">
        <v>68.6</v>
      </c>
      <c r="K46" s="17">
        <f t="shared" si="4"/>
        <v>27.44</v>
      </c>
      <c r="L46" s="17">
        <f t="shared" si="5"/>
        <v>68.468</v>
      </c>
      <c r="M46" s="23">
        <f>SUMPRODUCT(($F$3:$F$197=F46)*($L$3:$L$197&gt;L46))+1</f>
        <v>19</v>
      </c>
      <c r="N46" s="15"/>
      <c r="O46" s="2"/>
    </row>
    <row r="47" customHeight="1" spans="1:15">
      <c r="A47" s="12">
        <v>45</v>
      </c>
      <c r="B47" s="18" t="s">
        <v>110</v>
      </c>
      <c r="C47" s="18" t="s">
        <v>70</v>
      </c>
      <c r="D47" s="18" t="s">
        <v>71</v>
      </c>
      <c r="E47" s="18" t="s">
        <v>111</v>
      </c>
      <c r="F47" s="15" t="s">
        <v>73</v>
      </c>
      <c r="G47" s="16">
        <v>66.14</v>
      </c>
      <c r="H47" s="17">
        <f t="shared" si="3"/>
        <v>39.684</v>
      </c>
      <c r="I47" s="23">
        <v>35</v>
      </c>
      <c r="J47" s="17">
        <v>71</v>
      </c>
      <c r="K47" s="17">
        <f t="shared" si="4"/>
        <v>28.4</v>
      </c>
      <c r="L47" s="17">
        <f t="shared" si="5"/>
        <v>68.084</v>
      </c>
      <c r="M47" s="23">
        <f>SUMPRODUCT(($F$3:$F$197=F47)*($L$3:$L$197&gt;L47))+1</f>
        <v>20</v>
      </c>
      <c r="N47" s="15"/>
      <c r="O47" s="2"/>
    </row>
    <row r="48" customHeight="1" spans="1:15">
      <c r="A48" s="12">
        <v>46</v>
      </c>
      <c r="B48" s="18" t="s">
        <v>112</v>
      </c>
      <c r="C48" s="18" t="s">
        <v>70</v>
      </c>
      <c r="D48" s="18" t="s">
        <v>71</v>
      </c>
      <c r="E48" s="18" t="s">
        <v>113</v>
      </c>
      <c r="F48" s="15" t="s">
        <v>73</v>
      </c>
      <c r="G48" s="16">
        <v>69.28</v>
      </c>
      <c r="H48" s="17">
        <f t="shared" si="3"/>
        <v>41.568</v>
      </c>
      <c r="I48" s="23">
        <v>14</v>
      </c>
      <c r="J48" s="17">
        <v>66.1</v>
      </c>
      <c r="K48" s="17">
        <f t="shared" si="4"/>
        <v>26.44</v>
      </c>
      <c r="L48" s="17">
        <f t="shared" si="5"/>
        <v>68.008</v>
      </c>
      <c r="M48" s="23">
        <f>SUMPRODUCT(($F$3:$F$197=F48)*($L$3:$L$197&gt;L48))+1</f>
        <v>21</v>
      </c>
      <c r="N48" s="15"/>
      <c r="O48" s="2"/>
    </row>
    <row r="49" customHeight="1" spans="1:15">
      <c r="A49" s="12">
        <v>47</v>
      </c>
      <c r="B49" s="18" t="s">
        <v>114</v>
      </c>
      <c r="C49" s="18" t="s">
        <v>70</v>
      </c>
      <c r="D49" s="18" t="s">
        <v>71</v>
      </c>
      <c r="E49" s="18" t="s">
        <v>115</v>
      </c>
      <c r="F49" s="15" t="s">
        <v>73</v>
      </c>
      <c r="G49" s="16">
        <v>65.56</v>
      </c>
      <c r="H49" s="17">
        <f t="shared" si="3"/>
        <v>39.336</v>
      </c>
      <c r="I49" s="23">
        <v>25</v>
      </c>
      <c r="J49" s="17">
        <v>71</v>
      </c>
      <c r="K49" s="17">
        <f t="shared" si="4"/>
        <v>28.4</v>
      </c>
      <c r="L49" s="17">
        <f t="shared" si="5"/>
        <v>67.736</v>
      </c>
      <c r="M49" s="23">
        <f>SUMPRODUCT(($F$3:$F$197=F49)*($L$3:$L$197&gt;L49))+1</f>
        <v>22</v>
      </c>
      <c r="N49" s="15"/>
      <c r="O49" s="2"/>
    </row>
    <row r="50" customHeight="1" spans="1:15">
      <c r="A50" s="12">
        <v>48</v>
      </c>
      <c r="B50" s="19" t="s">
        <v>116</v>
      </c>
      <c r="C50" s="18" t="s">
        <v>70</v>
      </c>
      <c r="D50" s="18" t="s">
        <v>71</v>
      </c>
      <c r="E50" s="20" t="s">
        <v>117</v>
      </c>
      <c r="F50" s="15" t="s">
        <v>73</v>
      </c>
      <c r="G50" s="16">
        <v>63.66</v>
      </c>
      <c r="H50" s="17">
        <f t="shared" si="3"/>
        <v>38.196</v>
      </c>
      <c r="I50" s="23">
        <v>5</v>
      </c>
      <c r="J50" s="17">
        <v>73.6</v>
      </c>
      <c r="K50" s="17">
        <f t="shared" si="4"/>
        <v>29.44</v>
      </c>
      <c r="L50" s="17">
        <f t="shared" si="5"/>
        <v>67.636</v>
      </c>
      <c r="M50" s="23">
        <f>SUMPRODUCT(($F$3:$F$197=F50)*($L$3:$L$197&gt;L50))+1</f>
        <v>23</v>
      </c>
      <c r="N50" s="15"/>
      <c r="O50" s="2"/>
    </row>
    <row r="51" customHeight="1" spans="1:15">
      <c r="A51" s="12">
        <v>49</v>
      </c>
      <c r="B51" s="18" t="s">
        <v>118</v>
      </c>
      <c r="C51" s="18" t="s">
        <v>70</v>
      </c>
      <c r="D51" s="18" t="s">
        <v>71</v>
      </c>
      <c r="E51" s="18" t="s">
        <v>119</v>
      </c>
      <c r="F51" s="15" t="s">
        <v>73</v>
      </c>
      <c r="G51" s="16">
        <v>64.92</v>
      </c>
      <c r="H51" s="17">
        <f t="shared" si="3"/>
        <v>38.952</v>
      </c>
      <c r="I51" s="23">
        <v>36</v>
      </c>
      <c r="J51" s="17">
        <v>70.4</v>
      </c>
      <c r="K51" s="17">
        <f t="shared" si="4"/>
        <v>28.16</v>
      </c>
      <c r="L51" s="17">
        <f t="shared" si="5"/>
        <v>67.112</v>
      </c>
      <c r="M51" s="23">
        <f>SUMPRODUCT(($F$3:$F$197=F51)*($L$3:$L$197&gt;L51))+1</f>
        <v>24</v>
      </c>
      <c r="N51" s="15"/>
      <c r="O51" s="2"/>
    </row>
    <row r="52" customHeight="1" spans="1:15">
      <c r="A52" s="12">
        <v>50</v>
      </c>
      <c r="B52" s="18" t="s">
        <v>120</v>
      </c>
      <c r="C52" s="18" t="s">
        <v>70</v>
      </c>
      <c r="D52" s="18" t="s">
        <v>71</v>
      </c>
      <c r="E52" s="18" t="s">
        <v>121</v>
      </c>
      <c r="F52" s="15" t="s">
        <v>73</v>
      </c>
      <c r="G52" s="16">
        <v>65.22</v>
      </c>
      <c r="H52" s="17">
        <f t="shared" si="3"/>
        <v>39.132</v>
      </c>
      <c r="I52" s="23">
        <v>3</v>
      </c>
      <c r="J52" s="17">
        <v>68.8</v>
      </c>
      <c r="K52" s="17">
        <f t="shared" si="4"/>
        <v>27.52</v>
      </c>
      <c r="L52" s="17">
        <f t="shared" si="5"/>
        <v>66.652</v>
      </c>
      <c r="M52" s="23">
        <f>SUMPRODUCT(($F$3:$F$197=F52)*($L$3:$L$197&gt;L52))+1</f>
        <v>25</v>
      </c>
      <c r="N52" s="15"/>
      <c r="O52" s="2"/>
    </row>
    <row r="53" customHeight="1" spans="1:15">
      <c r="A53" s="12">
        <v>51</v>
      </c>
      <c r="B53" s="18" t="s">
        <v>122</v>
      </c>
      <c r="C53" s="18" t="s">
        <v>70</v>
      </c>
      <c r="D53" s="18" t="s">
        <v>71</v>
      </c>
      <c r="E53" s="18" t="s">
        <v>123</v>
      </c>
      <c r="F53" s="15" t="s">
        <v>73</v>
      </c>
      <c r="G53" s="16">
        <v>64.8</v>
      </c>
      <c r="H53" s="17">
        <f t="shared" si="3"/>
        <v>38.88</v>
      </c>
      <c r="I53" s="23">
        <v>23</v>
      </c>
      <c r="J53" s="17">
        <v>69</v>
      </c>
      <c r="K53" s="17">
        <f t="shared" si="4"/>
        <v>27.6</v>
      </c>
      <c r="L53" s="17">
        <f t="shared" si="5"/>
        <v>66.48</v>
      </c>
      <c r="M53" s="23">
        <f>SUMPRODUCT(($F$3:$F$197=F53)*($L$3:$L$197&gt;L53))+1</f>
        <v>26</v>
      </c>
      <c r="N53" s="15"/>
      <c r="O53" s="2"/>
    </row>
    <row r="54" customHeight="1" spans="1:15">
      <c r="A54" s="12">
        <v>52</v>
      </c>
      <c r="B54" s="18" t="s">
        <v>124</v>
      </c>
      <c r="C54" s="18" t="s">
        <v>70</v>
      </c>
      <c r="D54" s="18" t="s">
        <v>71</v>
      </c>
      <c r="E54" s="18" t="s">
        <v>125</v>
      </c>
      <c r="F54" s="15" t="s">
        <v>73</v>
      </c>
      <c r="G54" s="16">
        <v>67.2</v>
      </c>
      <c r="H54" s="17">
        <f t="shared" si="3"/>
        <v>40.32</v>
      </c>
      <c r="I54" s="23">
        <v>29</v>
      </c>
      <c r="J54" s="17">
        <v>65.2</v>
      </c>
      <c r="K54" s="17">
        <f t="shared" si="4"/>
        <v>26.08</v>
      </c>
      <c r="L54" s="17">
        <f t="shared" si="5"/>
        <v>66.4</v>
      </c>
      <c r="M54" s="23">
        <f>SUMPRODUCT(($F$3:$F$197=F54)*($L$3:$L$197&gt;L54))+1</f>
        <v>27</v>
      </c>
      <c r="N54" s="15"/>
      <c r="O54" s="2"/>
    </row>
    <row r="55" customHeight="1" spans="1:15">
      <c r="A55" s="12">
        <v>53</v>
      </c>
      <c r="B55" s="19" t="s">
        <v>126</v>
      </c>
      <c r="C55" s="18" t="s">
        <v>70</v>
      </c>
      <c r="D55" s="18" t="s">
        <v>71</v>
      </c>
      <c r="E55" s="20" t="s">
        <v>127</v>
      </c>
      <c r="F55" s="15" t="s">
        <v>73</v>
      </c>
      <c r="G55" s="16">
        <v>62.78</v>
      </c>
      <c r="H55" s="17">
        <f t="shared" si="3"/>
        <v>37.668</v>
      </c>
      <c r="I55" s="23">
        <v>6</v>
      </c>
      <c r="J55" s="17">
        <v>71</v>
      </c>
      <c r="K55" s="17">
        <f t="shared" si="4"/>
        <v>28.4</v>
      </c>
      <c r="L55" s="17">
        <f t="shared" si="5"/>
        <v>66.068</v>
      </c>
      <c r="M55" s="23">
        <f>SUMPRODUCT(($F$3:$F$197=F55)*($L$3:$L$197&gt;L55))+1</f>
        <v>28</v>
      </c>
      <c r="N55" s="15"/>
      <c r="O55" s="2"/>
    </row>
    <row r="56" customHeight="1" spans="1:15">
      <c r="A56" s="12">
        <v>54</v>
      </c>
      <c r="B56" s="19" t="s">
        <v>128</v>
      </c>
      <c r="C56" s="18" t="s">
        <v>70</v>
      </c>
      <c r="D56" s="18" t="s">
        <v>71</v>
      </c>
      <c r="E56" s="20" t="s">
        <v>129</v>
      </c>
      <c r="F56" s="15" t="s">
        <v>73</v>
      </c>
      <c r="G56" s="16">
        <v>62.78</v>
      </c>
      <c r="H56" s="17">
        <f t="shared" si="3"/>
        <v>37.668</v>
      </c>
      <c r="I56" s="23">
        <v>19</v>
      </c>
      <c r="J56" s="17">
        <v>70.8</v>
      </c>
      <c r="K56" s="17">
        <f t="shared" si="4"/>
        <v>28.32</v>
      </c>
      <c r="L56" s="17">
        <f t="shared" si="5"/>
        <v>65.988</v>
      </c>
      <c r="M56" s="23">
        <f>SUMPRODUCT(($F$3:$F$197=F56)*($L$3:$L$197&gt;L56))+1</f>
        <v>29</v>
      </c>
      <c r="N56" s="15"/>
      <c r="O56" s="2"/>
    </row>
    <row r="57" customHeight="1" spans="1:15">
      <c r="A57" s="12">
        <v>55</v>
      </c>
      <c r="B57" s="18" t="s">
        <v>130</v>
      </c>
      <c r="C57" s="18" t="s">
        <v>70</v>
      </c>
      <c r="D57" s="18" t="s">
        <v>71</v>
      </c>
      <c r="E57" s="18" t="s">
        <v>131</v>
      </c>
      <c r="F57" s="15" t="s">
        <v>73</v>
      </c>
      <c r="G57" s="16">
        <v>67.86</v>
      </c>
      <c r="H57" s="17">
        <f t="shared" si="3"/>
        <v>40.716</v>
      </c>
      <c r="I57" s="23">
        <v>31</v>
      </c>
      <c r="J57" s="17">
        <v>62.8</v>
      </c>
      <c r="K57" s="17">
        <f t="shared" si="4"/>
        <v>25.12</v>
      </c>
      <c r="L57" s="17">
        <f t="shared" si="5"/>
        <v>65.836</v>
      </c>
      <c r="M57" s="23">
        <f>SUMPRODUCT(($F$3:$F$197=F57)*($L$3:$L$197&gt;L57))+1</f>
        <v>30</v>
      </c>
      <c r="N57" s="15"/>
      <c r="O57" s="2"/>
    </row>
    <row r="58" customHeight="1" spans="1:15">
      <c r="A58" s="12">
        <v>56</v>
      </c>
      <c r="B58" s="18" t="s">
        <v>132</v>
      </c>
      <c r="C58" s="18" t="s">
        <v>70</v>
      </c>
      <c r="D58" s="18" t="s">
        <v>71</v>
      </c>
      <c r="E58" s="18" t="s">
        <v>133</v>
      </c>
      <c r="F58" s="15" t="s">
        <v>73</v>
      </c>
      <c r="G58" s="16">
        <v>64.46</v>
      </c>
      <c r="H58" s="17">
        <f t="shared" si="3"/>
        <v>38.676</v>
      </c>
      <c r="I58" s="23">
        <v>22</v>
      </c>
      <c r="J58" s="17">
        <v>66.8</v>
      </c>
      <c r="K58" s="17">
        <f t="shared" si="4"/>
        <v>26.72</v>
      </c>
      <c r="L58" s="17">
        <f t="shared" si="5"/>
        <v>65.396</v>
      </c>
      <c r="M58" s="23">
        <f>SUMPRODUCT(($F$3:$F$197=F58)*($L$3:$L$197&gt;L58))+1</f>
        <v>31</v>
      </c>
      <c r="N58" s="15"/>
      <c r="O58" s="2"/>
    </row>
    <row r="59" customHeight="1" spans="1:15">
      <c r="A59" s="12">
        <v>57</v>
      </c>
      <c r="B59" s="18" t="s">
        <v>134</v>
      </c>
      <c r="C59" s="18" t="s">
        <v>70</v>
      </c>
      <c r="D59" s="18" t="s">
        <v>71</v>
      </c>
      <c r="E59" s="18" t="s">
        <v>135</v>
      </c>
      <c r="F59" s="15" t="s">
        <v>73</v>
      </c>
      <c r="G59" s="16">
        <v>65.62</v>
      </c>
      <c r="H59" s="17">
        <f t="shared" si="3"/>
        <v>39.372</v>
      </c>
      <c r="I59" s="23">
        <v>33</v>
      </c>
      <c r="J59" s="17">
        <v>64.6</v>
      </c>
      <c r="K59" s="17">
        <f t="shared" si="4"/>
        <v>25.84</v>
      </c>
      <c r="L59" s="17">
        <f t="shared" si="5"/>
        <v>65.212</v>
      </c>
      <c r="M59" s="23">
        <f>SUMPRODUCT(($F$3:$F$197=F59)*($L$3:$L$197&gt;L59))+1</f>
        <v>32</v>
      </c>
      <c r="N59" s="15"/>
      <c r="O59" s="2"/>
    </row>
    <row r="60" customHeight="1" spans="1:15">
      <c r="A60" s="12">
        <v>58</v>
      </c>
      <c r="B60" s="18" t="s">
        <v>136</v>
      </c>
      <c r="C60" s="18" t="s">
        <v>70</v>
      </c>
      <c r="D60" s="18" t="s">
        <v>71</v>
      </c>
      <c r="E60" s="18" t="s">
        <v>137</v>
      </c>
      <c r="F60" s="15" t="s">
        <v>73</v>
      </c>
      <c r="G60" s="16">
        <v>64.34</v>
      </c>
      <c r="H60" s="17">
        <f t="shared" si="3"/>
        <v>38.604</v>
      </c>
      <c r="I60" s="23">
        <v>7</v>
      </c>
      <c r="J60" s="17">
        <v>66.4</v>
      </c>
      <c r="K60" s="17">
        <f t="shared" si="4"/>
        <v>26.56</v>
      </c>
      <c r="L60" s="17">
        <f t="shared" si="5"/>
        <v>65.164</v>
      </c>
      <c r="M60" s="23">
        <f>SUMPRODUCT(($F$3:$F$197=F60)*($L$3:$L$197&gt;L60))+1</f>
        <v>33</v>
      </c>
      <c r="N60" s="15"/>
      <c r="O60" s="2"/>
    </row>
    <row r="61" customHeight="1" spans="1:15">
      <c r="A61" s="12">
        <v>59</v>
      </c>
      <c r="B61" s="18" t="s">
        <v>138</v>
      </c>
      <c r="C61" s="18" t="s">
        <v>70</v>
      </c>
      <c r="D61" s="18" t="s">
        <v>71</v>
      </c>
      <c r="E61" s="18" t="s">
        <v>139</v>
      </c>
      <c r="F61" s="15" t="s">
        <v>73</v>
      </c>
      <c r="G61" s="16">
        <v>64.06</v>
      </c>
      <c r="H61" s="17">
        <f t="shared" si="3"/>
        <v>38.436</v>
      </c>
      <c r="I61" s="23">
        <v>18</v>
      </c>
      <c r="J61" s="17">
        <v>66.2</v>
      </c>
      <c r="K61" s="17">
        <f t="shared" si="4"/>
        <v>26.48</v>
      </c>
      <c r="L61" s="17">
        <f t="shared" si="5"/>
        <v>64.916</v>
      </c>
      <c r="M61" s="23">
        <f>SUMPRODUCT(($F$3:$F$197=F61)*($L$3:$L$197&gt;L61))+1</f>
        <v>34</v>
      </c>
      <c r="N61" s="15"/>
      <c r="O61" s="2"/>
    </row>
    <row r="62" customHeight="1" spans="1:15">
      <c r="A62" s="12">
        <v>60</v>
      </c>
      <c r="B62" s="19" t="s">
        <v>140</v>
      </c>
      <c r="C62" s="18" t="s">
        <v>70</v>
      </c>
      <c r="D62" s="18" t="s">
        <v>71</v>
      </c>
      <c r="E62" s="20" t="s">
        <v>141</v>
      </c>
      <c r="F62" s="15" t="s">
        <v>73</v>
      </c>
      <c r="G62" s="16">
        <v>62.78</v>
      </c>
      <c r="H62" s="17">
        <f t="shared" si="3"/>
        <v>37.668</v>
      </c>
      <c r="I62" s="23">
        <v>27</v>
      </c>
      <c r="J62" s="17">
        <v>67.2</v>
      </c>
      <c r="K62" s="17">
        <f t="shared" si="4"/>
        <v>26.88</v>
      </c>
      <c r="L62" s="17">
        <f t="shared" si="5"/>
        <v>64.548</v>
      </c>
      <c r="M62" s="23">
        <f>SUMPRODUCT(($F$3:$F$197=F62)*($L$3:$L$197&gt;L62))+1</f>
        <v>35</v>
      </c>
      <c r="N62" s="15"/>
      <c r="O62" s="2"/>
    </row>
    <row r="63" customHeight="1" spans="1:15">
      <c r="A63" s="12">
        <v>61</v>
      </c>
      <c r="B63" s="19" t="s">
        <v>142</v>
      </c>
      <c r="C63" s="18" t="s">
        <v>70</v>
      </c>
      <c r="D63" s="18" t="s">
        <v>71</v>
      </c>
      <c r="E63" s="20" t="s">
        <v>143</v>
      </c>
      <c r="F63" s="15" t="s">
        <v>73</v>
      </c>
      <c r="G63" s="16">
        <v>63.6</v>
      </c>
      <c r="H63" s="17">
        <f t="shared" si="3"/>
        <v>38.16</v>
      </c>
      <c r="I63" s="23">
        <v>24</v>
      </c>
      <c r="J63" s="17">
        <v>64.2</v>
      </c>
      <c r="K63" s="17">
        <f t="shared" si="4"/>
        <v>25.68</v>
      </c>
      <c r="L63" s="17">
        <f t="shared" si="5"/>
        <v>63.84</v>
      </c>
      <c r="M63" s="23">
        <f>SUMPRODUCT(($F$3:$F$197=F63)*($L$3:$L$197&gt;L63))+1</f>
        <v>36</v>
      </c>
      <c r="N63" s="15"/>
      <c r="O63" s="2"/>
    </row>
    <row r="64" customHeight="1" spans="1:15">
      <c r="A64" s="12">
        <v>62</v>
      </c>
      <c r="B64" s="19" t="s">
        <v>144</v>
      </c>
      <c r="C64" s="18" t="s">
        <v>70</v>
      </c>
      <c r="D64" s="18" t="s">
        <v>71</v>
      </c>
      <c r="E64" s="20" t="s">
        <v>145</v>
      </c>
      <c r="F64" s="15" t="s">
        <v>73</v>
      </c>
      <c r="G64" s="16">
        <v>63.4</v>
      </c>
      <c r="H64" s="17">
        <f t="shared" si="3"/>
        <v>38.04</v>
      </c>
      <c r="I64" s="23">
        <v>34</v>
      </c>
      <c r="J64" s="17">
        <v>64</v>
      </c>
      <c r="K64" s="17">
        <f t="shared" si="4"/>
        <v>25.6</v>
      </c>
      <c r="L64" s="17">
        <f t="shared" si="5"/>
        <v>63.64</v>
      </c>
      <c r="M64" s="23">
        <f>SUMPRODUCT(($F$3:$F$197=F64)*($L$3:$L$197&gt;L64))+1</f>
        <v>37</v>
      </c>
      <c r="N64" s="15"/>
      <c r="O64" s="2"/>
    </row>
    <row r="65" customHeight="1" spans="1:15">
      <c r="A65" s="12">
        <v>63</v>
      </c>
      <c r="B65" s="18" t="s">
        <v>146</v>
      </c>
      <c r="C65" s="18" t="s">
        <v>70</v>
      </c>
      <c r="D65" s="18" t="s">
        <v>71</v>
      </c>
      <c r="E65" s="18" t="s">
        <v>147</v>
      </c>
      <c r="F65" s="15" t="s">
        <v>73</v>
      </c>
      <c r="G65" s="16">
        <v>69.44</v>
      </c>
      <c r="H65" s="17">
        <f t="shared" si="3"/>
        <v>41.664</v>
      </c>
      <c r="I65" s="23" t="s">
        <v>62</v>
      </c>
      <c r="J65" s="17">
        <v>0</v>
      </c>
      <c r="K65" s="17">
        <f t="shared" si="4"/>
        <v>0</v>
      </c>
      <c r="L65" s="17">
        <f t="shared" si="5"/>
        <v>41.664</v>
      </c>
      <c r="M65" s="23">
        <f>SUMPRODUCT(($F$3:$F$197=F65)*($L$3:$L$197&gt;L65))+1</f>
        <v>38</v>
      </c>
      <c r="N65" s="15" t="str">
        <f>I65</f>
        <v>缺考</v>
      </c>
      <c r="O65" s="2"/>
    </row>
    <row r="66" customHeight="1" spans="1:15">
      <c r="A66" s="12">
        <v>64</v>
      </c>
      <c r="B66" s="18" t="s">
        <v>148</v>
      </c>
      <c r="C66" s="18" t="s">
        <v>70</v>
      </c>
      <c r="D66" s="18" t="s">
        <v>71</v>
      </c>
      <c r="E66" s="18" t="s">
        <v>149</v>
      </c>
      <c r="F66" s="15" t="s">
        <v>73</v>
      </c>
      <c r="G66" s="16">
        <v>66.44</v>
      </c>
      <c r="H66" s="17">
        <f t="shared" si="3"/>
        <v>39.864</v>
      </c>
      <c r="I66" s="23" t="s">
        <v>62</v>
      </c>
      <c r="J66" s="17">
        <v>0</v>
      </c>
      <c r="K66" s="17">
        <f t="shared" si="4"/>
        <v>0</v>
      </c>
      <c r="L66" s="17">
        <f t="shared" si="5"/>
        <v>39.864</v>
      </c>
      <c r="M66" s="23">
        <f>SUMPRODUCT(($F$3:$F$197=F66)*($L$3:$L$197&gt;L66))+1</f>
        <v>39</v>
      </c>
      <c r="N66" s="15" t="str">
        <f>I66</f>
        <v>缺考</v>
      </c>
      <c r="O66" s="2"/>
    </row>
    <row r="67" customHeight="1" spans="1:15">
      <c r="A67" s="12">
        <v>65</v>
      </c>
      <c r="B67" s="18" t="s">
        <v>150</v>
      </c>
      <c r="C67" s="18" t="s">
        <v>70</v>
      </c>
      <c r="D67" s="18" t="s">
        <v>71</v>
      </c>
      <c r="E67" s="18" t="s">
        <v>151</v>
      </c>
      <c r="F67" s="15" t="s">
        <v>73</v>
      </c>
      <c r="G67" s="16">
        <v>64.38</v>
      </c>
      <c r="H67" s="17">
        <f t="shared" si="3"/>
        <v>38.628</v>
      </c>
      <c r="I67" s="23" t="s">
        <v>62</v>
      </c>
      <c r="J67" s="17">
        <v>0</v>
      </c>
      <c r="K67" s="17">
        <f t="shared" si="4"/>
        <v>0</v>
      </c>
      <c r="L67" s="17">
        <f t="shared" si="5"/>
        <v>38.628</v>
      </c>
      <c r="M67" s="23">
        <f>SUMPRODUCT(($F$3:$F$197=F67)*($L$3:$L$197&gt;L67))+1</f>
        <v>40</v>
      </c>
      <c r="N67" s="15" t="str">
        <f>I67</f>
        <v>缺考</v>
      </c>
      <c r="O67" s="2"/>
    </row>
    <row r="68" customHeight="1" spans="1:15">
      <c r="A68" s="12">
        <v>66</v>
      </c>
      <c r="B68" s="18" t="s">
        <v>152</v>
      </c>
      <c r="C68" s="18" t="s">
        <v>70</v>
      </c>
      <c r="D68" s="18" t="s">
        <v>71</v>
      </c>
      <c r="E68" s="18" t="s">
        <v>153</v>
      </c>
      <c r="F68" s="15" t="s">
        <v>73</v>
      </c>
      <c r="G68" s="16">
        <v>63.94</v>
      </c>
      <c r="H68" s="17">
        <f t="shared" ref="H68:H99" si="6">G68*0.6</f>
        <v>38.364</v>
      </c>
      <c r="I68" s="23">
        <v>38</v>
      </c>
      <c r="J68" s="17">
        <v>0</v>
      </c>
      <c r="K68" s="17">
        <f t="shared" ref="K68:K99" si="7">J68*0.4</f>
        <v>0</v>
      </c>
      <c r="L68" s="17">
        <f t="shared" ref="L68:L99" si="8">H68+K68</f>
        <v>38.364</v>
      </c>
      <c r="M68" s="23">
        <f>SUMPRODUCT(($F$3:$F$197=F68)*($L$3:$L$197&gt;L68))+1</f>
        <v>41</v>
      </c>
      <c r="N68" s="27" t="s">
        <v>154</v>
      </c>
      <c r="O68" s="2"/>
    </row>
    <row r="69" customHeight="1" spans="1:15">
      <c r="A69" s="12">
        <v>67</v>
      </c>
      <c r="B69" s="18" t="s">
        <v>155</v>
      </c>
      <c r="C69" s="18" t="s">
        <v>70</v>
      </c>
      <c r="D69" s="18" t="s">
        <v>71</v>
      </c>
      <c r="E69" s="18" t="s">
        <v>156</v>
      </c>
      <c r="F69" s="15" t="s">
        <v>73</v>
      </c>
      <c r="G69" s="16">
        <v>63.78</v>
      </c>
      <c r="H69" s="17">
        <f t="shared" si="6"/>
        <v>38.268</v>
      </c>
      <c r="I69" s="23" t="s">
        <v>62</v>
      </c>
      <c r="J69" s="17">
        <v>0</v>
      </c>
      <c r="K69" s="17">
        <f t="shared" si="7"/>
        <v>0</v>
      </c>
      <c r="L69" s="17">
        <f t="shared" si="8"/>
        <v>38.268</v>
      </c>
      <c r="M69" s="23">
        <f>SUMPRODUCT(($F$3:$F$197=F69)*($L$3:$L$197&gt;L69))+1</f>
        <v>42</v>
      </c>
      <c r="N69" s="15" t="str">
        <f>I69</f>
        <v>缺考</v>
      </c>
      <c r="O69" s="2"/>
    </row>
    <row r="70" customHeight="1" spans="1:15">
      <c r="A70" s="12">
        <v>68</v>
      </c>
      <c r="B70" s="19" t="s">
        <v>157</v>
      </c>
      <c r="C70" s="18" t="s">
        <v>70</v>
      </c>
      <c r="D70" s="18" t="s">
        <v>71</v>
      </c>
      <c r="E70" s="20" t="s">
        <v>158</v>
      </c>
      <c r="F70" s="15" t="s">
        <v>73</v>
      </c>
      <c r="G70" s="16">
        <v>63.1</v>
      </c>
      <c r="H70" s="17">
        <f t="shared" si="6"/>
        <v>37.86</v>
      </c>
      <c r="I70" s="23" t="s">
        <v>62</v>
      </c>
      <c r="J70" s="17">
        <v>0</v>
      </c>
      <c r="K70" s="17">
        <f t="shared" si="7"/>
        <v>0</v>
      </c>
      <c r="L70" s="17">
        <f t="shared" si="8"/>
        <v>37.86</v>
      </c>
      <c r="M70" s="23">
        <f>SUMPRODUCT(($F$3:$F$197=F70)*($L$3:$L$197&gt;L70))+1</f>
        <v>43</v>
      </c>
      <c r="N70" s="15" t="str">
        <f>I70</f>
        <v>缺考</v>
      </c>
      <c r="O70" s="2"/>
    </row>
    <row r="71" customHeight="1" spans="1:15">
      <c r="A71" s="12">
        <v>69</v>
      </c>
      <c r="B71" s="19" t="s">
        <v>159</v>
      </c>
      <c r="C71" s="18" t="s">
        <v>70</v>
      </c>
      <c r="D71" s="18" t="s">
        <v>71</v>
      </c>
      <c r="E71" s="20" t="s">
        <v>160</v>
      </c>
      <c r="F71" s="15" t="s">
        <v>73</v>
      </c>
      <c r="G71" s="16">
        <v>63.08</v>
      </c>
      <c r="H71" s="17">
        <f t="shared" si="6"/>
        <v>37.848</v>
      </c>
      <c r="I71" s="23" t="s">
        <v>62</v>
      </c>
      <c r="J71" s="17">
        <v>0</v>
      </c>
      <c r="K71" s="17">
        <f t="shared" si="7"/>
        <v>0</v>
      </c>
      <c r="L71" s="17">
        <f t="shared" si="8"/>
        <v>37.848</v>
      </c>
      <c r="M71" s="23">
        <f>SUMPRODUCT(($F$3:$F$197=F71)*($L$3:$L$197&gt;L71))+1</f>
        <v>44</v>
      </c>
      <c r="N71" s="15" t="str">
        <f>I71</f>
        <v>缺考</v>
      </c>
      <c r="O71" s="2"/>
    </row>
    <row r="72" customHeight="1" spans="1:15">
      <c r="A72" s="12">
        <v>70</v>
      </c>
      <c r="B72" s="12" t="s">
        <v>161</v>
      </c>
      <c r="C72" s="12" t="s">
        <v>162</v>
      </c>
      <c r="D72" s="24" t="s">
        <v>163</v>
      </c>
      <c r="E72" s="30" t="s">
        <v>164</v>
      </c>
      <c r="F72" s="15" t="s">
        <v>165</v>
      </c>
      <c r="G72" s="16">
        <v>68.68</v>
      </c>
      <c r="H72" s="17">
        <f t="shared" si="6"/>
        <v>41.208</v>
      </c>
      <c r="I72" s="23">
        <v>14</v>
      </c>
      <c r="J72" s="17">
        <v>81.2</v>
      </c>
      <c r="K72" s="17">
        <f t="shared" si="7"/>
        <v>32.48</v>
      </c>
      <c r="L72" s="17">
        <f t="shared" si="8"/>
        <v>73.688</v>
      </c>
      <c r="M72" s="23">
        <f>SUMPRODUCT(($F$3:$F$197=F72)*($L$3:$L$197&gt;L72))+1</f>
        <v>1</v>
      </c>
      <c r="N72" s="15"/>
      <c r="O72" s="2"/>
    </row>
    <row r="73" customHeight="1" spans="1:15">
      <c r="A73" s="12">
        <v>71</v>
      </c>
      <c r="B73" s="12" t="s">
        <v>166</v>
      </c>
      <c r="C73" s="12" t="s">
        <v>162</v>
      </c>
      <c r="D73" s="24" t="s">
        <v>163</v>
      </c>
      <c r="E73" s="30" t="s">
        <v>167</v>
      </c>
      <c r="F73" s="15" t="s">
        <v>165</v>
      </c>
      <c r="G73" s="16">
        <v>68.98</v>
      </c>
      <c r="H73" s="17">
        <f t="shared" si="6"/>
        <v>41.388</v>
      </c>
      <c r="I73" s="23">
        <v>16</v>
      </c>
      <c r="J73" s="17">
        <v>77.8</v>
      </c>
      <c r="K73" s="17">
        <f t="shared" si="7"/>
        <v>31.12</v>
      </c>
      <c r="L73" s="17">
        <f t="shared" si="8"/>
        <v>72.508</v>
      </c>
      <c r="M73" s="23">
        <f>SUMPRODUCT(($F$3:$F$197=F73)*($L$3:$L$197&gt;L73))+1</f>
        <v>2</v>
      </c>
      <c r="N73" s="15"/>
      <c r="O73" s="2"/>
    </row>
    <row r="74" customHeight="1" spans="1:15">
      <c r="A74" s="12">
        <v>72</v>
      </c>
      <c r="B74" s="12" t="s">
        <v>168</v>
      </c>
      <c r="C74" s="12" t="s">
        <v>162</v>
      </c>
      <c r="D74" s="24" t="s">
        <v>163</v>
      </c>
      <c r="E74" s="30" t="s">
        <v>169</v>
      </c>
      <c r="F74" s="15" t="s">
        <v>165</v>
      </c>
      <c r="G74" s="16">
        <v>66.74</v>
      </c>
      <c r="H74" s="17">
        <f t="shared" si="6"/>
        <v>40.044</v>
      </c>
      <c r="I74" s="23">
        <v>6</v>
      </c>
      <c r="J74" s="17">
        <v>78.4</v>
      </c>
      <c r="K74" s="17">
        <f t="shared" si="7"/>
        <v>31.36</v>
      </c>
      <c r="L74" s="17">
        <f t="shared" si="8"/>
        <v>71.404</v>
      </c>
      <c r="M74" s="23">
        <f>SUMPRODUCT(($F$3:$F$197=F74)*($L$3:$L$197&gt;L74))+1</f>
        <v>3</v>
      </c>
      <c r="N74" s="15"/>
      <c r="O74" s="2"/>
    </row>
    <row r="75" customHeight="1" spans="1:15">
      <c r="A75" s="12">
        <v>73</v>
      </c>
      <c r="B75" s="12" t="s">
        <v>170</v>
      </c>
      <c r="C75" s="12" t="s">
        <v>162</v>
      </c>
      <c r="D75" s="24" t="s">
        <v>163</v>
      </c>
      <c r="E75" s="30" t="s">
        <v>171</v>
      </c>
      <c r="F75" s="15" t="s">
        <v>165</v>
      </c>
      <c r="G75" s="16">
        <v>73.74</v>
      </c>
      <c r="H75" s="17">
        <f t="shared" si="6"/>
        <v>44.244</v>
      </c>
      <c r="I75" s="23">
        <v>19</v>
      </c>
      <c r="J75" s="17">
        <v>67</v>
      </c>
      <c r="K75" s="17">
        <f t="shared" si="7"/>
        <v>26.8</v>
      </c>
      <c r="L75" s="17">
        <f t="shared" si="8"/>
        <v>71.044</v>
      </c>
      <c r="M75" s="23">
        <f>SUMPRODUCT(($F$3:$F$197=F75)*($L$3:$L$197&gt;L75))+1</f>
        <v>4</v>
      </c>
      <c r="N75" s="15"/>
      <c r="O75" s="2"/>
    </row>
    <row r="76" customHeight="1" spans="1:15">
      <c r="A76" s="12">
        <v>74</v>
      </c>
      <c r="B76" s="12" t="s">
        <v>172</v>
      </c>
      <c r="C76" s="12" t="s">
        <v>162</v>
      </c>
      <c r="D76" s="24" t="s">
        <v>163</v>
      </c>
      <c r="E76" s="30" t="s">
        <v>173</v>
      </c>
      <c r="F76" s="15" t="s">
        <v>165</v>
      </c>
      <c r="G76" s="16">
        <v>62.9</v>
      </c>
      <c r="H76" s="17">
        <f t="shared" si="6"/>
        <v>37.74</v>
      </c>
      <c r="I76" s="23">
        <v>1</v>
      </c>
      <c r="J76" s="17">
        <v>78.8</v>
      </c>
      <c r="K76" s="17">
        <f t="shared" si="7"/>
        <v>31.52</v>
      </c>
      <c r="L76" s="17">
        <f t="shared" si="8"/>
        <v>69.26</v>
      </c>
      <c r="M76" s="23">
        <f>SUMPRODUCT(($F$3:$F$197=F76)*($L$3:$L$197&gt;L76))+1</f>
        <v>5</v>
      </c>
      <c r="N76" s="15"/>
      <c r="O76" s="2"/>
    </row>
    <row r="77" customHeight="1" spans="1:15">
      <c r="A77" s="12">
        <v>75</v>
      </c>
      <c r="B77" s="12" t="s">
        <v>174</v>
      </c>
      <c r="C77" s="12" t="s">
        <v>162</v>
      </c>
      <c r="D77" s="24" t="s">
        <v>163</v>
      </c>
      <c r="E77" s="30" t="s">
        <v>175</v>
      </c>
      <c r="F77" s="15" t="s">
        <v>165</v>
      </c>
      <c r="G77" s="16">
        <v>66.12</v>
      </c>
      <c r="H77" s="17">
        <f t="shared" si="6"/>
        <v>39.672</v>
      </c>
      <c r="I77" s="23">
        <v>13</v>
      </c>
      <c r="J77" s="17">
        <v>72</v>
      </c>
      <c r="K77" s="17">
        <f t="shared" si="7"/>
        <v>28.8</v>
      </c>
      <c r="L77" s="17">
        <f t="shared" si="8"/>
        <v>68.472</v>
      </c>
      <c r="M77" s="23">
        <f>SUMPRODUCT(($F$3:$F$197=F77)*($L$3:$L$197&gt;L77))+1</f>
        <v>6</v>
      </c>
      <c r="N77" s="15"/>
      <c r="O77" s="2"/>
    </row>
    <row r="78" customHeight="1" spans="1:15">
      <c r="A78" s="12">
        <v>76</v>
      </c>
      <c r="B78" s="12" t="s">
        <v>176</v>
      </c>
      <c r="C78" s="12" t="s">
        <v>162</v>
      </c>
      <c r="D78" s="24" t="s">
        <v>163</v>
      </c>
      <c r="E78" s="30" t="s">
        <v>177</v>
      </c>
      <c r="F78" s="15" t="s">
        <v>165</v>
      </c>
      <c r="G78" s="16">
        <v>66.8</v>
      </c>
      <c r="H78" s="17">
        <f t="shared" si="6"/>
        <v>40.08</v>
      </c>
      <c r="I78" s="23">
        <v>12</v>
      </c>
      <c r="J78" s="17">
        <v>70.4</v>
      </c>
      <c r="K78" s="17">
        <f t="shared" si="7"/>
        <v>28.16</v>
      </c>
      <c r="L78" s="17">
        <f t="shared" si="8"/>
        <v>68.24</v>
      </c>
      <c r="M78" s="23">
        <f>SUMPRODUCT(($F$3:$F$197=F78)*($L$3:$L$197&gt;L78))+1</f>
        <v>7</v>
      </c>
      <c r="N78" s="15"/>
      <c r="O78" s="2"/>
    </row>
    <row r="79" customHeight="1" spans="1:15">
      <c r="A79" s="12">
        <v>77</v>
      </c>
      <c r="B79" s="12" t="s">
        <v>178</v>
      </c>
      <c r="C79" s="12" t="s">
        <v>162</v>
      </c>
      <c r="D79" s="24" t="s">
        <v>163</v>
      </c>
      <c r="E79" s="30" t="s">
        <v>179</v>
      </c>
      <c r="F79" s="15" t="s">
        <v>165</v>
      </c>
      <c r="G79" s="16">
        <v>66.54</v>
      </c>
      <c r="H79" s="17">
        <f t="shared" si="6"/>
        <v>39.924</v>
      </c>
      <c r="I79" s="23">
        <v>5</v>
      </c>
      <c r="J79" s="17">
        <v>69.8</v>
      </c>
      <c r="K79" s="17">
        <f t="shared" si="7"/>
        <v>27.92</v>
      </c>
      <c r="L79" s="17">
        <f t="shared" si="8"/>
        <v>67.844</v>
      </c>
      <c r="M79" s="23">
        <f>SUMPRODUCT(($F$3:$F$197=F79)*($L$3:$L$197&gt;L79))+1</f>
        <v>8</v>
      </c>
      <c r="N79" s="15"/>
      <c r="O79" s="2"/>
    </row>
    <row r="80" customHeight="1" spans="1:15">
      <c r="A80" s="12">
        <v>78</v>
      </c>
      <c r="B80" s="12" t="s">
        <v>180</v>
      </c>
      <c r="C80" s="12" t="s">
        <v>162</v>
      </c>
      <c r="D80" s="24" t="s">
        <v>163</v>
      </c>
      <c r="E80" s="30" t="s">
        <v>181</v>
      </c>
      <c r="F80" s="15" t="s">
        <v>165</v>
      </c>
      <c r="G80" s="16">
        <v>63.8</v>
      </c>
      <c r="H80" s="17">
        <f t="shared" si="6"/>
        <v>38.28</v>
      </c>
      <c r="I80" s="23">
        <v>17</v>
      </c>
      <c r="J80" s="17">
        <v>70.4</v>
      </c>
      <c r="K80" s="17">
        <f t="shared" si="7"/>
        <v>28.16</v>
      </c>
      <c r="L80" s="17">
        <f t="shared" si="8"/>
        <v>66.44</v>
      </c>
      <c r="M80" s="23">
        <f>SUMPRODUCT(($F$3:$F$197=F80)*($L$3:$L$197&gt;L80))+1</f>
        <v>9</v>
      </c>
      <c r="N80" s="15"/>
      <c r="O80" s="2"/>
    </row>
    <row r="81" customHeight="1" spans="1:15">
      <c r="A81" s="12">
        <v>79</v>
      </c>
      <c r="B81" s="12" t="s">
        <v>182</v>
      </c>
      <c r="C81" s="12" t="s">
        <v>162</v>
      </c>
      <c r="D81" s="24" t="s">
        <v>163</v>
      </c>
      <c r="E81" s="30" t="s">
        <v>183</v>
      </c>
      <c r="F81" s="15" t="s">
        <v>165</v>
      </c>
      <c r="G81" s="16">
        <v>61.84</v>
      </c>
      <c r="H81" s="17">
        <f t="shared" si="6"/>
        <v>37.104</v>
      </c>
      <c r="I81" s="23">
        <v>2</v>
      </c>
      <c r="J81" s="17">
        <v>73.2</v>
      </c>
      <c r="K81" s="17">
        <f t="shared" si="7"/>
        <v>29.28</v>
      </c>
      <c r="L81" s="17">
        <f t="shared" si="8"/>
        <v>66.384</v>
      </c>
      <c r="M81" s="23">
        <f>SUMPRODUCT(($F$3:$F$197=F81)*($L$3:$L$197&gt;L81))+1</f>
        <v>10</v>
      </c>
      <c r="N81" s="15"/>
      <c r="O81" s="2"/>
    </row>
    <row r="82" customHeight="1" spans="1:15">
      <c r="A82" s="12">
        <v>80</v>
      </c>
      <c r="B82" s="12" t="s">
        <v>184</v>
      </c>
      <c r="C82" s="12" t="s">
        <v>162</v>
      </c>
      <c r="D82" s="24" t="s">
        <v>163</v>
      </c>
      <c r="E82" s="30" t="s">
        <v>185</v>
      </c>
      <c r="F82" s="15" t="s">
        <v>165</v>
      </c>
      <c r="G82" s="16">
        <v>65.7</v>
      </c>
      <c r="H82" s="17">
        <f t="shared" si="6"/>
        <v>39.42</v>
      </c>
      <c r="I82" s="23">
        <v>7</v>
      </c>
      <c r="J82" s="17">
        <v>67</v>
      </c>
      <c r="K82" s="17">
        <f t="shared" si="7"/>
        <v>26.8</v>
      </c>
      <c r="L82" s="17">
        <f t="shared" si="8"/>
        <v>66.22</v>
      </c>
      <c r="M82" s="23">
        <f>SUMPRODUCT(($F$3:$F$197=F82)*($L$3:$L$197&gt;L82))+1</f>
        <v>11</v>
      </c>
      <c r="N82" s="15"/>
      <c r="O82" s="2"/>
    </row>
    <row r="83" customHeight="1" spans="1:15">
      <c r="A83" s="12">
        <v>81</v>
      </c>
      <c r="B83" s="12" t="s">
        <v>186</v>
      </c>
      <c r="C83" s="12" t="s">
        <v>162</v>
      </c>
      <c r="D83" s="24" t="s">
        <v>163</v>
      </c>
      <c r="E83" s="30" t="s">
        <v>187</v>
      </c>
      <c r="F83" s="15" t="s">
        <v>165</v>
      </c>
      <c r="G83" s="16">
        <v>61.84</v>
      </c>
      <c r="H83" s="17">
        <f t="shared" si="6"/>
        <v>37.104</v>
      </c>
      <c r="I83" s="23">
        <v>4</v>
      </c>
      <c r="J83" s="17">
        <v>72.6</v>
      </c>
      <c r="K83" s="17">
        <f t="shared" si="7"/>
        <v>29.04</v>
      </c>
      <c r="L83" s="17">
        <f t="shared" si="8"/>
        <v>66.144</v>
      </c>
      <c r="M83" s="23">
        <f>SUMPRODUCT(($F$3:$F$197=F83)*($L$3:$L$197&gt;L83))+1</f>
        <v>12</v>
      </c>
      <c r="N83" s="15"/>
      <c r="O83" s="2"/>
    </row>
    <row r="84" customHeight="1" spans="1:15">
      <c r="A84" s="12">
        <v>82</v>
      </c>
      <c r="B84" s="12" t="s">
        <v>188</v>
      </c>
      <c r="C84" s="12" t="s">
        <v>162</v>
      </c>
      <c r="D84" s="24" t="s">
        <v>163</v>
      </c>
      <c r="E84" s="30" t="s">
        <v>189</v>
      </c>
      <c r="F84" s="15" t="s">
        <v>165</v>
      </c>
      <c r="G84" s="16">
        <v>64.66</v>
      </c>
      <c r="H84" s="17">
        <f t="shared" si="6"/>
        <v>38.796</v>
      </c>
      <c r="I84" s="23">
        <v>9</v>
      </c>
      <c r="J84" s="17">
        <v>67.2</v>
      </c>
      <c r="K84" s="17">
        <f t="shared" si="7"/>
        <v>26.88</v>
      </c>
      <c r="L84" s="17">
        <f t="shared" si="8"/>
        <v>65.676</v>
      </c>
      <c r="M84" s="23">
        <f>SUMPRODUCT(($F$3:$F$197=F84)*($L$3:$L$197&gt;L84))+1</f>
        <v>13</v>
      </c>
      <c r="N84" s="15"/>
      <c r="O84" s="2"/>
    </row>
    <row r="85" customHeight="1" spans="1:15">
      <c r="A85" s="12">
        <v>83</v>
      </c>
      <c r="B85" s="12" t="s">
        <v>190</v>
      </c>
      <c r="C85" s="12" t="s">
        <v>162</v>
      </c>
      <c r="D85" s="24" t="s">
        <v>163</v>
      </c>
      <c r="E85" s="30" t="s">
        <v>191</v>
      </c>
      <c r="F85" s="15" t="s">
        <v>165</v>
      </c>
      <c r="G85" s="16">
        <v>62.58</v>
      </c>
      <c r="H85" s="17">
        <f t="shared" si="6"/>
        <v>37.548</v>
      </c>
      <c r="I85" s="23">
        <v>15</v>
      </c>
      <c r="J85" s="17">
        <v>69.8</v>
      </c>
      <c r="K85" s="17">
        <f t="shared" si="7"/>
        <v>27.92</v>
      </c>
      <c r="L85" s="17">
        <f t="shared" si="8"/>
        <v>65.468</v>
      </c>
      <c r="M85" s="23">
        <f>SUMPRODUCT(($F$3:$F$197=F85)*($L$3:$L$197&gt;L85))+1</f>
        <v>14</v>
      </c>
      <c r="N85" s="15"/>
      <c r="O85" s="2"/>
    </row>
    <row r="86" customHeight="1" spans="1:15">
      <c r="A86" s="12">
        <v>84</v>
      </c>
      <c r="B86" s="12" t="s">
        <v>192</v>
      </c>
      <c r="C86" s="12" t="s">
        <v>162</v>
      </c>
      <c r="D86" s="24" t="s">
        <v>163</v>
      </c>
      <c r="E86" s="30" t="s">
        <v>193</v>
      </c>
      <c r="F86" s="15" t="s">
        <v>165</v>
      </c>
      <c r="G86" s="16">
        <v>62.26</v>
      </c>
      <c r="H86" s="17">
        <f t="shared" si="6"/>
        <v>37.356</v>
      </c>
      <c r="I86" s="23">
        <v>3</v>
      </c>
      <c r="J86" s="17">
        <v>68.8</v>
      </c>
      <c r="K86" s="17">
        <f t="shared" si="7"/>
        <v>27.52</v>
      </c>
      <c r="L86" s="17">
        <f t="shared" si="8"/>
        <v>64.876</v>
      </c>
      <c r="M86" s="23">
        <f>SUMPRODUCT(($F$3:$F$197=F86)*($L$3:$L$197&gt;L86))+1</f>
        <v>15</v>
      </c>
      <c r="N86" s="15"/>
      <c r="O86" s="2"/>
    </row>
    <row r="87" customHeight="1" spans="1:15">
      <c r="A87" s="12">
        <v>85</v>
      </c>
      <c r="B87" s="12" t="s">
        <v>194</v>
      </c>
      <c r="C87" s="12" t="s">
        <v>162</v>
      </c>
      <c r="D87" s="24" t="s">
        <v>163</v>
      </c>
      <c r="E87" s="30" t="s">
        <v>195</v>
      </c>
      <c r="F87" s="15" t="s">
        <v>165</v>
      </c>
      <c r="G87" s="16">
        <v>64.56</v>
      </c>
      <c r="H87" s="17">
        <f t="shared" si="6"/>
        <v>38.736</v>
      </c>
      <c r="I87" s="23">
        <v>18</v>
      </c>
      <c r="J87" s="17">
        <v>64.6</v>
      </c>
      <c r="K87" s="17">
        <f t="shared" si="7"/>
        <v>25.84</v>
      </c>
      <c r="L87" s="17">
        <f t="shared" si="8"/>
        <v>64.576</v>
      </c>
      <c r="M87" s="23">
        <f>SUMPRODUCT(($F$3:$F$197=F87)*($L$3:$L$197&gt;L87))+1</f>
        <v>16</v>
      </c>
      <c r="N87" s="15"/>
      <c r="O87" s="2"/>
    </row>
    <row r="88" customHeight="1" spans="1:15">
      <c r="A88" s="12">
        <v>86</v>
      </c>
      <c r="B88" s="12" t="s">
        <v>196</v>
      </c>
      <c r="C88" s="12" t="s">
        <v>162</v>
      </c>
      <c r="D88" s="24" t="s">
        <v>163</v>
      </c>
      <c r="E88" s="30" t="s">
        <v>197</v>
      </c>
      <c r="F88" s="15" t="s">
        <v>165</v>
      </c>
      <c r="G88" s="16">
        <v>62.06</v>
      </c>
      <c r="H88" s="17">
        <f t="shared" si="6"/>
        <v>37.236</v>
      </c>
      <c r="I88" s="23">
        <v>8</v>
      </c>
      <c r="J88" s="17">
        <v>66.8</v>
      </c>
      <c r="K88" s="17">
        <f t="shared" si="7"/>
        <v>26.72</v>
      </c>
      <c r="L88" s="17">
        <f t="shared" si="8"/>
        <v>63.956</v>
      </c>
      <c r="M88" s="23">
        <f>SUMPRODUCT(($F$3:$F$197=F88)*($L$3:$L$197&gt;L88))+1</f>
        <v>17</v>
      </c>
      <c r="N88" s="15"/>
      <c r="O88" s="2"/>
    </row>
    <row r="89" customHeight="1" spans="1:15">
      <c r="A89" s="12">
        <v>87</v>
      </c>
      <c r="B89" s="12" t="s">
        <v>198</v>
      </c>
      <c r="C89" s="12" t="s">
        <v>162</v>
      </c>
      <c r="D89" s="24" t="s">
        <v>163</v>
      </c>
      <c r="E89" s="30" t="s">
        <v>199</v>
      </c>
      <c r="F89" s="15" t="s">
        <v>165</v>
      </c>
      <c r="G89" s="16">
        <v>61.66</v>
      </c>
      <c r="H89" s="17">
        <f t="shared" si="6"/>
        <v>36.996</v>
      </c>
      <c r="I89" s="23">
        <v>10</v>
      </c>
      <c r="J89" s="17">
        <v>65.8</v>
      </c>
      <c r="K89" s="17">
        <f t="shared" si="7"/>
        <v>26.32</v>
      </c>
      <c r="L89" s="17">
        <f t="shared" si="8"/>
        <v>63.316</v>
      </c>
      <c r="M89" s="23">
        <f>SUMPRODUCT(($F$3:$F$197=F89)*($L$3:$L$197&gt;L89))+1</f>
        <v>18</v>
      </c>
      <c r="N89" s="15"/>
      <c r="O89" s="2"/>
    </row>
    <row r="90" customHeight="1" spans="1:15">
      <c r="A90" s="12">
        <v>88</v>
      </c>
      <c r="B90" s="12" t="s">
        <v>200</v>
      </c>
      <c r="C90" s="12" t="s">
        <v>162</v>
      </c>
      <c r="D90" s="24" t="s">
        <v>163</v>
      </c>
      <c r="E90" s="30" t="s">
        <v>201</v>
      </c>
      <c r="F90" s="15" t="s">
        <v>165</v>
      </c>
      <c r="G90" s="16">
        <v>61.6</v>
      </c>
      <c r="H90" s="17">
        <f t="shared" si="6"/>
        <v>36.96</v>
      </c>
      <c r="I90" s="23">
        <v>11</v>
      </c>
      <c r="J90" s="17">
        <v>65.8</v>
      </c>
      <c r="K90" s="17">
        <f t="shared" si="7"/>
        <v>26.32</v>
      </c>
      <c r="L90" s="17">
        <f t="shared" si="8"/>
        <v>63.28</v>
      </c>
      <c r="M90" s="23">
        <f>SUMPRODUCT(($F$3:$F$197=F90)*($L$3:$L$197&gt;L90))+1</f>
        <v>19</v>
      </c>
      <c r="N90" s="15"/>
      <c r="O90" s="2"/>
    </row>
    <row r="91" customHeight="1" spans="1:15">
      <c r="A91" s="12">
        <v>89</v>
      </c>
      <c r="B91" s="12" t="s">
        <v>202</v>
      </c>
      <c r="C91" s="12" t="s">
        <v>162</v>
      </c>
      <c r="D91" s="24" t="s">
        <v>163</v>
      </c>
      <c r="E91" s="30" t="s">
        <v>203</v>
      </c>
      <c r="F91" s="15" t="s">
        <v>165</v>
      </c>
      <c r="G91" s="16">
        <v>72.56</v>
      </c>
      <c r="H91" s="17">
        <f t="shared" si="6"/>
        <v>43.536</v>
      </c>
      <c r="I91" s="23" t="s">
        <v>62</v>
      </c>
      <c r="J91" s="17">
        <v>0</v>
      </c>
      <c r="K91" s="17">
        <f t="shared" si="7"/>
        <v>0</v>
      </c>
      <c r="L91" s="17">
        <f t="shared" si="8"/>
        <v>43.536</v>
      </c>
      <c r="M91" s="23">
        <f>SUMPRODUCT(($F$3:$F$197=F91)*($L$3:$L$197&gt;L91))+1</f>
        <v>20</v>
      </c>
      <c r="N91" s="15" t="str">
        <f>I91</f>
        <v>缺考</v>
      </c>
      <c r="O91" s="2"/>
    </row>
    <row r="92" customHeight="1" spans="1:15">
      <c r="A92" s="12">
        <v>90</v>
      </c>
      <c r="B92" s="12" t="s">
        <v>204</v>
      </c>
      <c r="C92" s="12" t="s">
        <v>162</v>
      </c>
      <c r="D92" s="24" t="s">
        <v>163</v>
      </c>
      <c r="E92" s="30" t="s">
        <v>205</v>
      </c>
      <c r="F92" s="15" t="s">
        <v>165</v>
      </c>
      <c r="G92" s="16">
        <v>62.98</v>
      </c>
      <c r="H92" s="17">
        <f t="shared" si="6"/>
        <v>37.788</v>
      </c>
      <c r="I92" s="23" t="s">
        <v>62</v>
      </c>
      <c r="J92" s="17">
        <v>0</v>
      </c>
      <c r="K92" s="17">
        <f t="shared" si="7"/>
        <v>0</v>
      </c>
      <c r="L92" s="17">
        <f t="shared" si="8"/>
        <v>37.788</v>
      </c>
      <c r="M92" s="23">
        <f>SUMPRODUCT(($F$3:$F$197=F92)*($L$3:$L$197&gt;L92))+1</f>
        <v>21</v>
      </c>
      <c r="N92" s="15" t="str">
        <f>I92</f>
        <v>缺考</v>
      </c>
      <c r="O92" s="2"/>
    </row>
    <row r="93" customHeight="1" spans="1:15">
      <c r="A93" s="12">
        <v>91</v>
      </c>
      <c r="B93" s="12" t="s">
        <v>206</v>
      </c>
      <c r="C93" s="12" t="s">
        <v>162</v>
      </c>
      <c r="D93" s="24" t="s">
        <v>163</v>
      </c>
      <c r="E93" s="30" t="s">
        <v>207</v>
      </c>
      <c r="F93" s="15" t="s">
        <v>165</v>
      </c>
      <c r="G93" s="16">
        <v>62.88</v>
      </c>
      <c r="H93" s="17">
        <f t="shared" si="6"/>
        <v>37.728</v>
      </c>
      <c r="I93" s="23" t="s">
        <v>62</v>
      </c>
      <c r="J93" s="17">
        <v>0</v>
      </c>
      <c r="K93" s="17">
        <f t="shared" si="7"/>
        <v>0</v>
      </c>
      <c r="L93" s="17">
        <f t="shared" si="8"/>
        <v>37.728</v>
      </c>
      <c r="M93" s="23">
        <f>SUMPRODUCT(($F$3:$F$197=F93)*($L$3:$L$197&gt;L93))+1</f>
        <v>22</v>
      </c>
      <c r="N93" s="15" t="str">
        <f>I93</f>
        <v>缺考</v>
      </c>
      <c r="O93" s="2"/>
    </row>
    <row r="94" customHeight="1" spans="1:15">
      <c r="A94" s="12">
        <v>92</v>
      </c>
      <c r="B94" s="12" t="s">
        <v>208</v>
      </c>
      <c r="C94" s="12" t="s">
        <v>162</v>
      </c>
      <c r="D94" s="24" t="s">
        <v>163</v>
      </c>
      <c r="E94" s="30" t="s">
        <v>209</v>
      </c>
      <c r="F94" s="15" t="s">
        <v>165</v>
      </c>
      <c r="G94" s="16">
        <v>62.7</v>
      </c>
      <c r="H94" s="17">
        <f t="shared" si="6"/>
        <v>37.62</v>
      </c>
      <c r="I94" s="23" t="s">
        <v>62</v>
      </c>
      <c r="J94" s="17">
        <v>0</v>
      </c>
      <c r="K94" s="17">
        <f t="shared" si="7"/>
        <v>0</v>
      </c>
      <c r="L94" s="17">
        <f t="shared" si="8"/>
        <v>37.62</v>
      </c>
      <c r="M94" s="23">
        <f>SUMPRODUCT(($F$3:$F$197=F94)*($L$3:$L$197&gt;L94))+1</f>
        <v>23</v>
      </c>
      <c r="N94" s="15" t="str">
        <f>I94</f>
        <v>缺考</v>
      </c>
      <c r="O94" s="2"/>
    </row>
    <row r="95" customHeight="1" spans="1:15">
      <c r="A95" s="12">
        <v>93</v>
      </c>
      <c r="B95" s="12" t="s">
        <v>210</v>
      </c>
      <c r="C95" s="12" t="s">
        <v>162</v>
      </c>
      <c r="D95" s="24" t="s">
        <v>163</v>
      </c>
      <c r="E95" s="30" t="s">
        <v>211</v>
      </c>
      <c r="F95" s="15" t="s">
        <v>165</v>
      </c>
      <c r="G95" s="16">
        <v>61.88</v>
      </c>
      <c r="H95" s="17">
        <f t="shared" si="6"/>
        <v>37.128</v>
      </c>
      <c r="I95" s="23" t="s">
        <v>62</v>
      </c>
      <c r="J95" s="17">
        <v>0</v>
      </c>
      <c r="K95" s="17">
        <f t="shared" si="7"/>
        <v>0</v>
      </c>
      <c r="L95" s="17">
        <f t="shared" si="8"/>
        <v>37.128</v>
      </c>
      <c r="M95" s="23">
        <f>SUMPRODUCT(($F$3:$F$197=F95)*($L$3:$L$197&gt;L95))+1</f>
        <v>24</v>
      </c>
      <c r="N95" s="15" t="str">
        <f>I95</f>
        <v>缺考</v>
      </c>
      <c r="O95" s="2"/>
    </row>
    <row r="96" customHeight="1" spans="1:15">
      <c r="A96" s="12">
        <v>94</v>
      </c>
      <c r="B96" s="12" t="s">
        <v>212</v>
      </c>
      <c r="C96" s="25" t="s">
        <v>213</v>
      </c>
      <c r="D96" s="26" t="s">
        <v>214</v>
      </c>
      <c r="E96" s="30" t="s">
        <v>215</v>
      </c>
      <c r="F96" s="15" t="s">
        <v>216</v>
      </c>
      <c r="G96" s="16">
        <v>70.42</v>
      </c>
      <c r="H96" s="17">
        <f t="shared" si="6"/>
        <v>42.252</v>
      </c>
      <c r="I96" s="23">
        <v>15</v>
      </c>
      <c r="J96" s="17">
        <v>78.16</v>
      </c>
      <c r="K96" s="17">
        <f t="shared" si="7"/>
        <v>31.264</v>
      </c>
      <c r="L96" s="17">
        <f t="shared" si="8"/>
        <v>73.516</v>
      </c>
      <c r="M96" s="23">
        <f>SUMPRODUCT(($F$3:$F$197=F96)*($L$3:$L$197&gt;L96))+1</f>
        <v>1</v>
      </c>
      <c r="N96" s="15"/>
      <c r="O96" s="2"/>
    </row>
    <row r="97" customHeight="1" spans="1:15">
      <c r="A97" s="12">
        <v>95</v>
      </c>
      <c r="B97" s="12" t="s">
        <v>217</v>
      </c>
      <c r="C97" s="12" t="s">
        <v>213</v>
      </c>
      <c r="D97" s="24" t="s">
        <v>218</v>
      </c>
      <c r="E97" s="30" t="s">
        <v>219</v>
      </c>
      <c r="F97" s="15" t="s">
        <v>216</v>
      </c>
      <c r="G97" s="16">
        <v>66.12</v>
      </c>
      <c r="H97" s="17">
        <f t="shared" si="6"/>
        <v>39.672</v>
      </c>
      <c r="I97" s="23">
        <v>5</v>
      </c>
      <c r="J97" s="17">
        <v>83.1</v>
      </c>
      <c r="K97" s="17">
        <f t="shared" si="7"/>
        <v>33.24</v>
      </c>
      <c r="L97" s="17">
        <f t="shared" si="8"/>
        <v>72.912</v>
      </c>
      <c r="M97" s="23">
        <f>SUMPRODUCT(($F$3:$F$197=F97)*($L$3:$L$197&gt;L97))+1</f>
        <v>2</v>
      </c>
      <c r="N97" s="15"/>
      <c r="O97" s="2"/>
    </row>
    <row r="98" customHeight="1" spans="1:15">
      <c r="A98" s="12">
        <v>96</v>
      </c>
      <c r="B98" s="13" t="s">
        <v>220</v>
      </c>
      <c r="C98" s="25" t="s">
        <v>213</v>
      </c>
      <c r="D98" s="26" t="s">
        <v>218</v>
      </c>
      <c r="E98" s="31" t="s">
        <v>221</v>
      </c>
      <c r="F98" s="15" t="s">
        <v>216</v>
      </c>
      <c r="G98" s="16">
        <v>73.28</v>
      </c>
      <c r="H98" s="17">
        <f t="shared" si="6"/>
        <v>43.968</v>
      </c>
      <c r="I98" s="23">
        <v>12</v>
      </c>
      <c r="J98" s="17">
        <v>70.52</v>
      </c>
      <c r="K98" s="17">
        <f t="shared" si="7"/>
        <v>28.208</v>
      </c>
      <c r="L98" s="17">
        <f t="shared" si="8"/>
        <v>72.176</v>
      </c>
      <c r="M98" s="23">
        <f>SUMPRODUCT(($F$3:$F$197=F98)*($L$3:$L$197&gt;L98))+1</f>
        <v>3</v>
      </c>
      <c r="N98" s="15"/>
      <c r="O98" s="2"/>
    </row>
    <row r="99" customHeight="1" spans="1:15">
      <c r="A99" s="12">
        <v>97</v>
      </c>
      <c r="B99" s="12" t="s">
        <v>222</v>
      </c>
      <c r="C99" s="25" t="s">
        <v>213</v>
      </c>
      <c r="D99" s="26" t="s">
        <v>214</v>
      </c>
      <c r="E99" s="30" t="s">
        <v>223</v>
      </c>
      <c r="F99" s="15" t="s">
        <v>216</v>
      </c>
      <c r="G99" s="16">
        <v>68.22</v>
      </c>
      <c r="H99" s="17">
        <f t="shared" si="6"/>
        <v>40.932</v>
      </c>
      <c r="I99" s="23">
        <v>11</v>
      </c>
      <c r="J99" s="17">
        <v>77.4</v>
      </c>
      <c r="K99" s="17">
        <f t="shared" si="7"/>
        <v>30.96</v>
      </c>
      <c r="L99" s="17">
        <f t="shared" si="8"/>
        <v>71.892</v>
      </c>
      <c r="M99" s="23">
        <f>SUMPRODUCT(($F$3:$F$197=F99)*($L$3:$L$197&gt;L99))+1</f>
        <v>4</v>
      </c>
      <c r="N99" s="15"/>
      <c r="O99" s="2"/>
    </row>
    <row r="100" customHeight="1" spans="1:15">
      <c r="A100" s="12">
        <v>98</v>
      </c>
      <c r="B100" s="13" t="s">
        <v>224</v>
      </c>
      <c r="C100" s="25" t="s">
        <v>213</v>
      </c>
      <c r="D100" s="26" t="s">
        <v>218</v>
      </c>
      <c r="E100" s="31" t="s">
        <v>225</v>
      </c>
      <c r="F100" s="15" t="s">
        <v>216</v>
      </c>
      <c r="G100" s="16">
        <v>69.54</v>
      </c>
      <c r="H100" s="17">
        <f t="shared" ref="H100:H131" si="9">G100*0.6</f>
        <v>41.724</v>
      </c>
      <c r="I100" s="23">
        <v>3</v>
      </c>
      <c r="J100" s="17">
        <v>72.06</v>
      </c>
      <c r="K100" s="17">
        <f t="shared" ref="K100:K131" si="10">J100*0.4</f>
        <v>28.824</v>
      </c>
      <c r="L100" s="17">
        <f t="shared" ref="L100:L131" si="11">H100+K100</f>
        <v>70.548</v>
      </c>
      <c r="M100" s="23">
        <f>SUMPRODUCT(($F$3:$F$197=F100)*($L$3:$L$197&gt;L100))+1</f>
        <v>5</v>
      </c>
      <c r="N100" s="15"/>
      <c r="O100" s="2"/>
    </row>
    <row r="101" customHeight="1" spans="1:15">
      <c r="A101" s="12">
        <v>99</v>
      </c>
      <c r="B101" s="13" t="s">
        <v>226</v>
      </c>
      <c r="C101" s="25" t="s">
        <v>213</v>
      </c>
      <c r="D101" s="26" t="s">
        <v>218</v>
      </c>
      <c r="E101" s="31" t="s">
        <v>227</v>
      </c>
      <c r="F101" s="15" t="s">
        <v>216</v>
      </c>
      <c r="G101" s="16">
        <v>67</v>
      </c>
      <c r="H101" s="17">
        <f t="shared" si="9"/>
        <v>40.2</v>
      </c>
      <c r="I101" s="23">
        <v>2</v>
      </c>
      <c r="J101" s="17">
        <v>74</v>
      </c>
      <c r="K101" s="17">
        <f t="shared" si="10"/>
        <v>29.6</v>
      </c>
      <c r="L101" s="17">
        <f t="shared" si="11"/>
        <v>69.8</v>
      </c>
      <c r="M101" s="23">
        <f>SUMPRODUCT(($F$3:$F$197=F101)*($L$3:$L$197&gt;L101))+1</f>
        <v>6</v>
      </c>
      <c r="N101" s="15"/>
      <c r="O101" s="2"/>
    </row>
    <row r="102" customHeight="1" spans="1:15">
      <c r="A102" s="12">
        <v>100</v>
      </c>
      <c r="B102" s="12" t="s">
        <v>228</v>
      </c>
      <c r="C102" s="25" t="s">
        <v>213</v>
      </c>
      <c r="D102" s="26" t="s">
        <v>229</v>
      </c>
      <c r="E102" s="30" t="s">
        <v>230</v>
      </c>
      <c r="F102" s="15" t="s">
        <v>216</v>
      </c>
      <c r="G102" s="16">
        <v>68.32</v>
      </c>
      <c r="H102" s="17">
        <f t="shared" si="9"/>
        <v>40.992</v>
      </c>
      <c r="I102" s="23">
        <v>17</v>
      </c>
      <c r="J102" s="17">
        <v>71.3</v>
      </c>
      <c r="K102" s="17">
        <f t="shared" si="10"/>
        <v>28.52</v>
      </c>
      <c r="L102" s="17">
        <f t="shared" si="11"/>
        <v>69.512</v>
      </c>
      <c r="M102" s="23">
        <f>SUMPRODUCT(($F$3:$F$197=F102)*($L$3:$L$197&gt;L102))+1</f>
        <v>7</v>
      </c>
      <c r="N102" s="15"/>
      <c r="O102" s="2"/>
    </row>
    <row r="103" customHeight="1" spans="1:15">
      <c r="A103" s="12">
        <v>101</v>
      </c>
      <c r="B103" s="13" t="s">
        <v>231</v>
      </c>
      <c r="C103" s="25" t="s">
        <v>213</v>
      </c>
      <c r="D103" s="26" t="s">
        <v>218</v>
      </c>
      <c r="E103" s="31" t="s">
        <v>232</v>
      </c>
      <c r="F103" s="15" t="s">
        <v>216</v>
      </c>
      <c r="G103" s="16">
        <v>69.7</v>
      </c>
      <c r="H103" s="17">
        <f t="shared" si="9"/>
        <v>41.82</v>
      </c>
      <c r="I103" s="23">
        <v>9</v>
      </c>
      <c r="J103" s="17">
        <v>67.9</v>
      </c>
      <c r="K103" s="17">
        <f t="shared" si="10"/>
        <v>27.16</v>
      </c>
      <c r="L103" s="17">
        <f t="shared" si="11"/>
        <v>68.98</v>
      </c>
      <c r="M103" s="23">
        <f>SUMPRODUCT(($F$3:$F$197=F103)*($L$3:$L$197&gt;L103))+1</f>
        <v>8</v>
      </c>
      <c r="N103" s="15"/>
      <c r="O103" s="2"/>
    </row>
    <row r="104" customHeight="1" spans="1:15">
      <c r="A104" s="12">
        <v>102</v>
      </c>
      <c r="B104" s="13" t="s">
        <v>233</v>
      </c>
      <c r="C104" s="25" t="s">
        <v>213</v>
      </c>
      <c r="D104" s="26" t="s">
        <v>218</v>
      </c>
      <c r="E104" s="31" t="s">
        <v>234</v>
      </c>
      <c r="F104" s="15" t="s">
        <v>216</v>
      </c>
      <c r="G104" s="16">
        <v>69.02</v>
      </c>
      <c r="H104" s="17">
        <f t="shared" si="9"/>
        <v>41.412</v>
      </c>
      <c r="I104" s="23">
        <v>18</v>
      </c>
      <c r="J104" s="17">
        <v>68.66</v>
      </c>
      <c r="K104" s="17">
        <f t="shared" si="10"/>
        <v>27.464</v>
      </c>
      <c r="L104" s="17">
        <f t="shared" si="11"/>
        <v>68.876</v>
      </c>
      <c r="M104" s="23">
        <f>SUMPRODUCT(($F$3:$F$197=F104)*($L$3:$L$197&gt;L104))+1</f>
        <v>9</v>
      </c>
      <c r="N104" s="15"/>
      <c r="O104" s="2"/>
    </row>
    <row r="105" customHeight="1" spans="1:15">
      <c r="A105" s="12">
        <v>103</v>
      </c>
      <c r="B105" s="12" t="s">
        <v>235</v>
      </c>
      <c r="C105" s="25" t="s">
        <v>213</v>
      </c>
      <c r="D105" s="26" t="s">
        <v>236</v>
      </c>
      <c r="E105" s="30" t="s">
        <v>237</v>
      </c>
      <c r="F105" s="15" t="s">
        <v>216</v>
      </c>
      <c r="G105" s="16">
        <v>64.86</v>
      </c>
      <c r="H105" s="17">
        <f t="shared" si="9"/>
        <v>38.916</v>
      </c>
      <c r="I105" s="23">
        <v>6</v>
      </c>
      <c r="J105" s="17">
        <v>74.5</v>
      </c>
      <c r="K105" s="17">
        <f t="shared" si="10"/>
        <v>29.8</v>
      </c>
      <c r="L105" s="17">
        <f t="shared" si="11"/>
        <v>68.716</v>
      </c>
      <c r="M105" s="23">
        <f>SUMPRODUCT(($F$3:$F$197=F105)*($L$3:$L$197&gt;L105))+1</f>
        <v>10</v>
      </c>
      <c r="N105" s="15"/>
      <c r="O105" s="2"/>
    </row>
    <row r="106" customHeight="1" spans="1:15">
      <c r="A106" s="12">
        <v>104</v>
      </c>
      <c r="B106" s="12" t="s">
        <v>238</v>
      </c>
      <c r="C106" s="25" t="s">
        <v>213</v>
      </c>
      <c r="D106" s="26" t="s">
        <v>229</v>
      </c>
      <c r="E106" s="30" t="s">
        <v>239</v>
      </c>
      <c r="F106" s="15" t="s">
        <v>216</v>
      </c>
      <c r="G106" s="16">
        <v>66</v>
      </c>
      <c r="H106" s="17">
        <f t="shared" si="9"/>
        <v>39.6</v>
      </c>
      <c r="I106" s="23">
        <v>7</v>
      </c>
      <c r="J106" s="17">
        <v>72.76</v>
      </c>
      <c r="K106" s="17">
        <f t="shared" si="10"/>
        <v>29.104</v>
      </c>
      <c r="L106" s="17">
        <f t="shared" si="11"/>
        <v>68.704</v>
      </c>
      <c r="M106" s="23">
        <f>SUMPRODUCT(($F$3:$F$197=F106)*($L$3:$L$197&gt;L106))+1</f>
        <v>11</v>
      </c>
      <c r="N106" s="15"/>
      <c r="O106" s="2"/>
    </row>
    <row r="107" customHeight="1" spans="1:15">
      <c r="A107" s="12">
        <v>105</v>
      </c>
      <c r="B107" s="12" t="s">
        <v>240</v>
      </c>
      <c r="C107" s="12" t="s">
        <v>213</v>
      </c>
      <c r="D107" s="24" t="s">
        <v>218</v>
      </c>
      <c r="E107" s="30" t="s">
        <v>241</v>
      </c>
      <c r="F107" s="15" t="s">
        <v>216</v>
      </c>
      <c r="G107" s="16">
        <v>65.4</v>
      </c>
      <c r="H107" s="17">
        <f t="shared" si="9"/>
        <v>39.24</v>
      </c>
      <c r="I107" s="23">
        <v>1</v>
      </c>
      <c r="J107" s="17">
        <v>72.52</v>
      </c>
      <c r="K107" s="17">
        <f t="shared" si="10"/>
        <v>29.008</v>
      </c>
      <c r="L107" s="17">
        <f t="shared" si="11"/>
        <v>68.248</v>
      </c>
      <c r="M107" s="23">
        <f>SUMPRODUCT(($F$3:$F$197=F107)*($L$3:$L$197&gt;L107))+1</f>
        <v>12</v>
      </c>
      <c r="N107" s="15"/>
      <c r="O107" s="2"/>
    </row>
    <row r="108" customHeight="1" spans="1:15">
      <c r="A108" s="12">
        <v>106</v>
      </c>
      <c r="B108" s="13" t="s">
        <v>242</v>
      </c>
      <c r="C108" s="25" t="s">
        <v>213</v>
      </c>
      <c r="D108" s="26" t="s">
        <v>218</v>
      </c>
      <c r="E108" s="31" t="s">
        <v>243</v>
      </c>
      <c r="F108" s="15" t="s">
        <v>216</v>
      </c>
      <c r="G108" s="16">
        <v>68.78</v>
      </c>
      <c r="H108" s="17">
        <f t="shared" si="9"/>
        <v>41.268</v>
      </c>
      <c r="I108" s="23">
        <v>4</v>
      </c>
      <c r="J108" s="17">
        <v>66.8</v>
      </c>
      <c r="K108" s="17">
        <f t="shared" si="10"/>
        <v>26.72</v>
      </c>
      <c r="L108" s="17">
        <f t="shared" si="11"/>
        <v>67.988</v>
      </c>
      <c r="M108" s="23">
        <f>SUMPRODUCT(($F$3:$F$197=F108)*($L$3:$L$197&gt;L108))+1</f>
        <v>13</v>
      </c>
      <c r="N108" s="15"/>
      <c r="O108" s="2"/>
    </row>
    <row r="109" customHeight="1" spans="1:15">
      <c r="A109" s="12">
        <v>107</v>
      </c>
      <c r="B109" s="13" t="s">
        <v>244</v>
      </c>
      <c r="C109" s="25" t="s">
        <v>213</v>
      </c>
      <c r="D109" s="26" t="s">
        <v>218</v>
      </c>
      <c r="E109" s="31" t="s">
        <v>245</v>
      </c>
      <c r="F109" s="15" t="s">
        <v>216</v>
      </c>
      <c r="G109" s="16">
        <v>65.68</v>
      </c>
      <c r="H109" s="17">
        <f t="shared" si="9"/>
        <v>39.408</v>
      </c>
      <c r="I109" s="23">
        <v>10</v>
      </c>
      <c r="J109" s="17">
        <v>71.4</v>
      </c>
      <c r="K109" s="17">
        <f t="shared" si="10"/>
        <v>28.56</v>
      </c>
      <c r="L109" s="17">
        <f t="shared" si="11"/>
        <v>67.968</v>
      </c>
      <c r="M109" s="23">
        <f>SUMPRODUCT(($F$3:$F$197=F109)*($L$3:$L$197&gt;L109))+1</f>
        <v>14</v>
      </c>
      <c r="N109" s="15"/>
      <c r="O109" s="2"/>
    </row>
    <row r="110" customHeight="1" spans="1:15">
      <c r="A110" s="12">
        <v>108</v>
      </c>
      <c r="B110" s="12" t="s">
        <v>246</v>
      </c>
      <c r="C110" s="25" t="s">
        <v>213</v>
      </c>
      <c r="D110" s="26" t="s">
        <v>236</v>
      </c>
      <c r="E110" s="30" t="s">
        <v>247</v>
      </c>
      <c r="F110" s="15" t="s">
        <v>216</v>
      </c>
      <c r="G110" s="16">
        <v>66.24</v>
      </c>
      <c r="H110" s="17">
        <f t="shared" si="9"/>
        <v>39.744</v>
      </c>
      <c r="I110" s="23">
        <v>19</v>
      </c>
      <c r="J110" s="17">
        <v>69.12</v>
      </c>
      <c r="K110" s="17">
        <f t="shared" si="10"/>
        <v>27.648</v>
      </c>
      <c r="L110" s="17">
        <f t="shared" si="11"/>
        <v>67.392</v>
      </c>
      <c r="M110" s="23">
        <f>SUMPRODUCT(($F$3:$F$197=F110)*($L$3:$L$197&gt;L110))+1</f>
        <v>15</v>
      </c>
      <c r="N110" s="15"/>
      <c r="O110" s="2"/>
    </row>
    <row r="111" customHeight="1" spans="1:15">
      <c r="A111" s="12">
        <v>109</v>
      </c>
      <c r="B111" s="12" t="s">
        <v>248</v>
      </c>
      <c r="C111" s="25" t="s">
        <v>213</v>
      </c>
      <c r="D111" s="26" t="s">
        <v>236</v>
      </c>
      <c r="E111" s="30" t="s">
        <v>249</v>
      </c>
      <c r="F111" s="15" t="s">
        <v>216</v>
      </c>
      <c r="G111" s="16">
        <v>68.92</v>
      </c>
      <c r="H111" s="17">
        <f t="shared" si="9"/>
        <v>41.352</v>
      </c>
      <c r="I111" s="23">
        <v>16</v>
      </c>
      <c r="J111" s="17">
        <v>64.7</v>
      </c>
      <c r="K111" s="17">
        <f t="shared" si="10"/>
        <v>25.88</v>
      </c>
      <c r="L111" s="17">
        <f t="shared" si="11"/>
        <v>67.232</v>
      </c>
      <c r="M111" s="23">
        <f>SUMPRODUCT(($F$3:$F$197=F111)*($L$3:$L$197&gt;L111))+1</f>
        <v>16</v>
      </c>
      <c r="N111" s="15"/>
      <c r="O111" s="2"/>
    </row>
    <row r="112" customHeight="1" spans="1:15">
      <c r="A112" s="12">
        <v>110</v>
      </c>
      <c r="B112" s="13" t="s">
        <v>250</v>
      </c>
      <c r="C112" s="25" t="s">
        <v>213</v>
      </c>
      <c r="D112" s="26" t="s">
        <v>218</v>
      </c>
      <c r="E112" s="31" t="s">
        <v>251</v>
      </c>
      <c r="F112" s="15" t="s">
        <v>216</v>
      </c>
      <c r="G112" s="16">
        <v>66.06</v>
      </c>
      <c r="H112" s="17">
        <f t="shared" si="9"/>
        <v>39.636</v>
      </c>
      <c r="I112" s="23">
        <v>13</v>
      </c>
      <c r="J112" s="17">
        <v>67.9</v>
      </c>
      <c r="K112" s="17">
        <f t="shared" si="10"/>
        <v>27.16</v>
      </c>
      <c r="L112" s="17">
        <f t="shared" si="11"/>
        <v>66.796</v>
      </c>
      <c r="M112" s="23">
        <f>SUMPRODUCT(($F$3:$F$197=F112)*($L$3:$L$197&gt;L112))+1</f>
        <v>17</v>
      </c>
      <c r="N112" s="15"/>
      <c r="O112" s="2"/>
    </row>
    <row r="113" customHeight="1" spans="1:15">
      <c r="A113" s="12">
        <v>111</v>
      </c>
      <c r="B113" s="12" t="s">
        <v>252</v>
      </c>
      <c r="C113" s="25" t="s">
        <v>213</v>
      </c>
      <c r="D113" s="26" t="s">
        <v>218</v>
      </c>
      <c r="E113" s="30" t="s">
        <v>253</v>
      </c>
      <c r="F113" s="15" t="s">
        <v>216</v>
      </c>
      <c r="G113" s="16">
        <v>64.8</v>
      </c>
      <c r="H113" s="17">
        <f t="shared" si="9"/>
        <v>38.88</v>
      </c>
      <c r="I113" s="23">
        <v>20</v>
      </c>
      <c r="J113" s="17">
        <v>65.6</v>
      </c>
      <c r="K113" s="17">
        <f t="shared" si="10"/>
        <v>26.24</v>
      </c>
      <c r="L113" s="17">
        <f t="shared" si="11"/>
        <v>65.12</v>
      </c>
      <c r="M113" s="23">
        <f>SUMPRODUCT(($F$3:$F$197=F113)*($L$3:$L$197&gt;L113))+1</f>
        <v>18</v>
      </c>
      <c r="N113" s="15"/>
      <c r="O113" s="2"/>
    </row>
    <row r="114" customHeight="1" spans="1:15">
      <c r="A114" s="12">
        <v>112</v>
      </c>
      <c r="B114" s="13" t="s">
        <v>254</v>
      </c>
      <c r="C114" s="25" t="s">
        <v>213</v>
      </c>
      <c r="D114" s="26" t="s">
        <v>218</v>
      </c>
      <c r="E114" s="31" t="s">
        <v>255</v>
      </c>
      <c r="F114" s="15" t="s">
        <v>216</v>
      </c>
      <c r="G114" s="16">
        <v>64.5</v>
      </c>
      <c r="H114" s="17">
        <f t="shared" si="9"/>
        <v>38.7</v>
      </c>
      <c r="I114" s="23">
        <v>21</v>
      </c>
      <c r="J114" s="17">
        <v>64.5</v>
      </c>
      <c r="K114" s="17">
        <f t="shared" si="10"/>
        <v>25.8</v>
      </c>
      <c r="L114" s="17">
        <f t="shared" si="11"/>
        <v>64.5</v>
      </c>
      <c r="M114" s="23">
        <f>SUMPRODUCT(($F$3:$F$197=F114)*($L$3:$L$197&gt;L114))+1</f>
        <v>19</v>
      </c>
      <c r="N114" s="15"/>
      <c r="O114" s="2"/>
    </row>
    <row r="115" customHeight="1" spans="1:15">
      <c r="A115" s="12">
        <v>113</v>
      </c>
      <c r="B115" s="12" t="s">
        <v>256</v>
      </c>
      <c r="C115" s="25" t="s">
        <v>213</v>
      </c>
      <c r="D115" s="26" t="s">
        <v>236</v>
      </c>
      <c r="E115" s="30" t="s">
        <v>257</v>
      </c>
      <c r="F115" s="15" t="s">
        <v>216</v>
      </c>
      <c r="G115" s="16">
        <v>64.34</v>
      </c>
      <c r="H115" s="17">
        <f t="shared" si="9"/>
        <v>38.604</v>
      </c>
      <c r="I115" s="23">
        <v>8</v>
      </c>
      <c r="J115" s="17">
        <v>63.9</v>
      </c>
      <c r="K115" s="17">
        <f t="shared" si="10"/>
        <v>25.56</v>
      </c>
      <c r="L115" s="17">
        <f t="shared" si="11"/>
        <v>64.164</v>
      </c>
      <c r="M115" s="23">
        <f>SUMPRODUCT(($F$3:$F$197=F115)*($L$3:$L$197&gt;L115))+1</f>
        <v>20</v>
      </c>
      <c r="N115" s="15"/>
      <c r="O115" s="2"/>
    </row>
    <row r="116" customHeight="1" spans="1:15">
      <c r="A116" s="12">
        <v>114</v>
      </c>
      <c r="B116" s="12" t="s">
        <v>258</v>
      </c>
      <c r="C116" s="25" t="s">
        <v>213</v>
      </c>
      <c r="D116" s="26" t="s">
        <v>218</v>
      </c>
      <c r="E116" s="30" t="s">
        <v>259</v>
      </c>
      <c r="F116" s="15" t="s">
        <v>216</v>
      </c>
      <c r="G116" s="16">
        <v>64.58</v>
      </c>
      <c r="H116" s="17">
        <f t="shared" si="9"/>
        <v>38.748</v>
      </c>
      <c r="I116" s="23">
        <v>14</v>
      </c>
      <c r="J116" s="17">
        <v>63.4</v>
      </c>
      <c r="K116" s="17">
        <f t="shared" si="10"/>
        <v>25.36</v>
      </c>
      <c r="L116" s="17">
        <f t="shared" si="11"/>
        <v>64.108</v>
      </c>
      <c r="M116" s="23">
        <f>SUMPRODUCT(($F$3:$F$197=F116)*($L$3:$L$197&gt;L116))+1</f>
        <v>21</v>
      </c>
      <c r="N116" s="15"/>
      <c r="O116" s="2"/>
    </row>
    <row r="117" customHeight="1" spans="1:15">
      <c r="A117" s="12">
        <v>115</v>
      </c>
      <c r="B117" s="13" t="s">
        <v>260</v>
      </c>
      <c r="C117" s="25" t="s">
        <v>213</v>
      </c>
      <c r="D117" s="26" t="s">
        <v>218</v>
      </c>
      <c r="E117" s="31" t="s">
        <v>261</v>
      </c>
      <c r="F117" s="15" t="s">
        <v>216</v>
      </c>
      <c r="G117" s="16">
        <v>72.3</v>
      </c>
      <c r="H117" s="17">
        <f t="shared" si="9"/>
        <v>43.38</v>
      </c>
      <c r="I117" s="23" t="s">
        <v>62</v>
      </c>
      <c r="J117" s="17">
        <v>0</v>
      </c>
      <c r="K117" s="17">
        <f t="shared" si="10"/>
        <v>0</v>
      </c>
      <c r="L117" s="17">
        <f t="shared" si="11"/>
        <v>43.38</v>
      </c>
      <c r="M117" s="23">
        <f>SUMPRODUCT(($F$3:$F$197=F117)*($L$3:$L$197&gt;L117))+1</f>
        <v>22</v>
      </c>
      <c r="N117" s="15" t="str">
        <f>I117</f>
        <v>缺考</v>
      </c>
      <c r="O117" s="2"/>
    </row>
    <row r="118" customHeight="1" spans="1:15">
      <c r="A118" s="12">
        <v>116</v>
      </c>
      <c r="B118" s="12" t="s">
        <v>262</v>
      </c>
      <c r="C118" s="12" t="s">
        <v>213</v>
      </c>
      <c r="D118" s="24" t="s">
        <v>218</v>
      </c>
      <c r="E118" s="30" t="s">
        <v>263</v>
      </c>
      <c r="F118" s="15" t="s">
        <v>216</v>
      </c>
      <c r="G118" s="16">
        <v>66.04</v>
      </c>
      <c r="H118" s="17">
        <f t="shared" si="9"/>
        <v>39.624</v>
      </c>
      <c r="I118" s="23">
        <v>22</v>
      </c>
      <c r="J118" s="17">
        <v>0</v>
      </c>
      <c r="K118" s="17">
        <f t="shared" si="10"/>
        <v>0</v>
      </c>
      <c r="L118" s="17">
        <f t="shared" si="11"/>
        <v>39.624</v>
      </c>
      <c r="M118" s="23">
        <f>SUMPRODUCT(($F$3:$F$197=F118)*($L$3:$L$197&gt;L118))+1</f>
        <v>23</v>
      </c>
      <c r="N118" s="27" t="s">
        <v>154</v>
      </c>
      <c r="O118" s="2"/>
    </row>
    <row r="119" customHeight="1" spans="1:15">
      <c r="A119" s="12">
        <v>117</v>
      </c>
      <c r="B119" s="13" t="s">
        <v>264</v>
      </c>
      <c r="C119" s="25" t="s">
        <v>213</v>
      </c>
      <c r="D119" s="26" t="s">
        <v>218</v>
      </c>
      <c r="E119" s="31" t="s">
        <v>265</v>
      </c>
      <c r="F119" s="15" t="s">
        <v>216</v>
      </c>
      <c r="G119" s="16">
        <v>64.6</v>
      </c>
      <c r="H119" s="17">
        <f t="shared" si="9"/>
        <v>38.76</v>
      </c>
      <c r="I119" s="23" t="s">
        <v>62</v>
      </c>
      <c r="J119" s="17">
        <v>0</v>
      </c>
      <c r="K119" s="17">
        <f t="shared" si="10"/>
        <v>0</v>
      </c>
      <c r="L119" s="17">
        <f t="shared" si="11"/>
        <v>38.76</v>
      </c>
      <c r="M119" s="23">
        <f>SUMPRODUCT(($F$3:$F$197=F119)*($L$3:$L$197&gt;L119))+1</f>
        <v>24</v>
      </c>
      <c r="N119" s="15" t="str">
        <f>I119</f>
        <v>缺考</v>
      </c>
      <c r="O119" s="2"/>
    </row>
    <row r="120" customHeight="1" spans="1:15">
      <c r="A120" s="12">
        <v>118</v>
      </c>
      <c r="B120" s="20" t="s">
        <v>266</v>
      </c>
      <c r="C120" s="20" t="s">
        <v>267</v>
      </c>
      <c r="D120" s="20" t="s">
        <v>268</v>
      </c>
      <c r="E120" s="20" t="s">
        <v>269</v>
      </c>
      <c r="F120" s="15" t="s">
        <v>270</v>
      </c>
      <c r="G120" s="16">
        <v>77.88</v>
      </c>
      <c r="H120" s="17">
        <f t="shared" si="9"/>
        <v>46.728</v>
      </c>
      <c r="I120" s="23">
        <v>10</v>
      </c>
      <c r="J120" s="17">
        <v>76.2</v>
      </c>
      <c r="K120" s="17">
        <f t="shared" si="10"/>
        <v>30.48</v>
      </c>
      <c r="L120" s="17">
        <f t="shared" si="11"/>
        <v>77.208</v>
      </c>
      <c r="M120" s="23">
        <f>SUMPRODUCT(($F$3:$F$197=F120)*($L$3:$L$197&gt;L120))+1</f>
        <v>1</v>
      </c>
      <c r="N120" s="15"/>
      <c r="O120" s="2"/>
    </row>
    <row r="121" customHeight="1" spans="1:15">
      <c r="A121" s="12">
        <v>119</v>
      </c>
      <c r="B121" s="20" t="s">
        <v>271</v>
      </c>
      <c r="C121" s="20" t="s">
        <v>267</v>
      </c>
      <c r="D121" s="20" t="s">
        <v>268</v>
      </c>
      <c r="E121" s="20" t="s">
        <v>272</v>
      </c>
      <c r="F121" s="15" t="s">
        <v>270</v>
      </c>
      <c r="G121" s="16">
        <v>69.58</v>
      </c>
      <c r="H121" s="17">
        <f t="shared" si="9"/>
        <v>41.748</v>
      </c>
      <c r="I121" s="23">
        <v>5</v>
      </c>
      <c r="J121" s="17">
        <v>84.2</v>
      </c>
      <c r="K121" s="17">
        <f t="shared" si="10"/>
        <v>33.68</v>
      </c>
      <c r="L121" s="17">
        <f t="shared" si="11"/>
        <v>75.428</v>
      </c>
      <c r="M121" s="23">
        <f>SUMPRODUCT(($F$3:$F$197=F121)*($L$3:$L$197&gt;L121))+1</f>
        <v>2</v>
      </c>
      <c r="N121" s="15"/>
      <c r="O121" s="2"/>
    </row>
    <row r="122" customHeight="1" spans="1:15">
      <c r="A122" s="12">
        <v>120</v>
      </c>
      <c r="B122" s="20" t="s">
        <v>273</v>
      </c>
      <c r="C122" s="20" t="s">
        <v>267</v>
      </c>
      <c r="D122" s="20" t="s">
        <v>268</v>
      </c>
      <c r="E122" s="20" t="s">
        <v>274</v>
      </c>
      <c r="F122" s="15" t="s">
        <v>270</v>
      </c>
      <c r="G122" s="16">
        <v>74.18</v>
      </c>
      <c r="H122" s="17">
        <f t="shared" si="9"/>
        <v>44.508</v>
      </c>
      <c r="I122" s="23">
        <v>32</v>
      </c>
      <c r="J122" s="17">
        <v>76.4</v>
      </c>
      <c r="K122" s="17">
        <f t="shared" si="10"/>
        <v>30.56</v>
      </c>
      <c r="L122" s="17">
        <f t="shared" si="11"/>
        <v>75.068</v>
      </c>
      <c r="M122" s="23">
        <f>SUMPRODUCT(($F$3:$F$197=F122)*($L$3:$L$197&gt;L122))+1</f>
        <v>3</v>
      </c>
      <c r="N122" s="15"/>
      <c r="O122" s="2"/>
    </row>
    <row r="123" customHeight="1" spans="1:15">
      <c r="A123" s="12">
        <v>121</v>
      </c>
      <c r="B123" s="20" t="s">
        <v>275</v>
      </c>
      <c r="C123" s="20" t="s">
        <v>267</v>
      </c>
      <c r="D123" s="20" t="s">
        <v>268</v>
      </c>
      <c r="E123" s="20" t="s">
        <v>276</v>
      </c>
      <c r="F123" s="15" t="s">
        <v>270</v>
      </c>
      <c r="G123" s="16">
        <v>76.36</v>
      </c>
      <c r="H123" s="17">
        <f t="shared" si="9"/>
        <v>45.816</v>
      </c>
      <c r="I123" s="23">
        <v>24</v>
      </c>
      <c r="J123" s="17">
        <v>71.4</v>
      </c>
      <c r="K123" s="17">
        <f t="shared" si="10"/>
        <v>28.56</v>
      </c>
      <c r="L123" s="17">
        <f t="shared" si="11"/>
        <v>74.376</v>
      </c>
      <c r="M123" s="23">
        <f>SUMPRODUCT(($F$3:$F$197=F123)*($L$3:$L$197&gt;L123))+1</f>
        <v>4</v>
      </c>
      <c r="N123" s="15"/>
      <c r="O123" s="2"/>
    </row>
    <row r="124" customHeight="1" spans="1:15">
      <c r="A124" s="12">
        <v>122</v>
      </c>
      <c r="B124" s="20" t="s">
        <v>277</v>
      </c>
      <c r="C124" s="20" t="s">
        <v>267</v>
      </c>
      <c r="D124" s="20" t="s">
        <v>268</v>
      </c>
      <c r="E124" s="20" t="s">
        <v>278</v>
      </c>
      <c r="F124" s="15" t="s">
        <v>270</v>
      </c>
      <c r="G124" s="16">
        <v>71.78</v>
      </c>
      <c r="H124" s="17">
        <f t="shared" si="9"/>
        <v>43.068</v>
      </c>
      <c r="I124" s="23">
        <v>6</v>
      </c>
      <c r="J124" s="17">
        <v>78</v>
      </c>
      <c r="K124" s="17">
        <f t="shared" si="10"/>
        <v>31.2</v>
      </c>
      <c r="L124" s="17">
        <f t="shared" si="11"/>
        <v>74.268</v>
      </c>
      <c r="M124" s="23">
        <f>SUMPRODUCT(($F$3:$F$197=F124)*($L$3:$L$197&gt;L124))+1</f>
        <v>5</v>
      </c>
      <c r="N124" s="15"/>
      <c r="O124" s="2"/>
    </row>
    <row r="125" customHeight="1" spans="1:15">
      <c r="A125" s="12">
        <v>123</v>
      </c>
      <c r="B125" s="20" t="s">
        <v>279</v>
      </c>
      <c r="C125" s="20" t="s">
        <v>267</v>
      </c>
      <c r="D125" s="20" t="s">
        <v>268</v>
      </c>
      <c r="E125" s="20" t="s">
        <v>280</v>
      </c>
      <c r="F125" s="15" t="s">
        <v>270</v>
      </c>
      <c r="G125" s="16">
        <v>71.56</v>
      </c>
      <c r="H125" s="17">
        <f t="shared" si="9"/>
        <v>42.936</v>
      </c>
      <c r="I125" s="23">
        <v>22</v>
      </c>
      <c r="J125" s="17">
        <v>77.4</v>
      </c>
      <c r="K125" s="17">
        <f t="shared" si="10"/>
        <v>30.96</v>
      </c>
      <c r="L125" s="17">
        <f t="shared" si="11"/>
        <v>73.896</v>
      </c>
      <c r="M125" s="23">
        <f>SUMPRODUCT(($F$3:$F$197=F125)*($L$3:$L$197&gt;L125))+1</f>
        <v>6</v>
      </c>
      <c r="N125" s="15"/>
      <c r="O125" s="2"/>
    </row>
    <row r="126" customHeight="1" spans="1:15">
      <c r="A126" s="12">
        <v>124</v>
      </c>
      <c r="B126" s="20" t="s">
        <v>281</v>
      </c>
      <c r="C126" s="20" t="s">
        <v>267</v>
      </c>
      <c r="D126" s="20" t="s">
        <v>268</v>
      </c>
      <c r="E126" s="20" t="s">
        <v>282</v>
      </c>
      <c r="F126" s="15" t="s">
        <v>270</v>
      </c>
      <c r="G126" s="16">
        <v>70.32</v>
      </c>
      <c r="H126" s="17">
        <f t="shared" si="9"/>
        <v>42.192</v>
      </c>
      <c r="I126" s="23">
        <v>38</v>
      </c>
      <c r="J126" s="17">
        <v>78.8</v>
      </c>
      <c r="K126" s="17">
        <f t="shared" si="10"/>
        <v>31.52</v>
      </c>
      <c r="L126" s="17">
        <f t="shared" si="11"/>
        <v>73.712</v>
      </c>
      <c r="M126" s="23">
        <f>SUMPRODUCT(($F$3:$F$197=F126)*($L$3:$L$197&gt;L126))+1</f>
        <v>7</v>
      </c>
      <c r="N126" s="15"/>
      <c r="O126" s="2"/>
    </row>
    <row r="127" customHeight="1" spans="1:15">
      <c r="A127" s="12">
        <v>125</v>
      </c>
      <c r="B127" s="20" t="s">
        <v>283</v>
      </c>
      <c r="C127" s="20" t="s">
        <v>267</v>
      </c>
      <c r="D127" s="20" t="s">
        <v>268</v>
      </c>
      <c r="E127" s="20" t="s">
        <v>284</v>
      </c>
      <c r="F127" s="15" t="s">
        <v>270</v>
      </c>
      <c r="G127" s="16">
        <v>70.14</v>
      </c>
      <c r="H127" s="17">
        <f t="shared" si="9"/>
        <v>42.084</v>
      </c>
      <c r="I127" s="23">
        <v>12</v>
      </c>
      <c r="J127" s="17">
        <v>77.8</v>
      </c>
      <c r="K127" s="17">
        <f t="shared" si="10"/>
        <v>31.12</v>
      </c>
      <c r="L127" s="17">
        <f t="shared" si="11"/>
        <v>73.204</v>
      </c>
      <c r="M127" s="23">
        <f>SUMPRODUCT(($F$3:$F$197=F127)*($L$3:$L$197&gt;L127))+1</f>
        <v>8</v>
      </c>
      <c r="N127" s="15"/>
      <c r="O127" s="2"/>
    </row>
    <row r="128" customHeight="1" spans="1:15">
      <c r="A128" s="12">
        <v>126</v>
      </c>
      <c r="B128" s="20" t="s">
        <v>285</v>
      </c>
      <c r="C128" s="20" t="s">
        <v>267</v>
      </c>
      <c r="D128" s="20" t="s">
        <v>268</v>
      </c>
      <c r="E128" s="20" t="s">
        <v>286</v>
      </c>
      <c r="F128" s="15" t="s">
        <v>270</v>
      </c>
      <c r="G128" s="16">
        <v>70.92</v>
      </c>
      <c r="H128" s="17">
        <f t="shared" si="9"/>
        <v>42.552</v>
      </c>
      <c r="I128" s="23">
        <v>21</v>
      </c>
      <c r="J128" s="17">
        <v>76.6</v>
      </c>
      <c r="K128" s="17">
        <f t="shared" si="10"/>
        <v>30.64</v>
      </c>
      <c r="L128" s="17">
        <f t="shared" si="11"/>
        <v>73.192</v>
      </c>
      <c r="M128" s="23">
        <f>SUMPRODUCT(($F$3:$F$197=F128)*($L$3:$L$197&gt;L128))+1</f>
        <v>9</v>
      </c>
      <c r="N128" s="15"/>
      <c r="O128" s="2"/>
    </row>
    <row r="129" customHeight="1" spans="1:15">
      <c r="A129" s="12">
        <v>127</v>
      </c>
      <c r="B129" s="20" t="s">
        <v>287</v>
      </c>
      <c r="C129" s="20" t="s">
        <v>267</v>
      </c>
      <c r="D129" s="20" t="s">
        <v>268</v>
      </c>
      <c r="E129" s="20" t="s">
        <v>288</v>
      </c>
      <c r="F129" s="15" t="s">
        <v>270</v>
      </c>
      <c r="G129" s="16">
        <v>68.84</v>
      </c>
      <c r="H129" s="17">
        <f t="shared" si="9"/>
        <v>41.304</v>
      </c>
      <c r="I129" s="23">
        <v>34</v>
      </c>
      <c r="J129" s="17">
        <v>78.8</v>
      </c>
      <c r="K129" s="17">
        <f t="shared" si="10"/>
        <v>31.52</v>
      </c>
      <c r="L129" s="17">
        <f t="shared" si="11"/>
        <v>72.824</v>
      </c>
      <c r="M129" s="23">
        <f>SUMPRODUCT(($F$3:$F$197=F129)*($L$3:$L$197&gt;L129))+1</f>
        <v>10</v>
      </c>
      <c r="N129" s="15"/>
      <c r="O129" s="2"/>
    </row>
    <row r="130" customHeight="1" spans="1:15">
      <c r="A130" s="12">
        <v>128</v>
      </c>
      <c r="B130" s="20" t="s">
        <v>289</v>
      </c>
      <c r="C130" s="20" t="s">
        <v>267</v>
      </c>
      <c r="D130" s="20" t="s">
        <v>268</v>
      </c>
      <c r="E130" s="20" t="s">
        <v>290</v>
      </c>
      <c r="F130" s="15" t="s">
        <v>270</v>
      </c>
      <c r="G130" s="16">
        <v>74.16</v>
      </c>
      <c r="H130" s="17">
        <f t="shared" si="9"/>
        <v>44.496</v>
      </c>
      <c r="I130" s="23">
        <v>28</v>
      </c>
      <c r="J130" s="17">
        <v>68.6</v>
      </c>
      <c r="K130" s="17">
        <f t="shared" si="10"/>
        <v>27.44</v>
      </c>
      <c r="L130" s="17">
        <f t="shared" si="11"/>
        <v>71.936</v>
      </c>
      <c r="M130" s="23">
        <f>SUMPRODUCT(($F$3:$F$197=F130)*($L$3:$L$197&gt;L130))+1</f>
        <v>11</v>
      </c>
      <c r="N130" s="15"/>
      <c r="O130" s="2"/>
    </row>
    <row r="131" customHeight="1" spans="1:15">
      <c r="A131" s="12">
        <v>129</v>
      </c>
      <c r="B131" s="20" t="s">
        <v>291</v>
      </c>
      <c r="C131" s="20" t="s">
        <v>267</v>
      </c>
      <c r="D131" s="20" t="s">
        <v>268</v>
      </c>
      <c r="E131" s="20" t="s">
        <v>292</v>
      </c>
      <c r="F131" s="15" t="s">
        <v>270</v>
      </c>
      <c r="G131" s="16">
        <v>72.74</v>
      </c>
      <c r="H131" s="17">
        <f t="shared" si="9"/>
        <v>43.644</v>
      </c>
      <c r="I131" s="23">
        <v>3</v>
      </c>
      <c r="J131" s="17">
        <v>70.4</v>
      </c>
      <c r="K131" s="17">
        <f t="shared" si="10"/>
        <v>28.16</v>
      </c>
      <c r="L131" s="17">
        <f t="shared" si="11"/>
        <v>71.804</v>
      </c>
      <c r="M131" s="23">
        <f>SUMPRODUCT(($F$3:$F$197=F131)*($L$3:$L$197&gt;L131))+1</f>
        <v>12</v>
      </c>
      <c r="N131" s="15"/>
      <c r="O131" s="2"/>
    </row>
    <row r="132" customHeight="1" spans="1:15">
      <c r="A132" s="12">
        <v>130</v>
      </c>
      <c r="B132" s="20" t="s">
        <v>293</v>
      </c>
      <c r="C132" s="20" t="s">
        <v>267</v>
      </c>
      <c r="D132" s="20" t="s">
        <v>268</v>
      </c>
      <c r="E132" s="20" t="s">
        <v>294</v>
      </c>
      <c r="F132" s="15" t="s">
        <v>270</v>
      </c>
      <c r="G132" s="16">
        <v>67.72</v>
      </c>
      <c r="H132" s="17">
        <f t="shared" ref="H132:H163" si="12">G132*0.6</f>
        <v>40.632</v>
      </c>
      <c r="I132" s="23">
        <v>1</v>
      </c>
      <c r="J132" s="17">
        <v>77.8</v>
      </c>
      <c r="K132" s="17">
        <f t="shared" ref="K132:K163" si="13">J132*0.4</f>
        <v>31.12</v>
      </c>
      <c r="L132" s="17">
        <f t="shared" ref="L132:L163" si="14">H132+K132</f>
        <v>71.752</v>
      </c>
      <c r="M132" s="23">
        <f>SUMPRODUCT(($F$3:$F$197=F132)*($L$3:$L$197&gt;L132))+1</f>
        <v>13</v>
      </c>
      <c r="N132" s="15"/>
      <c r="O132" s="2"/>
    </row>
    <row r="133" customHeight="1" spans="1:15">
      <c r="A133" s="12">
        <v>131</v>
      </c>
      <c r="B133" s="20" t="s">
        <v>295</v>
      </c>
      <c r="C133" s="20" t="s">
        <v>267</v>
      </c>
      <c r="D133" s="20" t="s">
        <v>268</v>
      </c>
      <c r="E133" s="20" t="s">
        <v>296</v>
      </c>
      <c r="F133" s="15" t="s">
        <v>270</v>
      </c>
      <c r="G133" s="16">
        <v>73.86</v>
      </c>
      <c r="H133" s="17">
        <f t="shared" si="12"/>
        <v>44.316</v>
      </c>
      <c r="I133" s="23">
        <v>36</v>
      </c>
      <c r="J133" s="17">
        <v>68</v>
      </c>
      <c r="K133" s="17">
        <f t="shared" si="13"/>
        <v>27.2</v>
      </c>
      <c r="L133" s="17">
        <f t="shared" si="14"/>
        <v>71.516</v>
      </c>
      <c r="M133" s="23">
        <f>SUMPRODUCT(($F$3:$F$197=F133)*($L$3:$L$197&gt;L133))+1</f>
        <v>14</v>
      </c>
      <c r="N133" s="15"/>
      <c r="O133" s="2"/>
    </row>
    <row r="134" customHeight="1" spans="1:15">
      <c r="A134" s="12">
        <v>132</v>
      </c>
      <c r="B134" s="20" t="s">
        <v>297</v>
      </c>
      <c r="C134" s="20" t="s">
        <v>267</v>
      </c>
      <c r="D134" s="20" t="s">
        <v>268</v>
      </c>
      <c r="E134" s="20" t="s">
        <v>298</v>
      </c>
      <c r="F134" s="15" t="s">
        <v>270</v>
      </c>
      <c r="G134" s="16">
        <v>70.84</v>
      </c>
      <c r="H134" s="17">
        <f t="shared" si="12"/>
        <v>42.504</v>
      </c>
      <c r="I134" s="23">
        <v>25</v>
      </c>
      <c r="J134" s="17">
        <v>72.2</v>
      </c>
      <c r="K134" s="17">
        <f t="shared" si="13"/>
        <v>28.88</v>
      </c>
      <c r="L134" s="17">
        <f t="shared" si="14"/>
        <v>71.384</v>
      </c>
      <c r="M134" s="23">
        <f>SUMPRODUCT(($F$3:$F$197=F134)*($L$3:$L$197&gt;L134))+1</f>
        <v>15</v>
      </c>
      <c r="N134" s="15"/>
      <c r="O134" s="2"/>
    </row>
    <row r="135" customHeight="1" spans="1:15">
      <c r="A135" s="12">
        <v>133</v>
      </c>
      <c r="B135" s="20" t="s">
        <v>299</v>
      </c>
      <c r="C135" s="20" t="s">
        <v>267</v>
      </c>
      <c r="D135" s="20" t="s">
        <v>268</v>
      </c>
      <c r="E135" s="20" t="s">
        <v>300</v>
      </c>
      <c r="F135" s="15" t="s">
        <v>270</v>
      </c>
      <c r="G135" s="16">
        <v>70.88</v>
      </c>
      <c r="H135" s="17">
        <f t="shared" si="12"/>
        <v>42.528</v>
      </c>
      <c r="I135" s="23">
        <v>20</v>
      </c>
      <c r="J135" s="17">
        <v>71</v>
      </c>
      <c r="K135" s="17">
        <f t="shared" si="13"/>
        <v>28.4</v>
      </c>
      <c r="L135" s="17">
        <f t="shared" si="14"/>
        <v>70.928</v>
      </c>
      <c r="M135" s="23">
        <f>SUMPRODUCT(($F$3:$F$197=F135)*($L$3:$L$197&gt;L135))+1</f>
        <v>16</v>
      </c>
      <c r="N135" s="15"/>
      <c r="O135" s="2"/>
    </row>
    <row r="136" customHeight="1" spans="1:15">
      <c r="A136" s="12">
        <v>134</v>
      </c>
      <c r="B136" s="20" t="s">
        <v>301</v>
      </c>
      <c r="C136" s="20" t="s">
        <v>267</v>
      </c>
      <c r="D136" s="20" t="s">
        <v>268</v>
      </c>
      <c r="E136" s="20" t="s">
        <v>302</v>
      </c>
      <c r="F136" s="15" t="s">
        <v>270</v>
      </c>
      <c r="G136" s="16">
        <v>71.26</v>
      </c>
      <c r="H136" s="17">
        <f t="shared" si="12"/>
        <v>42.756</v>
      </c>
      <c r="I136" s="23">
        <v>39</v>
      </c>
      <c r="J136" s="17">
        <v>69.4</v>
      </c>
      <c r="K136" s="17">
        <f t="shared" si="13"/>
        <v>27.76</v>
      </c>
      <c r="L136" s="17">
        <f t="shared" si="14"/>
        <v>70.516</v>
      </c>
      <c r="M136" s="23">
        <f>SUMPRODUCT(($F$3:$F$197=F136)*($L$3:$L$197&gt;L136))+1</f>
        <v>17</v>
      </c>
      <c r="N136" s="15"/>
      <c r="O136" s="2"/>
    </row>
    <row r="137" customHeight="1" spans="1:15">
      <c r="A137" s="12">
        <v>135</v>
      </c>
      <c r="B137" s="20" t="s">
        <v>303</v>
      </c>
      <c r="C137" s="20" t="s">
        <v>267</v>
      </c>
      <c r="D137" s="20" t="s">
        <v>268</v>
      </c>
      <c r="E137" s="20" t="s">
        <v>304</v>
      </c>
      <c r="F137" s="15" t="s">
        <v>270</v>
      </c>
      <c r="G137" s="16">
        <v>65.1</v>
      </c>
      <c r="H137" s="17">
        <f t="shared" si="12"/>
        <v>39.06</v>
      </c>
      <c r="I137" s="23">
        <v>16</v>
      </c>
      <c r="J137" s="17">
        <v>78.2</v>
      </c>
      <c r="K137" s="17">
        <f t="shared" si="13"/>
        <v>31.28</v>
      </c>
      <c r="L137" s="17">
        <f t="shared" si="14"/>
        <v>70.34</v>
      </c>
      <c r="M137" s="23">
        <f>SUMPRODUCT(($F$3:$F$197=F137)*($L$3:$L$197&gt;L137))+1</f>
        <v>18</v>
      </c>
      <c r="N137" s="15"/>
      <c r="O137" s="2"/>
    </row>
    <row r="138" customHeight="1" spans="1:15">
      <c r="A138" s="12">
        <v>136</v>
      </c>
      <c r="B138" s="20" t="s">
        <v>305</v>
      </c>
      <c r="C138" s="20" t="s">
        <v>267</v>
      </c>
      <c r="D138" s="20" t="s">
        <v>268</v>
      </c>
      <c r="E138" s="20" t="s">
        <v>306</v>
      </c>
      <c r="F138" s="15" t="s">
        <v>270</v>
      </c>
      <c r="G138" s="16">
        <v>71.7</v>
      </c>
      <c r="H138" s="17">
        <f t="shared" si="12"/>
        <v>43.02</v>
      </c>
      <c r="I138" s="23">
        <v>7</v>
      </c>
      <c r="J138" s="17">
        <v>68.2</v>
      </c>
      <c r="K138" s="17">
        <f t="shared" si="13"/>
        <v>27.28</v>
      </c>
      <c r="L138" s="17">
        <f t="shared" si="14"/>
        <v>70.3</v>
      </c>
      <c r="M138" s="23">
        <f>SUMPRODUCT(($F$3:$F$197=F138)*($L$3:$L$197&gt;L138))+1</f>
        <v>19</v>
      </c>
      <c r="N138" s="15"/>
      <c r="O138" s="2"/>
    </row>
    <row r="139" customHeight="1" spans="1:15">
      <c r="A139" s="12">
        <v>137</v>
      </c>
      <c r="B139" s="20" t="s">
        <v>307</v>
      </c>
      <c r="C139" s="20" t="s">
        <v>267</v>
      </c>
      <c r="D139" s="20" t="s">
        <v>268</v>
      </c>
      <c r="E139" s="20" t="s">
        <v>308</v>
      </c>
      <c r="F139" s="15" t="s">
        <v>270</v>
      </c>
      <c r="G139" s="16">
        <v>69.32</v>
      </c>
      <c r="H139" s="17">
        <f t="shared" si="12"/>
        <v>41.592</v>
      </c>
      <c r="I139" s="23">
        <v>11</v>
      </c>
      <c r="J139" s="17">
        <v>71.2</v>
      </c>
      <c r="K139" s="17">
        <f t="shared" si="13"/>
        <v>28.48</v>
      </c>
      <c r="L139" s="17">
        <f t="shared" si="14"/>
        <v>70.072</v>
      </c>
      <c r="M139" s="23">
        <f>SUMPRODUCT(($F$3:$F$197=F139)*($L$3:$L$197&gt;L139))+1</f>
        <v>20</v>
      </c>
      <c r="N139" s="15"/>
      <c r="O139" s="2"/>
    </row>
    <row r="140" customHeight="1" spans="1:15">
      <c r="A140" s="12">
        <v>138</v>
      </c>
      <c r="B140" s="20" t="s">
        <v>309</v>
      </c>
      <c r="C140" s="20" t="s">
        <v>267</v>
      </c>
      <c r="D140" s="20" t="s">
        <v>268</v>
      </c>
      <c r="E140" s="20" t="s">
        <v>310</v>
      </c>
      <c r="F140" s="15" t="s">
        <v>270</v>
      </c>
      <c r="G140" s="16">
        <v>68.2</v>
      </c>
      <c r="H140" s="17">
        <f t="shared" si="12"/>
        <v>40.92</v>
      </c>
      <c r="I140" s="23">
        <v>4</v>
      </c>
      <c r="J140" s="17">
        <v>72.4</v>
      </c>
      <c r="K140" s="17">
        <f t="shared" si="13"/>
        <v>28.96</v>
      </c>
      <c r="L140" s="17">
        <f t="shared" si="14"/>
        <v>69.88</v>
      </c>
      <c r="M140" s="23">
        <f>SUMPRODUCT(($F$3:$F$197=F140)*($L$3:$L$197&gt;L140))+1</f>
        <v>21</v>
      </c>
      <c r="N140" s="15"/>
      <c r="O140" s="2"/>
    </row>
    <row r="141" customHeight="1" spans="1:15">
      <c r="A141" s="12">
        <v>139</v>
      </c>
      <c r="B141" s="20" t="s">
        <v>311</v>
      </c>
      <c r="C141" s="20" t="s">
        <v>267</v>
      </c>
      <c r="D141" s="20" t="s">
        <v>268</v>
      </c>
      <c r="E141" s="20" t="s">
        <v>312</v>
      </c>
      <c r="F141" s="15" t="s">
        <v>270</v>
      </c>
      <c r="G141" s="16">
        <v>69.16</v>
      </c>
      <c r="H141" s="17">
        <f t="shared" si="12"/>
        <v>41.496</v>
      </c>
      <c r="I141" s="23">
        <v>2</v>
      </c>
      <c r="J141" s="17">
        <v>70.8</v>
      </c>
      <c r="K141" s="17">
        <f t="shared" si="13"/>
        <v>28.32</v>
      </c>
      <c r="L141" s="17">
        <f t="shared" si="14"/>
        <v>69.816</v>
      </c>
      <c r="M141" s="23">
        <f>SUMPRODUCT(($F$3:$F$197=F141)*($L$3:$L$197&gt;L141))+1</f>
        <v>22</v>
      </c>
      <c r="N141" s="15"/>
      <c r="O141" s="2"/>
    </row>
    <row r="142" customHeight="1" spans="1:15">
      <c r="A142" s="12">
        <v>140</v>
      </c>
      <c r="B142" s="20" t="s">
        <v>313</v>
      </c>
      <c r="C142" s="20" t="s">
        <v>267</v>
      </c>
      <c r="D142" s="20" t="s">
        <v>268</v>
      </c>
      <c r="E142" s="20" t="s">
        <v>314</v>
      </c>
      <c r="F142" s="15" t="s">
        <v>270</v>
      </c>
      <c r="G142" s="16">
        <v>69</v>
      </c>
      <c r="H142" s="17">
        <f t="shared" si="12"/>
        <v>41.4</v>
      </c>
      <c r="I142" s="23">
        <v>19</v>
      </c>
      <c r="J142" s="17">
        <v>70.8</v>
      </c>
      <c r="K142" s="17">
        <f t="shared" si="13"/>
        <v>28.32</v>
      </c>
      <c r="L142" s="17">
        <f t="shared" si="14"/>
        <v>69.72</v>
      </c>
      <c r="M142" s="23">
        <f>SUMPRODUCT(($F$3:$F$197=F142)*($L$3:$L$197&gt;L142))+1</f>
        <v>23</v>
      </c>
      <c r="N142" s="15"/>
      <c r="O142" s="2"/>
    </row>
    <row r="143" customHeight="1" spans="1:15">
      <c r="A143" s="12">
        <v>141</v>
      </c>
      <c r="B143" s="20" t="s">
        <v>315</v>
      </c>
      <c r="C143" s="20" t="s">
        <v>267</v>
      </c>
      <c r="D143" s="20" t="s">
        <v>268</v>
      </c>
      <c r="E143" s="20" t="s">
        <v>316</v>
      </c>
      <c r="F143" s="15" t="s">
        <v>270</v>
      </c>
      <c r="G143" s="16">
        <v>71.22</v>
      </c>
      <c r="H143" s="17">
        <f t="shared" si="12"/>
        <v>42.732</v>
      </c>
      <c r="I143" s="23">
        <v>14</v>
      </c>
      <c r="J143" s="17">
        <v>67.4</v>
      </c>
      <c r="K143" s="17">
        <f t="shared" si="13"/>
        <v>26.96</v>
      </c>
      <c r="L143" s="17">
        <f t="shared" si="14"/>
        <v>69.692</v>
      </c>
      <c r="M143" s="23">
        <f>SUMPRODUCT(($F$3:$F$197=F143)*($L$3:$L$197&gt;L143))+1</f>
        <v>24</v>
      </c>
      <c r="N143" s="15"/>
      <c r="O143" s="2"/>
    </row>
    <row r="144" customHeight="1" spans="1:15">
      <c r="A144" s="12">
        <v>142</v>
      </c>
      <c r="B144" s="20" t="s">
        <v>317</v>
      </c>
      <c r="C144" s="20" t="s">
        <v>267</v>
      </c>
      <c r="D144" s="20" t="s">
        <v>268</v>
      </c>
      <c r="E144" s="20" t="s">
        <v>318</v>
      </c>
      <c r="F144" s="15" t="s">
        <v>270</v>
      </c>
      <c r="G144" s="16">
        <v>70.76</v>
      </c>
      <c r="H144" s="17">
        <f t="shared" si="12"/>
        <v>42.456</v>
      </c>
      <c r="I144" s="23">
        <v>17</v>
      </c>
      <c r="J144" s="17">
        <v>66.2</v>
      </c>
      <c r="K144" s="17">
        <f t="shared" si="13"/>
        <v>26.48</v>
      </c>
      <c r="L144" s="17">
        <f t="shared" si="14"/>
        <v>68.936</v>
      </c>
      <c r="M144" s="23">
        <f>SUMPRODUCT(($F$3:$F$197=F144)*($L$3:$L$197&gt;L144))+1</f>
        <v>25</v>
      </c>
      <c r="N144" s="15"/>
      <c r="O144" s="2"/>
    </row>
    <row r="145" customHeight="1" spans="1:15">
      <c r="A145" s="12">
        <v>143</v>
      </c>
      <c r="B145" s="20" t="s">
        <v>319</v>
      </c>
      <c r="C145" s="20" t="s">
        <v>267</v>
      </c>
      <c r="D145" s="20" t="s">
        <v>268</v>
      </c>
      <c r="E145" s="20" t="s">
        <v>320</v>
      </c>
      <c r="F145" s="15" t="s">
        <v>270</v>
      </c>
      <c r="G145" s="16">
        <v>67.52</v>
      </c>
      <c r="H145" s="17">
        <f t="shared" si="12"/>
        <v>40.512</v>
      </c>
      <c r="I145" s="23">
        <v>29</v>
      </c>
      <c r="J145" s="17">
        <v>70.4</v>
      </c>
      <c r="K145" s="17">
        <f t="shared" si="13"/>
        <v>28.16</v>
      </c>
      <c r="L145" s="17">
        <f t="shared" si="14"/>
        <v>68.672</v>
      </c>
      <c r="M145" s="23">
        <f>SUMPRODUCT(($F$3:$F$197=F145)*($L$3:$L$197&gt;L145))+1</f>
        <v>26</v>
      </c>
      <c r="N145" s="15"/>
      <c r="O145" s="2"/>
    </row>
    <row r="146" customHeight="1" spans="1:15">
      <c r="A146" s="12">
        <v>144</v>
      </c>
      <c r="B146" s="20" t="s">
        <v>321</v>
      </c>
      <c r="C146" s="20" t="s">
        <v>267</v>
      </c>
      <c r="D146" s="20" t="s">
        <v>268</v>
      </c>
      <c r="E146" s="20" t="s">
        <v>322</v>
      </c>
      <c r="F146" s="15" t="s">
        <v>270</v>
      </c>
      <c r="G146" s="16">
        <v>69.42</v>
      </c>
      <c r="H146" s="17">
        <f t="shared" si="12"/>
        <v>41.652</v>
      </c>
      <c r="I146" s="23">
        <v>15</v>
      </c>
      <c r="J146" s="17">
        <v>67.4</v>
      </c>
      <c r="K146" s="17">
        <f t="shared" si="13"/>
        <v>26.96</v>
      </c>
      <c r="L146" s="17">
        <f t="shared" si="14"/>
        <v>68.612</v>
      </c>
      <c r="M146" s="23">
        <f>SUMPRODUCT(($F$3:$F$197=F146)*($L$3:$L$197&gt;L146))+1</f>
        <v>27</v>
      </c>
      <c r="N146" s="15"/>
      <c r="O146" s="2"/>
    </row>
    <row r="147" customHeight="1" spans="1:15">
      <c r="A147" s="12">
        <v>145</v>
      </c>
      <c r="B147" s="20" t="s">
        <v>323</v>
      </c>
      <c r="C147" s="20" t="s">
        <v>267</v>
      </c>
      <c r="D147" s="20" t="s">
        <v>268</v>
      </c>
      <c r="E147" s="20" t="s">
        <v>324</v>
      </c>
      <c r="F147" s="15" t="s">
        <v>270</v>
      </c>
      <c r="G147" s="16">
        <v>68.52</v>
      </c>
      <c r="H147" s="17">
        <f t="shared" si="12"/>
        <v>41.112</v>
      </c>
      <c r="I147" s="23">
        <v>9</v>
      </c>
      <c r="J147" s="17">
        <v>68.6</v>
      </c>
      <c r="K147" s="17">
        <f t="shared" si="13"/>
        <v>27.44</v>
      </c>
      <c r="L147" s="17">
        <f t="shared" si="14"/>
        <v>68.552</v>
      </c>
      <c r="M147" s="23">
        <f>SUMPRODUCT(($F$3:$F$197=F147)*($L$3:$L$197&gt;L147))+1</f>
        <v>28</v>
      </c>
      <c r="N147" s="15"/>
      <c r="O147" s="2"/>
    </row>
    <row r="148" customHeight="1" spans="1:15">
      <c r="A148" s="12">
        <v>146</v>
      </c>
      <c r="B148" s="20" t="s">
        <v>325</v>
      </c>
      <c r="C148" s="20" t="s">
        <v>267</v>
      </c>
      <c r="D148" s="20" t="s">
        <v>268</v>
      </c>
      <c r="E148" s="20" t="s">
        <v>326</v>
      </c>
      <c r="F148" s="15" t="s">
        <v>270</v>
      </c>
      <c r="G148" s="16">
        <v>69.8</v>
      </c>
      <c r="H148" s="17">
        <f t="shared" si="12"/>
        <v>41.88</v>
      </c>
      <c r="I148" s="23">
        <v>23</v>
      </c>
      <c r="J148" s="17">
        <v>65.6</v>
      </c>
      <c r="K148" s="17">
        <f t="shared" si="13"/>
        <v>26.24</v>
      </c>
      <c r="L148" s="17">
        <f t="shared" si="14"/>
        <v>68.12</v>
      </c>
      <c r="M148" s="23">
        <f>SUMPRODUCT(($F$3:$F$197=F148)*($L$3:$L$197&gt;L148))+1</f>
        <v>29</v>
      </c>
      <c r="N148" s="15"/>
      <c r="O148" s="2"/>
    </row>
    <row r="149" customHeight="1" spans="1:15">
      <c r="A149" s="12">
        <v>147</v>
      </c>
      <c r="B149" s="20" t="s">
        <v>327</v>
      </c>
      <c r="C149" s="20" t="s">
        <v>267</v>
      </c>
      <c r="D149" s="20" t="s">
        <v>268</v>
      </c>
      <c r="E149" s="20" t="s">
        <v>328</v>
      </c>
      <c r="F149" s="15" t="s">
        <v>270</v>
      </c>
      <c r="G149" s="16">
        <v>66.88</v>
      </c>
      <c r="H149" s="17">
        <f t="shared" si="12"/>
        <v>40.128</v>
      </c>
      <c r="I149" s="23">
        <v>27</v>
      </c>
      <c r="J149" s="17">
        <v>69.4</v>
      </c>
      <c r="K149" s="17">
        <f t="shared" si="13"/>
        <v>27.76</v>
      </c>
      <c r="L149" s="17">
        <f t="shared" si="14"/>
        <v>67.888</v>
      </c>
      <c r="M149" s="23">
        <f>SUMPRODUCT(($F$3:$F$197=F149)*($L$3:$L$197&gt;L149))+1</f>
        <v>30</v>
      </c>
      <c r="N149" s="15"/>
      <c r="O149" s="2"/>
    </row>
    <row r="150" customHeight="1" spans="1:15">
      <c r="A150" s="12">
        <v>148</v>
      </c>
      <c r="B150" s="20" t="s">
        <v>329</v>
      </c>
      <c r="C150" s="20" t="s">
        <v>267</v>
      </c>
      <c r="D150" s="20" t="s">
        <v>268</v>
      </c>
      <c r="E150" s="20" t="s">
        <v>330</v>
      </c>
      <c r="F150" s="15" t="s">
        <v>270</v>
      </c>
      <c r="G150" s="16">
        <v>69.58</v>
      </c>
      <c r="H150" s="17">
        <f t="shared" si="12"/>
        <v>41.748</v>
      </c>
      <c r="I150" s="23">
        <v>8</v>
      </c>
      <c r="J150" s="17">
        <v>65</v>
      </c>
      <c r="K150" s="17">
        <f t="shared" si="13"/>
        <v>26</v>
      </c>
      <c r="L150" s="17">
        <f t="shared" si="14"/>
        <v>67.748</v>
      </c>
      <c r="M150" s="23">
        <f>SUMPRODUCT(($F$3:$F$197=F150)*($L$3:$L$197&gt;L150))+1</f>
        <v>31</v>
      </c>
      <c r="N150" s="15"/>
      <c r="O150" s="2"/>
    </row>
    <row r="151" customHeight="1" spans="1:15">
      <c r="A151" s="12">
        <v>149</v>
      </c>
      <c r="B151" s="20" t="s">
        <v>331</v>
      </c>
      <c r="C151" s="20" t="s">
        <v>267</v>
      </c>
      <c r="D151" s="20" t="s">
        <v>268</v>
      </c>
      <c r="E151" s="20" t="s">
        <v>332</v>
      </c>
      <c r="F151" s="15" t="s">
        <v>270</v>
      </c>
      <c r="G151" s="16">
        <v>68.98</v>
      </c>
      <c r="H151" s="17">
        <f t="shared" si="12"/>
        <v>41.388</v>
      </c>
      <c r="I151" s="23">
        <v>30</v>
      </c>
      <c r="J151" s="17">
        <v>63.8</v>
      </c>
      <c r="K151" s="17">
        <f t="shared" si="13"/>
        <v>25.52</v>
      </c>
      <c r="L151" s="17">
        <f t="shared" si="14"/>
        <v>66.908</v>
      </c>
      <c r="M151" s="23">
        <f>SUMPRODUCT(($F$3:$F$197=F151)*($L$3:$L$197&gt;L151))+1</f>
        <v>32</v>
      </c>
      <c r="N151" s="15"/>
      <c r="O151" s="2"/>
    </row>
    <row r="152" customHeight="1" spans="1:15">
      <c r="A152" s="12">
        <v>150</v>
      </c>
      <c r="B152" s="20" t="s">
        <v>333</v>
      </c>
      <c r="C152" s="20" t="s">
        <v>267</v>
      </c>
      <c r="D152" s="20" t="s">
        <v>268</v>
      </c>
      <c r="E152" s="20" t="s">
        <v>334</v>
      </c>
      <c r="F152" s="15" t="s">
        <v>270</v>
      </c>
      <c r="G152" s="16">
        <v>65.38</v>
      </c>
      <c r="H152" s="17">
        <f t="shared" si="12"/>
        <v>39.228</v>
      </c>
      <c r="I152" s="23">
        <v>37</v>
      </c>
      <c r="J152" s="17">
        <v>68.8</v>
      </c>
      <c r="K152" s="17">
        <f t="shared" si="13"/>
        <v>27.52</v>
      </c>
      <c r="L152" s="17">
        <f t="shared" si="14"/>
        <v>66.748</v>
      </c>
      <c r="M152" s="23">
        <f>SUMPRODUCT(($F$3:$F$197=F152)*($L$3:$L$197&gt;L152))+1</f>
        <v>33</v>
      </c>
      <c r="N152" s="15"/>
      <c r="O152" s="2"/>
    </row>
    <row r="153" customHeight="1" spans="1:15">
      <c r="A153" s="12">
        <v>151</v>
      </c>
      <c r="B153" s="20" t="s">
        <v>335</v>
      </c>
      <c r="C153" s="20" t="s">
        <v>267</v>
      </c>
      <c r="D153" s="20" t="s">
        <v>268</v>
      </c>
      <c r="E153" s="20" t="s">
        <v>336</v>
      </c>
      <c r="F153" s="15" t="s">
        <v>270</v>
      </c>
      <c r="G153" s="16">
        <v>66.4</v>
      </c>
      <c r="H153" s="17">
        <f t="shared" si="12"/>
        <v>39.84</v>
      </c>
      <c r="I153" s="23">
        <v>13</v>
      </c>
      <c r="J153" s="17">
        <v>67</v>
      </c>
      <c r="K153" s="17">
        <f t="shared" si="13"/>
        <v>26.8</v>
      </c>
      <c r="L153" s="17">
        <f t="shared" si="14"/>
        <v>66.64</v>
      </c>
      <c r="M153" s="23">
        <f>SUMPRODUCT(($F$3:$F$197=F153)*($L$3:$L$197&gt;L153))+1</f>
        <v>34</v>
      </c>
      <c r="N153" s="15"/>
      <c r="O153" s="2"/>
    </row>
    <row r="154" customHeight="1" spans="1:15">
      <c r="A154" s="12">
        <v>152</v>
      </c>
      <c r="B154" s="20" t="s">
        <v>337</v>
      </c>
      <c r="C154" s="20" t="s">
        <v>267</v>
      </c>
      <c r="D154" s="20" t="s">
        <v>268</v>
      </c>
      <c r="E154" s="20" t="s">
        <v>338</v>
      </c>
      <c r="F154" s="15" t="s">
        <v>270</v>
      </c>
      <c r="G154" s="16">
        <v>66.04</v>
      </c>
      <c r="H154" s="17">
        <f t="shared" si="12"/>
        <v>39.624</v>
      </c>
      <c r="I154" s="23">
        <v>33</v>
      </c>
      <c r="J154" s="17">
        <v>66.4</v>
      </c>
      <c r="K154" s="17">
        <f t="shared" si="13"/>
        <v>26.56</v>
      </c>
      <c r="L154" s="17">
        <f t="shared" si="14"/>
        <v>66.184</v>
      </c>
      <c r="M154" s="23">
        <f>SUMPRODUCT(($F$3:$F$197=F154)*($L$3:$L$197&gt;L154))+1</f>
        <v>35</v>
      </c>
      <c r="N154" s="15"/>
      <c r="O154" s="2"/>
    </row>
    <row r="155" customHeight="1" spans="1:15">
      <c r="A155" s="12">
        <v>153</v>
      </c>
      <c r="B155" s="20" t="s">
        <v>339</v>
      </c>
      <c r="C155" s="20" t="s">
        <v>267</v>
      </c>
      <c r="D155" s="20" t="s">
        <v>268</v>
      </c>
      <c r="E155" s="20" t="s">
        <v>340</v>
      </c>
      <c r="F155" s="15" t="s">
        <v>270</v>
      </c>
      <c r="G155" s="16">
        <v>66.02</v>
      </c>
      <c r="H155" s="17">
        <f t="shared" si="12"/>
        <v>39.612</v>
      </c>
      <c r="I155" s="23">
        <v>18</v>
      </c>
      <c r="J155" s="17">
        <v>64.8</v>
      </c>
      <c r="K155" s="17">
        <f t="shared" si="13"/>
        <v>25.92</v>
      </c>
      <c r="L155" s="17">
        <f t="shared" si="14"/>
        <v>65.532</v>
      </c>
      <c r="M155" s="23">
        <f>SUMPRODUCT(($F$3:$F$197=F155)*($L$3:$L$197&gt;L155))+1</f>
        <v>36</v>
      </c>
      <c r="N155" s="15"/>
      <c r="O155" s="2"/>
    </row>
    <row r="156" customHeight="1" spans="1:15">
      <c r="A156" s="12">
        <v>154</v>
      </c>
      <c r="B156" s="20" t="s">
        <v>341</v>
      </c>
      <c r="C156" s="20" t="s">
        <v>267</v>
      </c>
      <c r="D156" s="20" t="s">
        <v>268</v>
      </c>
      <c r="E156" s="20" t="s">
        <v>342</v>
      </c>
      <c r="F156" s="15" t="s">
        <v>270</v>
      </c>
      <c r="G156" s="16">
        <v>65.42</v>
      </c>
      <c r="H156" s="17">
        <f t="shared" si="12"/>
        <v>39.252</v>
      </c>
      <c r="I156" s="23">
        <v>35</v>
      </c>
      <c r="J156" s="17">
        <v>63.8</v>
      </c>
      <c r="K156" s="17">
        <f t="shared" si="13"/>
        <v>25.52</v>
      </c>
      <c r="L156" s="17">
        <f t="shared" si="14"/>
        <v>64.772</v>
      </c>
      <c r="M156" s="23">
        <f>SUMPRODUCT(($F$3:$F$197=F156)*($L$3:$L$197&gt;L156))+1</f>
        <v>37</v>
      </c>
      <c r="N156" s="15"/>
      <c r="O156" s="2"/>
    </row>
    <row r="157" customHeight="1" spans="1:15">
      <c r="A157" s="12">
        <v>155</v>
      </c>
      <c r="B157" s="20" t="s">
        <v>343</v>
      </c>
      <c r="C157" s="20" t="s">
        <v>267</v>
      </c>
      <c r="D157" s="20" t="s">
        <v>268</v>
      </c>
      <c r="E157" s="20" t="s">
        <v>344</v>
      </c>
      <c r="F157" s="15" t="s">
        <v>270</v>
      </c>
      <c r="G157" s="16">
        <v>64.82</v>
      </c>
      <c r="H157" s="17">
        <f t="shared" si="12"/>
        <v>38.892</v>
      </c>
      <c r="I157" s="23">
        <v>31</v>
      </c>
      <c r="J157" s="17">
        <v>59.6</v>
      </c>
      <c r="K157" s="17">
        <f t="shared" si="13"/>
        <v>23.84</v>
      </c>
      <c r="L157" s="17">
        <f t="shared" si="14"/>
        <v>62.732</v>
      </c>
      <c r="M157" s="23">
        <f>SUMPRODUCT(($F$3:$F$197=F157)*($L$3:$L$197&gt;L157))+1</f>
        <v>38</v>
      </c>
      <c r="N157" s="15"/>
      <c r="O157" s="2"/>
    </row>
    <row r="158" customHeight="1" spans="1:15">
      <c r="A158" s="12">
        <v>156</v>
      </c>
      <c r="B158" s="20" t="s">
        <v>345</v>
      </c>
      <c r="C158" s="20" t="s">
        <v>267</v>
      </c>
      <c r="D158" s="20" t="s">
        <v>268</v>
      </c>
      <c r="E158" s="20" t="s">
        <v>346</v>
      </c>
      <c r="F158" s="15" t="s">
        <v>270</v>
      </c>
      <c r="G158" s="16">
        <v>74.92</v>
      </c>
      <c r="H158" s="17">
        <f t="shared" si="12"/>
        <v>44.952</v>
      </c>
      <c r="I158" s="23" t="s">
        <v>62</v>
      </c>
      <c r="J158" s="17">
        <v>0</v>
      </c>
      <c r="K158" s="17">
        <f t="shared" si="13"/>
        <v>0</v>
      </c>
      <c r="L158" s="17">
        <f t="shared" si="14"/>
        <v>44.952</v>
      </c>
      <c r="M158" s="23">
        <f>SUMPRODUCT(($F$3:$F$197=F158)*($L$3:$L$197&gt;L158))+1</f>
        <v>39</v>
      </c>
      <c r="N158" s="15" t="str">
        <f t="shared" ref="N158:N166" si="15">I158</f>
        <v>缺考</v>
      </c>
      <c r="O158" s="2"/>
    </row>
    <row r="159" customHeight="1" spans="1:15">
      <c r="A159" s="12">
        <v>157</v>
      </c>
      <c r="B159" s="20" t="s">
        <v>347</v>
      </c>
      <c r="C159" s="20" t="s">
        <v>267</v>
      </c>
      <c r="D159" s="20" t="s">
        <v>268</v>
      </c>
      <c r="E159" s="20" t="s">
        <v>348</v>
      </c>
      <c r="F159" s="15" t="s">
        <v>270</v>
      </c>
      <c r="G159" s="16">
        <v>71.94</v>
      </c>
      <c r="H159" s="17">
        <f t="shared" si="12"/>
        <v>43.164</v>
      </c>
      <c r="I159" s="23" t="s">
        <v>62</v>
      </c>
      <c r="J159" s="17">
        <v>0</v>
      </c>
      <c r="K159" s="17">
        <f t="shared" si="13"/>
        <v>0</v>
      </c>
      <c r="L159" s="17">
        <f t="shared" si="14"/>
        <v>43.164</v>
      </c>
      <c r="M159" s="23">
        <f>SUMPRODUCT(($F$3:$F$197=F159)*($L$3:$L$197&gt;L159))+1</f>
        <v>40</v>
      </c>
      <c r="N159" s="15" t="str">
        <f t="shared" si="15"/>
        <v>缺考</v>
      </c>
      <c r="O159" s="2"/>
    </row>
    <row r="160" customHeight="1" spans="1:15">
      <c r="A160" s="12">
        <v>158</v>
      </c>
      <c r="B160" s="20" t="s">
        <v>349</v>
      </c>
      <c r="C160" s="20" t="s">
        <v>267</v>
      </c>
      <c r="D160" s="20" t="s">
        <v>268</v>
      </c>
      <c r="E160" s="20" t="s">
        <v>350</v>
      </c>
      <c r="F160" s="15" t="s">
        <v>270</v>
      </c>
      <c r="G160" s="16">
        <v>71.12</v>
      </c>
      <c r="H160" s="17">
        <f t="shared" si="12"/>
        <v>42.672</v>
      </c>
      <c r="I160" s="23" t="s">
        <v>62</v>
      </c>
      <c r="J160" s="17">
        <v>0</v>
      </c>
      <c r="K160" s="17">
        <f t="shared" si="13"/>
        <v>0</v>
      </c>
      <c r="L160" s="17">
        <f t="shared" si="14"/>
        <v>42.672</v>
      </c>
      <c r="M160" s="23">
        <f>SUMPRODUCT(($F$3:$F$197=F160)*($L$3:$L$197&gt;L160))+1</f>
        <v>41</v>
      </c>
      <c r="N160" s="15" t="str">
        <f t="shared" si="15"/>
        <v>缺考</v>
      </c>
      <c r="O160" s="2"/>
    </row>
    <row r="161" customHeight="1" spans="1:15">
      <c r="A161" s="12">
        <v>159</v>
      </c>
      <c r="B161" s="20" t="s">
        <v>351</v>
      </c>
      <c r="C161" s="20" t="s">
        <v>267</v>
      </c>
      <c r="D161" s="20" t="s">
        <v>268</v>
      </c>
      <c r="E161" s="20" t="s">
        <v>352</v>
      </c>
      <c r="F161" s="15" t="s">
        <v>270</v>
      </c>
      <c r="G161" s="16">
        <v>70.9</v>
      </c>
      <c r="H161" s="17">
        <f t="shared" si="12"/>
        <v>42.54</v>
      </c>
      <c r="I161" s="23" t="s">
        <v>62</v>
      </c>
      <c r="J161" s="17">
        <v>0</v>
      </c>
      <c r="K161" s="17">
        <f t="shared" si="13"/>
        <v>0</v>
      </c>
      <c r="L161" s="17">
        <f t="shared" si="14"/>
        <v>42.54</v>
      </c>
      <c r="M161" s="23">
        <f>SUMPRODUCT(($F$3:$F$197=F161)*($L$3:$L$197&gt;L161))+1</f>
        <v>42</v>
      </c>
      <c r="N161" s="15" t="str">
        <f t="shared" si="15"/>
        <v>缺考</v>
      </c>
      <c r="O161" s="2"/>
    </row>
    <row r="162" customHeight="1" spans="1:15">
      <c r="A162" s="12">
        <v>160</v>
      </c>
      <c r="B162" s="20" t="s">
        <v>353</v>
      </c>
      <c r="C162" s="20" t="s">
        <v>267</v>
      </c>
      <c r="D162" s="20" t="s">
        <v>268</v>
      </c>
      <c r="E162" s="20" t="s">
        <v>354</v>
      </c>
      <c r="F162" s="15" t="s">
        <v>270</v>
      </c>
      <c r="G162" s="16">
        <v>70.56</v>
      </c>
      <c r="H162" s="17">
        <f t="shared" si="12"/>
        <v>42.336</v>
      </c>
      <c r="I162" s="23" t="s">
        <v>62</v>
      </c>
      <c r="J162" s="17">
        <v>0</v>
      </c>
      <c r="K162" s="17">
        <f t="shared" si="13"/>
        <v>0</v>
      </c>
      <c r="L162" s="17">
        <f t="shared" si="14"/>
        <v>42.336</v>
      </c>
      <c r="M162" s="23">
        <f>SUMPRODUCT(($F$3:$F$197=F162)*($L$3:$L$197&gt;L162))+1</f>
        <v>43</v>
      </c>
      <c r="N162" s="15" t="str">
        <f t="shared" si="15"/>
        <v>缺考</v>
      </c>
      <c r="O162" s="2"/>
    </row>
    <row r="163" customHeight="1" spans="1:15">
      <c r="A163" s="12">
        <v>161</v>
      </c>
      <c r="B163" s="20" t="s">
        <v>355</v>
      </c>
      <c r="C163" s="20" t="s">
        <v>267</v>
      </c>
      <c r="D163" s="20" t="s">
        <v>268</v>
      </c>
      <c r="E163" s="20" t="s">
        <v>356</v>
      </c>
      <c r="F163" s="15" t="s">
        <v>270</v>
      </c>
      <c r="G163" s="16">
        <v>69.32</v>
      </c>
      <c r="H163" s="17">
        <f t="shared" si="12"/>
        <v>41.592</v>
      </c>
      <c r="I163" s="23" t="s">
        <v>62</v>
      </c>
      <c r="J163" s="17">
        <v>0</v>
      </c>
      <c r="K163" s="17">
        <f t="shared" si="13"/>
        <v>0</v>
      </c>
      <c r="L163" s="17">
        <f t="shared" si="14"/>
        <v>41.592</v>
      </c>
      <c r="M163" s="23">
        <f>SUMPRODUCT(($F$3:$F$197=F163)*($L$3:$L$197&gt;L163))+1</f>
        <v>44</v>
      </c>
      <c r="N163" s="15" t="str">
        <f t="shared" si="15"/>
        <v>缺考</v>
      </c>
      <c r="O163" s="2"/>
    </row>
    <row r="164" customHeight="1" spans="1:15">
      <c r="A164" s="12">
        <v>162</v>
      </c>
      <c r="B164" s="20" t="s">
        <v>357</v>
      </c>
      <c r="C164" s="20" t="s">
        <v>267</v>
      </c>
      <c r="D164" s="20" t="s">
        <v>268</v>
      </c>
      <c r="E164" s="20" t="s">
        <v>358</v>
      </c>
      <c r="F164" s="15" t="s">
        <v>270</v>
      </c>
      <c r="G164" s="16">
        <v>69.02</v>
      </c>
      <c r="H164" s="17">
        <f t="shared" ref="H164:H195" si="16">G164*0.6</f>
        <v>41.412</v>
      </c>
      <c r="I164" s="23" t="s">
        <v>62</v>
      </c>
      <c r="J164" s="17">
        <v>0</v>
      </c>
      <c r="K164" s="17">
        <f t="shared" ref="K164:K195" si="17">J164*0.4</f>
        <v>0</v>
      </c>
      <c r="L164" s="17">
        <f t="shared" ref="L164:L195" si="18">H164+K164</f>
        <v>41.412</v>
      </c>
      <c r="M164" s="23">
        <f>SUMPRODUCT(($F$3:$F$197=F164)*($L$3:$L$197&gt;L164))+1</f>
        <v>45</v>
      </c>
      <c r="N164" s="15" t="str">
        <f t="shared" si="15"/>
        <v>缺考</v>
      </c>
      <c r="O164" s="2"/>
    </row>
    <row r="165" customHeight="1" spans="1:15">
      <c r="A165" s="12">
        <v>163</v>
      </c>
      <c r="B165" s="20" t="s">
        <v>359</v>
      </c>
      <c r="C165" s="20" t="s">
        <v>267</v>
      </c>
      <c r="D165" s="20" t="s">
        <v>268</v>
      </c>
      <c r="E165" s="20" t="s">
        <v>360</v>
      </c>
      <c r="F165" s="15" t="s">
        <v>270</v>
      </c>
      <c r="G165" s="16">
        <v>68.64</v>
      </c>
      <c r="H165" s="17">
        <f t="shared" si="16"/>
        <v>41.184</v>
      </c>
      <c r="I165" s="23" t="s">
        <v>62</v>
      </c>
      <c r="J165" s="17">
        <v>0</v>
      </c>
      <c r="K165" s="17">
        <f t="shared" si="17"/>
        <v>0</v>
      </c>
      <c r="L165" s="17">
        <f t="shared" si="18"/>
        <v>41.184</v>
      </c>
      <c r="M165" s="23">
        <f>SUMPRODUCT(($F$3:$F$197=F165)*($L$3:$L$197&gt;L165))+1</f>
        <v>46</v>
      </c>
      <c r="N165" s="15" t="str">
        <f t="shared" si="15"/>
        <v>缺考</v>
      </c>
      <c r="O165" s="2"/>
    </row>
    <row r="166" customHeight="1" spans="1:15">
      <c r="A166" s="12">
        <v>164</v>
      </c>
      <c r="B166" s="20" t="s">
        <v>361</v>
      </c>
      <c r="C166" s="20" t="s">
        <v>267</v>
      </c>
      <c r="D166" s="20" t="s">
        <v>268</v>
      </c>
      <c r="E166" s="20" t="s">
        <v>362</v>
      </c>
      <c r="F166" s="15" t="s">
        <v>270</v>
      </c>
      <c r="G166" s="16">
        <v>68.42</v>
      </c>
      <c r="H166" s="17">
        <f t="shared" si="16"/>
        <v>41.052</v>
      </c>
      <c r="I166" s="23" t="s">
        <v>62</v>
      </c>
      <c r="J166" s="17">
        <v>0</v>
      </c>
      <c r="K166" s="17">
        <f t="shared" si="17"/>
        <v>0</v>
      </c>
      <c r="L166" s="17">
        <f t="shared" si="18"/>
        <v>41.052</v>
      </c>
      <c r="M166" s="23">
        <f>SUMPRODUCT(($F$3:$F$197=F166)*($L$3:$L$197&gt;L166))+1</f>
        <v>47</v>
      </c>
      <c r="N166" s="15" t="str">
        <f t="shared" si="15"/>
        <v>缺考</v>
      </c>
      <c r="O166" s="2"/>
    </row>
    <row r="167" customHeight="1" spans="1:15">
      <c r="A167" s="12">
        <v>165</v>
      </c>
      <c r="B167" s="20" t="s">
        <v>363</v>
      </c>
      <c r="C167" s="20" t="s">
        <v>267</v>
      </c>
      <c r="D167" s="20" t="s">
        <v>268</v>
      </c>
      <c r="E167" s="20" t="s">
        <v>364</v>
      </c>
      <c r="F167" s="15" t="s">
        <v>270</v>
      </c>
      <c r="G167" s="16">
        <v>68.04</v>
      </c>
      <c r="H167" s="17">
        <f t="shared" si="16"/>
        <v>40.824</v>
      </c>
      <c r="I167" s="23">
        <v>26</v>
      </c>
      <c r="J167" s="17">
        <v>0</v>
      </c>
      <c r="K167" s="17">
        <f t="shared" si="17"/>
        <v>0</v>
      </c>
      <c r="L167" s="17">
        <f t="shared" si="18"/>
        <v>40.824</v>
      </c>
      <c r="M167" s="23">
        <f>SUMPRODUCT(($F$3:$F$197=F167)*($L$3:$L$197&gt;L167))+1</f>
        <v>48</v>
      </c>
      <c r="N167" s="27" t="s">
        <v>154</v>
      </c>
      <c r="O167" s="2"/>
    </row>
    <row r="168" customHeight="1" spans="1:15">
      <c r="A168" s="12">
        <v>166</v>
      </c>
      <c r="B168" s="20" t="s">
        <v>365</v>
      </c>
      <c r="C168" s="20" t="s">
        <v>267</v>
      </c>
      <c r="D168" s="20" t="s">
        <v>268</v>
      </c>
      <c r="E168" s="20" t="s">
        <v>366</v>
      </c>
      <c r="F168" s="15" t="s">
        <v>270</v>
      </c>
      <c r="G168" s="16">
        <v>66.8</v>
      </c>
      <c r="H168" s="17">
        <f t="shared" si="16"/>
        <v>40.08</v>
      </c>
      <c r="I168" s="23" t="s">
        <v>62</v>
      </c>
      <c r="J168" s="17">
        <v>0</v>
      </c>
      <c r="K168" s="17">
        <f t="shared" si="17"/>
        <v>0</v>
      </c>
      <c r="L168" s="17">
        <f t="shared" si="18"/>
        <v>40.08</v>
      </c>
      <c r="M168" s="23">
        <f>SUMPRODUCT(($F$3:$F$197=F168)*($L$3:$L$197&gt;L168))+1</f>
        <v>49</v>
      </c>
      <c r="N168" s="15" t="str">
        <f>I168</f>
        <v>缺考</v>
      </c>
      <c r="O168" s="2"/>
    </row>
    <row r="169" customHeight="1" spans="1:15">
      <c r="A169" s="12">
        <v>167</v>
      </c>
      <c r="B169" s="20" t="s">
        <v>367</v>
      </c>
      <c r="C169" s="20" t="s">
        <v>267</v>
      </c>
      <c r="D169" s="20" t="s">
        <v>268</v>
      </c>
      <c r="E169" s="20" t="s">
        <v>368</v>
      </c>
      <c r="F169" s="15" t="s">
        <v>270</v>
      </c>
      <c r="G169" s="16">
        <v>66.72</v>
      </c>
      <c r="H169" s="17">
        <f t="shared" si="16"/>
        <v>40.032</v>
      </c>
      <c r="I169" s="23" t="s">
        <v>62</v>
      </c>
      <c r="J169" s="17">
        <v>0</v>
      </c>
      <c r="K169" s="17">
        <f t="shared" si="17"/>
        <v>0</v>
      </c>
      <c r="L169" s="17">
        <f t="shared" si="18"/>
        <v>40.032</v>
      </c>
      <c r="M169" s="23">
        <f>SUMPRODUCT(($F$3:$F$197=F169)*($L$3:$L$197&gt;L169))+1</f>
        <v>50</v>
      </c>
      <c r="N169" s="15" t="str">
        <f>I169</f>
        <v>缺考</v>
      </c>
      <c r="O169" s="2"/>
    </row>
    <row r="170" customHeight="1" spans="1:15">
      <c r="A170" s="12">
        <v>168</v>
      </c>
      <c r="B170" s="28" t="s">
        <v>369</v>
      </c>
      <c r="C170" s="29" t="s">
        <v>370</v>
      </c>
      <c r="D170" s="28" t="s">
        <v>371</v>
      </c>
      <c r="E170" s="28" t="s">
        <v>372</v>
      </c>
      <c r="F170" s="15" t="s">
        <v>373</v>
      </c>
      <c r="G170" s="16">
        <v>70.16</v>
      </c>
      <c r="H170" s="17">
        <f t="shared" si="16"/>
        <v>42.096</v>
      </c>
      <c r="I170" s="23">
        <v>12</v>
      </c>
      <c r="J170" s="17">
        <v>87.4</v>
      </c>
      <c r="K170" s="17">
        <f t="shared" si="17"/>
        <v>34.96</v>
      </c>
      <c r="L170" s="17">
        <f t="shared" si="18"/>
        <v>77.056</v>
      </c>
      <c r="M170" s="23">
        <f>SUMPRODUCT(($F$3:$F$197=F170)*($L$3:$L$197&gt;L170))+1</f>
        <v>1</v>
      </c>
      <c r="N170" s="15"/>
      <c r="O170" s="2"/>
    </row>
    <row r="171" customHeight="1" spans="1:15">
      <c r="A171" s="12">
        <v>169</v>
      </c>
      <c r="B171" s="28" t="s">
        <v>374</v>
      </c>
      <c r="C171" s="29" t="s">
        <v>370</v>
      </c>
      <c r="D171" s="28" t="s">
        <v>375</v>
      </c>
      <c r="E171" s="28" t="s">
        <v>376</v>
      </c>
      <c r="F171" s="15" t="s">
        <v>373</v>
      </c>
      <c r="G171" s="16">
        <v>74.9</v>
      </c>
      <c r="H171" s="17">
        <f t="shared" si="16"/>
        <v>44.94</v>
      </c>
      <c r="I171" s="23">
        <v>21</v>
      </c>
      <c r="J171" s="17">
        <v>79</v>
      </c>
      <c r="K171" s="17">
        <f t="shared" si="17"/>
        <v>31.6</v>
      </c>
      <c r="L171" s="17">
        <f t="shared" si="18"/>
        <v>76.54</v>
      </c>
      <c r="M171" s="23">
        <f>SUMPRODUCT(($F$3:$F$197=F171)*($L$3:$L$197&gt;L171))+1</f>
        <v>2</v>
      </c>
      <c r="N171" s="15"/>
      <c r="O171" s="2"/>
    </row>
    <row r="172" customHeight="1" spans="1:15">
      <c r="A172" s="12">
        <v>170</v>
      </c>
      <c r="B172" s="28" t="s">
        <v>377</v>
      </c>
      <c r="C172" s="29" t="s">
        <v>370</v>
      </c>
      <c r="D172" s="28" t="s">
        <v>378</v>
      </c>
      <c r="E172" s="28" t="s">
        <v>379</v>
      </c>
      <c r="F172" s="15" t="s">
        <v>373</v>
      </c>
      <c r="G172" s="16">
        <v>72.04</v>
      </c>
      <c r="H172" s="17">
        <f t="shared" si="16"/>
        <v>43.224</v>
      </c>
      <c r="I172" s="23">
        <v>19</v>
      </c>
      <c r="J172" s="17">
        <v>81.4</v>
      </c>
      <c r="K172" s="17">
        <f t="shared" si="17"/>
        <v>32.56</v>
      </c>
      <c r="L172" s="17">
        <f t="shared" si="18"/>
        <v>75.784</v>
      </c>
      <c r="M172" s="23">
        <f>SUMPRODUCT(($F$3:$F$197=F172)*($L$3:$L$197&gt;L172))+1</f>
        <v>3</v>
      </c>
      <c r="N172" s="15"/>
      <c r="O172" s="2"/>
    </row>
    <row r="173" customHeight="1" spans="1:15">
      <c r="A173" s="12">
        <v>171</v>
      </c>
      <c r="B173" s="28" t="s">
        <v>380</v>
      </c>
      <c r="C173" s="29" t="s">
        <v>370</v>
      </c>
      <c r="D173" s="28" t="s">
        <v>381</v>
      </c>
      <c r="E173" s="28" t="s">
        <v>382</v>
      </c>
      <c r="F173" s="15" t="s">
        <v>373</v>
      </c>
      <c r="G173" s="16">
        <v>69.96</v>
      </c>
      <c r="H173" s="17">
        <f t="shared" si="16"/>
        <v>41.976</v>
      </c>
      <c r="I173" s="23">
        <v>13</v>
      </c>
      <c r="J173" s="17">
        <v>80.6</v>
      </c>
      <c r="K173" s="17">
        <f t="shared" si="17"/>
        <v>32.24</v>
      </c>
      <c r="L173" s="17">
        <f t="shared" si="18"/>
        <v>74.216</v>
      </c>
      <c r="M173" s="23">
        <f>SUMPRODUCT(($F$3:$F$197=F173)*($L$3:$L$197&gt;L173))+1</f>
        <v>4</v>
      </c>
      <c r="N173" s="15"/>
      <c r="O173" s="2"/>
    </row>
    <row r="174" customHeight="1" spans="1:15">
      <c r="A174" s="12">
        <v>172</v>
      </c>
      <c r="B174" s="28" t="s">
        <v>383</v>
      </c>
      <c r="C174" s="29" t="s">
        <v>370</v>
      </c>
      <c r="D174" s="28" t="s">
        <v>384</v>
      </c>
      <c r="E174" s="28" t="s">
        <v>385</v>
      </c>
      <c r="F174" s="15" t="s">
        <v>373</v>
      </c>
      <c r="G174" s="16">
        <v>70.34</v>
      </c>
      <c r="H174" s="17">
        <f t="shared" si="16"/>
        <v>42.204</v>
      </c>
      <c r="I174" s="23">
        <v>22</v>
      </c>
      <c r="J174" s="17">
        <v>79.8</v>
      </c>
      <c r="K174" s="17">
        <f t="shared" si="17"/>
        <v>31.92</v>
      </c>
      <c r="L174" s="17">
        <f t="shared" si="18"/>
        <v>74.124</v>
      </c>
      <c r="M174" s="23">
        <f>SUMPRODUCT(($F$3:$F$197=F174)*($L$3:$L$197&gt;L174))+1</f>
        <v>5</v>
      </c>
      <c r="N174" s="15"/>
      <c r="O174" s="2"/>
    </row>
    <row r="175" customHeight="1" spans="1:15">
      <c r="A175" s="12">
        <v>173</v>
      </c>
      <c r="B175" s="28" t="s">
        <v>386</v>
      </c>
      <c r="C175" s="29" t="s">
        <v>370</v>
      </c>
      <c r="D175" s="28" t="s">
        <v>387</v>
      </c>
      <c r="E175" s="28" t="s">
        <v>388</v>
      </c>
      <c r="F175" s="15" t="s">
        <v>373</v>
      </c>
      <c r="G175" s="16">
        <v>73.04</v>
      </c>
      <c r="H175" s="17">
        <f t="shared" si="16"/>
        <v>43.824</v>
      </c>
      <c r="I175" s="23">
        <v>6</v>
      </c>
      <c r="J175" s="17">
        <v>74.2</v>
      </c>
      <c r="K175" s="17">
        <f t="shared" si="17"/>
        <v>29.68</v>
      </c>
      <c r="L175" s="17">
        <f t="shared" si="18"/>
        <v>73.504</v>
      </c>
      <c r="M175" s="23">
        <f>SUMPRODUCT(($F$3:$F$197=F175)*($L$3:$L$197&gt;L175))+1</f>
        <v>6</v>
      </c>
      <c r="N175" s="15"/>
      <c r="O175" s="2"/>
    </row>
    <row r="176" customHeight="1" spans="1:15">
      <c r="A176" s="12">
        <v>174</v>
      </c>
      <c r="B176" s="28" t="s">
        <v>389</v>
      </c>
      <c r="C176" s="29" t="s">
        <v>370</v>
      </c>
      <c r="D176" s="28" t="s">
        <v>390</v>
      </c>
      <c r="E176" s="28" t="s">
        <v>391</v>
      </c>
      <c r="F176" s="15" t="s">
        <v>373</v>
      </c>
      <c r="G176" s="16">
        <v>66.78</v>
      </c>
      <c r="H176" s="17">
        <f t="shared" si="16"/>
        <v>40.068</v>
      </c>
      <c r="I176" s="23">
        <v>1</v>
      </c>
      <c r="J176" s="17">
        <v>83.2</v>
      </c>
      <c r="K176" s="17">
        <f t="shared" si="17"/>
        <v>33.28</v>
      </c>
      <c r="L176" s="17">
        <f t="shared" si="18"/>
        <v>73.348</v>
      </c>
      <c r="M176" s="23">
        <f>SUMPRODUCT(($F$3:$F$197=F176)*($L$3:$L$197&gt;L176))+1</f>
        <v>7</v>
      </c>
      <c r="N176" s="15"/>
      <c r="O176" s="2"/>
    </row>
    <row r="177" customHeight="1" spans="1:15">
      <c r="A177" s="12">
        <v>175</v>
      </c>
      <c r="B177" s="28" t="s">
        <v>392</v>
      </c>
      <c r="C177" s="29" t="s">
        <v>370</v>
      </c>
      <c r="D177" s="28" t="s">
        <v>393</v>
      </c>
      <c r="E177" s="28" t="s">
        <v>394</v>
      </c>
      <c r="F177" s="15" t="s">
        <v>373</v>
      </c>
      <c r="G177" s="16">
        <v>65.36</v>
      </c>
      <c r="H177" s="17">
        <f t="shared" si="16"/>
        <v>39.216</v>
      </c>
      <c r="I177" s="23">
        <v>15</v>
      </c>
      <c r="J177" s="17">
        <v>82.6</v>
      </c>
      <c r="K177" s="17">
        <f t="shared" si="17"/>
        <v>33.04</v>
      </c>
      <c r="L177" s="17">
        <f t="shared" si="18"/>
        <v>72.256</v>
      </c>
      <c r="M177" s="23">
        <f>SUMPRODUCT(($F$3:$F$197=F177)*($L$3:$L$197&gt;L177))+1</f>
        <v>8</v>
      </c>
      <c r="N177" s="15"/>
      <c r="O177" s="2"/>
    </row>
    <row r="178" customHeight="1" spans="1:15">
      <c r="A178" s="12">
        <v>176</v>
      </c>
      <c r="B178" s="28" t="s">
        <v>395</v>
      </c>
      <c r="C178" s="29" t="s">
        <v>370</v>
      </c>
      <c r="D178" s="28" t="s">
        <v>396</v>
      </c>
      <c r="E178" s="28" t="s">
        <v>397</v>
      </c>
      <c r="F178" s="15" t="s">
        <v>373</v>
      </c>
      <c r="G178" s="16">
        <v>69.52</v>
      </c>
      <c r="H178" s="17">
        <f t="shared" si="16"/>
        <v>41.712</v>
      </c>
      <c r="I178" s="23">
        <v>9</v>
      </c>
      <c r="J178" s="17">
        <v>75.8</v>
      </c>
      <c r="K178" s="17">
        <f t="shared" si="17"/>
        <v>30.32</v>
      </c>
      <c r="L178" s="17">
        <f t="shared" si="18"/>
        <v>72.032</v>
      </c>
      <c r="M178" s="23">
        <f>SUMPRODUCT(($F$3:$F$197=F178)*($L$3:$L$197&gt;L178))+1</f>
        <v>9</v>
      </c>
      <c r="N178" s="15"/>
      <c r="O178" s="2"/>
    </row>
    <row r="179" customHeight="1" spans="1:15">
      <c r="A179" s="12">
        <v>177</v>
      </c>
      <c r="B179" s="28" t="s">
        <v>398</v>
      </c>
      <c r="C179" s="29" t="s">
        <v>370</v>
      </c>
      <c r="D179" s="28" t="s">
        <v>399</v>
      </c>
      <c r="E179" s="28" t="s">
        <v>400</v>
      </c>
      <c r="F179" s="15" t="s">
        <v>373</v>
      </c>
      <c r="G179" s="16">
        <v>68.08</v>
      </c>
      <c r="H179" s="17">
        <f t="shared" si="16"/>
        <v>40.848</v>
      </c>
      <c r="I179" s="23">
        <v>23</v>
      </c>
      <c r="J179" s="17">
        <v>77.6</v>
      </c>
      <c r="K179" s="17">
        <f t="shared" si="17"/>
        <v>31.04</v>
      </c>
      <c r="L179" s="17">
        <f t="shared" si="18"/>
        <v>71.888</v>
      </c>
      <c r="M179" s="23">
        <f>SUMPRODUCT(($F$3:$F$197=F179)*($L$3:$L$197&gt;L179))+1</f>
        <v>10</v>
      </c>
      <c r="N179" s="15"/>
      <c r="O179" s="2"/>
    </row>
    <row r="180" customHeight="1" spans="1:15">
      <c r="A180" s="12">
        <v>178</v>
      </c>
      <c r="B180" s="28" t="s">
        <v>401</v>
      </c>
      <c r="C180" s="29" t="s">
        <v>370</v>
      </c>
      <c r="D180" s="28" t="s">
        <v>402</v>
      </c>
      <c r="E180" s="28" t="s">
        <v>403</v>
      </c>
      <c r="F180" s="15" t="s">
        <v>373</v>
      </c>
      <c r="G180" s="16">
        <v>68.66</v>
      </c>
      <c r="H180" s="17">
        <f t="shared" si="16"/>
        <v>41.196</v>
      </c>
      <c r="I180" s="23">
        <v>11</v>
      </c>
      <c r="J180" s="17">
        <v>75.6</v>
      </c>
      <c r="K180" s="17">
        <f t="shared" si="17"/>
        <v>30.24</v>
      </c>
      <c r="L180" s="17">
        <f t="shared" si="18"/>
        <v>71.436</v>
      </c>
      <c r="M180" s="23">
        <f>SUMPRODUCT(($F$3:$F$197=F180)*($L$3:$L$197&gt;L180))+1</f>
        <v>11</v>
      </c>
      <c r="N180" s="15"/>
      <c r="O180" s="2"/>
    </row>
    <row r="181" customHeight="1" spans="1:15">
      <c r="A181" s="12">
        <v>179</v>
      </c>
      <c r="B181" s="28" t="s">
        <v>404</v>
      </c>
      <c r="C181" s="29" t="s">
        <v>370</v>
      </c>
      <c r="D181" s="28" t="s">
        <v>405</v>
      </c>
      <c r="E181" s="28" t="s">
        <v>406</v>
      </c>
      <c r="F181" s="15" t="s">
        <v>373</v>
      </c>
      <c r="G181" s="16">
        <v>66.3</v>
      </c>
      <c r="H181" s="17">
        <f t="shared" si="16"/>
        <v>39.78</v>
      </c>
      <c r="I181" s="23">
        <v>2</v>
      </c>
      <c r="J181" s="17">
        <v>77.4</v>
      </c>
      <c r="K181" s="17">
        <f t="shared" si="17"/>
        <v>30.96</v>
      </c>
      <c r="L181" s="17">
        <f t="shared" si="18"/>
        <v>70.74</v>
      </c>
      <c r="M181" s="23">
        <f>SUMPRODUCT(($F$3:$F$197=F181)*($L$3:$L$197&gt;L181))+1</f>
        <v>12</v>
      </c>
      <c r="N181" s="15"/>
      <c r="O181" s="2"/>
    </row>
    <row r="182" customHeight="1" spans="1:15">
      <c r="A182" s="12">
        <v>180</v>
      </c>
      <c r="B182" s="28" t="s">
        <v>407</v>
      </c>
      <c r="C182" s="29" t="s">
        <v>370</v>
      </c>
      <c r="D182" s="28" t="s">
        <v>408</v>
      </c>
      <c r="E182" s="28" t="s">
        <v>409</v>
      </c>
      <c r="F182" s="15" t="s">
        <v>373</v>
      </c>
      <c r="G182" s="16">
        <v>64.26</v>
      </c>
      <c r="H182" s="17">
        <f t="shared" si="16"/>
        <v>38.556</v>
      </c>
      <c r="I182" s="23">
        <v>20</v>
      </c>
      <c r="J182" s="17">
        <v>80.2</v>
      </c>
      <c r="K182" s="17">
        <f t="shared" si="17"/>
        <v>32.08</v>
      </c>
      <c r="L182" s="17">
        <f t="shared" si="18"/>
        <v>70.636</v>
      </c>
      <c r="M182" s="23">
        <f>SUMPRODUCT(($F$3:$F$197=F182)*($L$3:$L$197&gt;L182))+1</f>
        <v>13</v>
      </c>
      <c r="N182" s="15"/>
      <c r="O182" s="2"/>
    </row>
    <row r="183" customHeight="1" spans="1:15">
      <c r="A183" s="12">
        <v>181</v>
      </c>
      <c r="B183" s="28" t="s">
        <v>410</v>
      </c>
      <c r="C183" s="29" t="s">
        <v>370</v>
      </c>
      <c r="D183" s="28" t="s">
        <v>411</v>
      </c>
      <c r="E183" s="28" t="s">
        <v>412</v>
      </c>
      <c r="F183" s="15" t="s">
        <v>373</v>
      </c>
      <c r="G183" s="16">
        <v>65.14</v>
      </c>
      <c r="H183" s="17">
        <f t="shared" si="16"/>
        <v>39.084</v>
      </c>
      <c r="I183" s="23">
        <v>14</v>
      </c>
      <c r="J183" s="17">
        <v>77.6</v>
      </c>
      <c r="K183" s="17">
        <f t="shared" si="17"/>
        <v>31.04</v>
      </c>
      <c r="L183" s="17">
        <f t="shared" si="18"/>
        <v>70.124</v>
      </c>
      <c r="M183" s="23">
        <f>SUMPRODUCT(($F$3:$F$197=F183)*($L$3:$L$197&gt;L183))+1</f>
        <v>14</v>
      </c>
      <c r="N183" s="15"/>
      <c r="O183" s="2"/>
    </row>
    <row r="184" customHeight="1" spans="1:15">
      <c r="A184" s="12">
        <v>182</v>
      </c>
      <c r="B184" s="28" t="s">
        <v>413</v>
      </c>
      <c r="C184" s="29" t="s">
        <v>370</v>
      </c>
      <c r="D184" s="28" t="s">
        <v>414</v>
      </c>
      <c r="E184" s="28" t="s">
        <v>415</v>
      </c>
      <c r="F184" s="15" t="s">
        <v>373</v>
      </c>
      <c r="G184" s="16">
        <v>65.22</v>
      </c>
      <c r="H184" s="17">
        <f t="shared" si="16"/>
        <v>39.132</v>
      </c>
      <c r="I184" s="23">
        <v>24</v>
      </c>
      <c r="J184" s="17">
        <v>77</v>
      </c>
      <c r="K184" s="17">
        <f t="shared" si="17"/>
        <v>30.8</v>
      </c>
      <c r="L184" s="17">
        <f t="shared" si="18"/>
        <v>69.932</v>
      </c>
      <c r="M184" s="23">
        <f>SUMPRODUCT(($F$3:$F$197=F184)*($L$3:$L$197&gt;L184))+1</f>
        <v>15</v>
      </c>
      <c r="N184" s="15"/>
      <c r="O184" s="2"/>
    </row>
    <row r="185" customHeight="1" spans="1:15">
      <c r="A185" s="12">
        <v>183</v>
      </c>
      <c r="B185" s="28" t="s">
        <v>416</v>
      </c>
      <c r="C185" s="29" t="s">
        <v>370</v>
      </c>
      <c r="D185" s="28" t="s">
        <v>417</v>
      </c>
      <c r="E185" s="28" t="s">
        <v>418</v>
      </c>
      <c r="F185" s="15" t="s">
        <v>373</v>
      </c>
      <c r="G185" s="16">
        <v>66.5</v>
      </c>
      <c r="H185" s="17">
        <f t="shared" si="16"/>
        <v>39.9</v>
      </c>
      <c r="I185" s="23">
        <v>10</v>
      </c>
      <c r="J185" s="17">
        <v>73.6</v>
      </c>
      <c r="K185" s="17">
        <f t="shared" si="17"/>
        <v>29.44</v>
      </c>
      <c r="L185" s="17">
        <f t="shared" si="18"/>
        <v>69.34</v>
      </c>
      <c r="M185" s="23">
        <f>SUMPRODUCT(($F$3:$F$197=F185)*($L$3:$L$197&gt;L185))+1</f>
        <v>16</v>
      </c>
      <c r="N185" s="15"/>
      <c r="O185" s="2"/>
    </row>
    <row r="186" customHeight="1" spans="1:15">
      <c r="A186" s="12">
        <v>184</v>
      </c>
      <c r="B186" s="28" t="s">
        <v>419</v>
      </c>
      <c r="C186" s="29" t="s">
        <v>370</v>
      </c>
      <c r="D186" s="28" t="s">
        <v>420</v>
      </c>
      <c r="E186" s="28" t="s">
        <v>421</v>
      </c>
      <c r="F186" s="15" t="s">
        <v>373</v>
      </c>
      <c r="G186" s="16">
        <v>65.28</v>
      </c>
      <c r="H186" s="17">
        <f t="shared" si="16"/>
        <v>39.168</v>
      </c>
      <c r="I186" s="23">
        <v>8</v>
      </c>
      <c r="J186" s="17">
        <v>75.2</v>
      </c>
      <c r="K186" s="17">
        <f t="shared" si="17"/>
        <v>30.08</v>
      </c>
      <c r="L186" s="17">
        <f t="shared" si="18"/>
        <v>69.248</v>
      </c>
      <c r="M186" s="23">
        <f>SUMPRODUCT(($F$3:$F$197=F186)*($L$3:$L$197&gt;L186))+1</f>
        <v>17</v>
      </c>
      <c r="N186" s="15"/>
      <c r="O186" s="2"/>
    </row>
    <row r="187" customHeight="1" spans="1:15">
      <c r="A187" s="12">
        <v>185</v>
      </c>
      <c r="B187" s="28" t="s">
        <v>422</v>
      </c>
      <c r="C187" s="29" t="s">
        <v>370</v>
      </c>
      <c r="D187" s="28" t="s">
        <v>423</v>
      </c>
      <c r="E187" s="28" t="s">
        <v>424</v>
      </c>
      <c r="F187" s="15" t="s">
        <v>373</v>
      </c>
      <c r="G187" s="16">
        <v>67.44</v>
      </c>
      <c r="H187" s="17">
        <f t="shared" si="16"/>
        <v>40.464</v>
      </c>
      <c r="I187" s="23">
        <v>7</v>
      </c>
      <c r="J187" s="17">
        <v>71.4</v>
      </c>
      <c r="K187" s="17">
        <f t="shared" si="17"/>
        <v>28.56</v>
      </c>
      <c r="L187" s="17">
        <f t="shared" si="18"/>
        <v>69.024</v>
      </c>
      <c r="M187" s="23">
        <f>SUMPRODUCT(($F$3:$F$197=F187)*($L$3:$L$197&gt;L187))+1</f>
        <v>18</v>
      </c>
      <c r="N187" s="15"/>
      <c r="O187" s="2"/>
    </row>
    <row r="188" customHeight="1" spans="1:15">
      <c r="A188" s="12">
        <v>186</v>
      </c>
      <c r="B188" s="12" t="s">
        <v>425</v>
      </c>
      <c r="C188" s="29" t="s">
        <v>370</v>
      </c>
      <c r="D188" s="28" t="s">
        <v>426</v>
      </c>
      <c r="E188" s="32" t="s">
        <v>427</v>
      </c>
      <c r="F188" s="15" t="s">
        <v>373</v>
      </c>
      <c r="G188" s="16">
        <v>63.74</v>
      </c>
      <c r="H188" s="17">
        <f t="shared" si="16"/>
        <v>38.244</v>
      </c>
      <c r="I188" s="23">
        <v>17</v>
      </c>
      <c r="J188" s="17">
        <v>75.8</v>
      </c>
      <c r="K188" s="17">
        <f t="shared" si="17"/>
        <v>30.32</v>
      </c>
      <c r="L188" s="17">
        <f t="shared" si="18"/>
        <v>68.564</v>
      </c>
      <c r="M188" s="23">
        <f>SUMPRODUCT(($F$3:$F$197=F188)*($L$3:$L$197&gt;L188))+1</f>
        <v>19</v>
      </c>
      <c r="N188" s="15"/>
      <c r="O188" s="2"/>
    </row>
    <row r="189" customHeight="1" spans="1:15">
      <c r="A189" s="12">
        <v>187</v>
      </c>
      <c r="B189" s="28" t="s">
        <v>428</v>
      </c>
      <c r="C189" s="29" t="s">
        <v>370</v>
      </c>
      <c r="D189" s="28" t="s">
        <v>429</v>
      </c>
      <c r="E189" s="28" t="s">
        <v>430</v>
      </c>
      <c r="F189" s="15" t="s">
        <v>373</v>
      </c>
      <c r="G189" s="16">
        <v>64.52</v>
      </c>
      <c r="H189" s="17">
        <f t="shared" si="16"/>
        <v>38.712</v>
      </c>
      <c r="I189" s="23">
        <v>4</v>
      </c>
      <c r="J189" s="17">
        <v>74.6</v>
      </c>
      <c r="K189" s="17">
        <f t="shared" si="17"/>
        <v>29.84</v>
      </c>
      <c r="L189" s="17">
        <f t="shared" si="18"/>
        <v>68.552</v>
      </c>
      <c r="M189" s="23">
        <f>SUMPRODUCT(($F$3:$F$197=F189)*($L$3:$L$197&gt;L189))+1</f>
        <v>20</v>
      </c>
      <c r="N189" s="15"/>
      <c r="O189" s="2"/>
    </row>
    <row r="190" customHeight="1" spans="1:15">
      <c r="A190" s="12">
        <v>188</v>
      </c>
      <c r="B190" s="28" t="s">
        <v>431</v>
      </c>
      <c r="C190" s="29" t="s">
        <v>370</v>
      </c>
      <c r="D190" s="28" t="s">
        <v>432</v>
      </c>
      <c r="E190" s="28" t="s">
        <v>433</v>
      </c>
      <c r="F190" s="15" t="s">
        <v>373</v>
      </c>
      <c r="G190" s="16">
        <v>66.76</v>
      </c>
      <c r="H190" s="17">
        <f t="shared" si="16"/>
        <v>40.056</v>
      </c>
      <c r="I190" s="23">
        <v>16</v>
      </c>
      <c r="J190" s="17">
        <v>69.6</v>
      </c>
      <c r="K190" s="17">
        <f t="shared" si="17"/>
        <v>27.84</v>
      </c>
      <c r="L190" s="17">
        <f t="shared" si="18"/>
        <v>67.896</v>
      </c>
      <c r="M190" s="23">
        <f>SUMPRODUCT(($F$3:$F$197=F190)*($L$3:$L$197&gt;L190))+1</f>
        <v>21</v>
      </c>
      <c r="N190" s="15"/>
      <c r="O190" s="2"/>
    </row>
    <row r="191" customHeight="1" spans="1:15">
      <c r="A191" s="12">
        <v>189</v>
      </c>
      <c r="B191" s="12" t="s">
        <v>434</v>
      </c>
      <c r="C191" s="29" t="s">
        <v>370</v>
      </c>
      <c r="D191" s="28" t="s">
        <v>435</v>
      </c>
      <c r="E191" s="28" t="s">
        <v>436</v>
      </c>
      <c r="F191" s="15" t="s">
        <v>373</v>
      </c>
      <c r="G191" s="16">
        <v>63.58</v>
      </c>
      <c r="H191" s="17">
        <f t="shared" si="16"/>
        <v>38.148</v>
      </c>
      <c r="I191" s="23">
        <v>18</v>
      </c>
      <c r="J191" s="17">
        <v>72.6</v>
      </c>
      <c r="K191" s="17">
        <f t="shared" si="17"/>
        <v>29.04</v>
      </c>
      <c r="L191" s="17">
        <f t="shared" si="18"/>
        <v>67.188</v>
      </c>
      <c r="M191" s="23">
        <f>SUMPRODUCT(($F$3:$F$197=F191)*($L$3:$L$197&gt;L191))+1</f>
        <v>22</v>
      </c>
      <c r="N191" s="15"/>
      <c r="O191" s="2"/>
    </row>
    <row r="192" customHeight="1" spans="1:15">
      <c r="A192" s="12">
        <v>190</v>
      </c>
      <c r="B192" s="28" t="s">
        <v>437</v>
      </c>
      <c r="C192" s="29" t="s">
        <v>370</v>
      </c>
      <c r="D192" s="28" t="s">
        <v>438</v>
      </c>
      <c r="E192" s="28" t="s">
        <v>439</v>
      </c>
      <c r="F192" s="15" t="s">
        <v>373</v>
      </c>
      <c r="G192" s="16">
        <v>64.78</v>
      </c>
      <c r="H192" s="17">
        <f t="shared" si="16"/>
        <v>38.868</v>
      </c>
      <c r="I192" s="23">
        <v>3</v>
      </c>
      <c r="J192" s="17">
        <v>70.6</v>
      </c>
      <c r="K192" s="17">
        <f t="shared" si="17"/>
        <v>28.24</v>
      </c>
      <c r="L192" s="17">
        <f t="shared" si="18"/>
        <v>67.108</v>
      </c>
      <c r="M192" s="23">
        <f>SUMPRODUCT(($F$3:$F$197=F192)*($L$3:$L$197&gt;L192))+1</f>
        <v>23</v>
      </c>
      <c r="N192" s="15"/>
      <c r="O192" s="2"/>
    </row>
    <row r="193" customHeight="1" spans="1:15">
      <c r="A193" s="12">
        <v>191</v>
      </c>
      <c r="B193" s="28" t="s">
        <v>440</v>
      </c>
      <c r="C193" s="29" t="s">
        <v>370</v>
      </c>
      <c r="D193" s="28" t="s">
        <v>441</v>
      </c>
      <c r="E193" s="28" t="s">
        <v>442</v>
      </c>
      <c r="F193" s="15" t="s">
        <v>373</v>
      </c>
      <c r="G193" s="16">
        <v>65.32</v>
      </c>
      <c r="H193" s="17">
        <f t="shared" si="16"/>
        <v>39.192</v>
      </c>
      <c r="I193" s="23">
        <v>5</v>
      </c>
      <c r="J193" s="17">
        <v>66.4</v>
      </c>
      <c r="K193" s="17">
        <f t="shared" si="17"/>
        <v>26.56</v>
      </c>
      <c r="L193" s="17">
        <f t="shared" si="18"/>
        <v>65.752</v>
      </c>
      <c r="M193" s="23">
        <f>SUMPRODUCT(($F$3:$F$197=F193)*($L$3:$L$197&gt;L193))+1</f>
        <v>24</v>
      </c>
      <c r="N193" s="15"/>
      <c r="O193" s="2"/>
    </row>
    <row r="194" customHeight="1" spans="1:15">
      <c r="A194" s="12">
        <v>192</v>
      </c>
      <c r="B194" s="28" t="s">
        <v>443</v>
      </c>
      <c r="C194" s="29" t="s">
        <v>370</v>
      </c>
      <c r="D194" s="28" t="s">
        <v>444</v>
      </c>
      <c r="E194" s="28" t="s">
        <v>445</v>
      </c>
      <c r="F194" s="15" t="s">
        <v>373</v>
      </c>
      <c r="G194" s="16">
        <v>64.46</v>
      </c>
      <c r="H194" s="17">
        <f t="shared" si="16"/>
        <v>38.676</v>
      </c>
      <c r="I194" s="23">
        <v>25</v>
      </c>
      <c r="J194" s="17">
        <v>50.2</v>
      </c>
      <c r="K194" s="17">
        <f t="shared" si="17"/>
        <v>20.08</v>
      </c>
      <c r="L194" s="17">
        <f t="shared" si="18"/>
        <v>58.756</v>
      </c>
      <c r="M194" s="23">
        <f>SUMPRODUCT(($F$3:$F$197=F194)*($L$3:$L$197&gt;L194))+1</f>
        <v>25</v>
      </c>
      <c r="N194" s="15"/>
      <c r="O194" s="2"/>
    </row>
    <row r="195" customHeight="1" spans="1:15">
      <c r="A195" s="12">
        <v>193</v>
      </c>
      <c r="B195" s="28" t="s">
        <v>446</v>
      </c>
      <c r="C195" s="29" t="s">
        <v>370</v>
      </c>
      <c r="D195" s="28" t="s">
        <v>447</v>
      </c>
      <c r="E195" s="28" t="s">
        <v>448</v>
      </c>
      <c r="F195" s="15" t="s">
        <v>373</v>
      </c>
      <c r="G195" s="16">
        <v>66.64</v>
      </c>
      <c r="H195" s="17">
        <f t="shared" si="16"/>
        <v>39.984</v>
      </c>
      <c r="I195" s="23" t="s">
        <v>62</v>
      </c>
      <c r="J195" s="17">
        <v>0</v>
      </c>
      <c r="K195" s="17">
        <f t="shared" si="17"/>
        <v>0</v>
      </c>
      <c r="L195" s="17">
        <f t="shared" si="18"/>
        <v>39.984</v>
      </c>
      <c r="M195" s="23">
        <f>SUMPRODUCT(($F$3:$F$197=F195)*($L$3:$L$197&gt;L195))+1</f>
        <v>26</v>
      </c>
      <c r="N195" s="15" t="str">
        <f>I195</f>
        <v>缺考</v>
      </c>
      <c r="O195" s="2"/>
    </row>
    <row r="196" customHeight="1" spans="1:15">
      <c r="A196" s="12">
        <v>194</v>
      </c>
      <c r="B196" s="28" t="s">
        <v>449</v>
      </c>
      <c r="C196" s="29" t="s">
        <v>370</v>
      </c>
      <c r="D196" s="28" t="s">
        <v>450</v>
      </c>
      <c r="E196" s="28" t="s">
        <v>451</v>
      </c>
      <c r="F196" s="15" t="s">
        <v>373</v>
      </c>
      <c r="G196" s="16">
        <v>66.02</v>
      </c>
      <c r="H196" s="17">
        <f>G196*0.6</f>
        <v>39.612</v>
      </c>
      <c r="I196" s="23" t="s">
        <v>62</v>
      </c>
      <c r="J196" s="17">
        <v>0</v>
      </c>
      <c r="K196" s="17">
        <f>J196*0.4</f>
        <v>0</v>
      </c>
      <c r="L196" s="17">
        <f>H196+K196</f>
        <v>39.612</v>
      </c>
      <c r="M196" s="23">
        <f>SUMPRODUCT(($F$3:$F$197=F196)*($L$3:$L$197&gt;L196))+1</f>
        <v>27</v>
      </c>
      <c r="N196" s="15" t="str">
        <f>I196</f>
        <v>缺考</v>
      </c>
      <c r="O196" s="2"/>
    </row>
    <row r="197" customHeight="1" spans="1:15">
      <c r="A197" s="12">
        <v>195</v>
      </c>
      <c r="B197" s="12" t="s">
        <v>452</v>
      </c>
      <c r="C197" s="29" t="s">
        <v>370</v>
      </c>
      <c r="D197" s="28" t="s">
        <v>453</v>
      </c>
      <c r="E197" s="32" t="s">
        <v>454</v>
      </c>
      <c r="F197" s="15" t="s">
        <v>373</v>
      </c>
      <c r="G197" s="16">
        <v>62.78</v>
      </c>
      <c r="H197" s="17">
        <f>G197*0.6</f>
        <v>37.668</v>
      </c>
      <c r="I197" s="23" t="s">
        <v>62</v>
      </c>
      <c r="J197" s="17">
        <v>0</v>
      </c>
      <c r="K197" s="17">
        <f>J197*0.4</f>
        <v>0</v>
      </c>
      <c r="L197" s="17">
        <f>H197+K197</f>
        <v>37.668</v>
      </c>
      <c r="M197" s="23">
        <f>SUMPRODUCT(($F$3:$F$197=F197)*($L$3:$L$197&gt;L197))+1</f>
        <v>28</v>
      </c>
      <c r="N197" s="15" t="str">
        <f>I197</f>
        <v>缺考</v>
      </c>
      <c r="O197" s="2"/>
    </row>
  </sheetData>
  <autoFilter ref="A2:O197">
    <sortState ref="A2:O197">
      <sortCondition ref="F3:F197"/>
      <sortCondition ref="M3:M197"/>
    </sortState>
    <extLst/>
  </autoFilter>
  <sortState ref="A170:Y197">
    <sortCondition ref="I170:I197"/>
  </sortState>
  <mergeCells count="1">
    <mergeCell ref="A1:N1"/>
  </mergeCells>
  <pageMargins left="0.751388888888889" right="0.751388888888889" top="1" bottom="1" header="0.5" footer="0.5"/>
  <pageSetup paperSize="9" scale="8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兴仁市2022年公开选聘城市社区工作者笔试、面试成绩和总成绩汇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刘明亮</cp:lastModifiedBy>
  <dcterms:created xsi:type="dcterms:W3CDTF">2023-01-09T06:48:00Z</dcterms:created>
  <dcterms:modified xsi:type="dcterms:W3CDTF">2023-01-16T01:59:54Z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490AE71705BB46FCB7EAAC57C779B603</vt:lpwstr>
  </property>
  <property fmtid="{D5CDD505-2E9C-101B-9397-08002B2CF9AE}" pid="3" name="KSOProductBuildVer">
    <vt:lpwstr>2052-11.1.0.13703</vt:lpwstr>
  </property>
</Properties>
</file>