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350" activeTab="1"/>
  </bookViews>
  <sheets>
    <sheet name="Sheet1" sheetId="1" r:id="rId1"/>
    <sheet name="Sheet2" sheetId="2" r:id="rId2"/>
  </sheets>
  <definedNames>
    <definedName name="_xlnm._FilterDatabase" localSheetId="0" hidden="1">Sheet1!$B$2:$H$142</definedName>
  </definedNames>
  <calcPr calcId="144525"/>
</workbook>
</file>

<file path=xl/sharedStrings.xml><?xml version="1.0" encoding="utf-8"?>
<sst xmlns="http://schemas.openxmlformats.org/spreadsheetml/2006/main" count="295" uniqueCount="13">
  <si>
    <t>序号</t>
  </si>
  <si>
    <t>岗位代码</t>
  </si>
  <si>
    <t>招聘单位</t>
  </si>
  <si>
    <t>姓名</t>
  </si>
  <si>
    <t>性别</t>
  </si>
  <si>
    <t>民族</t>
  </si>
  <si>
    <t>身份证号码</t>
  </si>
  <si>
    <t>联系电话</t>
  </si>
  <si>
    <t>城区及周边幼儿园</t>
  </si>
  <si>
    <t>乡镇及村级幼儿园</t>
  </si>
  <si>
    <t xml:space="preserve">2022年金寨县教育局公开招聘劳务外包制幼儿园教师拟入围人员名单 </t>
  </si>
  <si>
    <t>招聘岗位</t>
  </si>
  <si>
    <t>袁枚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</si>
</sst>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5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2"/>
  <sheetViews>
    <sheetView workbookViewId="0">
      <selection activeCell="A1" sqref="$A1:$XFD1048576"/>
    </sheetView>
  </sheetViews>
  <sheetFormatPr defaultColWidth="9" defaultRowHeight="14" outlineLevelCol="7"/>
  <cols>
    <col min="1" max="1" width="7.62727272727273" customWidth="1"/>
    <col min="2" max="2" width="10" customWidth="1"/>
    <col min="3" max="3" width="21.9090909090909" customWidth="1"/>
    <col min="5" max="5" width="5.12727272727273" customWidth="1"/>
    <col min="6" max="6" width="5.5" customWidth="1"/>
    <col min="7" max="7" width="21" customWidth="1"/>
    <col min="8" max="8" width="16.5454545454545" customWidth="1"/>
  </cols>
  <sheetData>
    <row r="1" ht="28" customHeight="1"/>
    <row r="2" ht="18" customHeight="1" spans="1:8">
      <c r="A2" s="6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</row>
    <row r="3" s="2" customFormat="1" ht="18" customHeight="1" spans="1:8">
      <c r="A3" s="7">
        <v>1</v>
      </c>
      <c r="B3" s="7" t="str">
        <f>"20221001"</f>
        <v>20221001</v>
      </c>
      <c r="C3" s="7" t="s">
        <v>8</v>
      </c>
      <c r="D3" s="7" t="str">
        <f>"陈媛媛"</f>
        <v>陈媛媛</v>
      </c>
      <c r="E3" s="7" t="str">
        <f t="shared" ref="E3:E66" si="0">"女"</f>
        <v>女</v>
      </c>
      <c r="F3" s="7" t="str">
        <f t="shared" ref="F3:F66" si="1">"汉族"</f>
        <v>汉族</v>
      </c>
      <c r="G3" s="7" t="str">
        <f>"34242619831202002X"</f>
        <v>34242619831202002X</v>
      </c>
      <c r="H3" s="7" t="str">
        <f>"13856498711"</f>
        <v>13856498711</v>
      </c>
    </row>
    <row r="4" s="2" customFormat="1" ht="18" customHeight="1" spans="1:8">
      <c r="A4" s="7">
        <v>2</v>
      </c>
      <c r="B4" s="7" t="str">
        <f t="shared" ref="B4:B48" si="2">"20221001"</f>
        <v>20221001</v>
      </c>
      <c r="C4" s="7" t="s">
        <v>8</v>
      </c>
      <c r="D4" s="7" t="str">
        <f>"陈之兰"</f>
        <v>陈之兰</v>
      </c>
      <c r="E4" s="7" t="str">
        <f t="shared" si="0"/>
        <v>女</v>
      </c>
      <c r="F4" s="7" t="str">
        <f t="shared" si="1"/>
        <v>汉族</v>
      </c>
      <c r="G4" s="7" t="str">
        <f>"342426199808301022"</f>
        <v>342426199808301022</v>
      </c>
      <c r="H4" s="7" t="str">
        <f>"18297523700"</f>
        <v>18297523700</v>
      </c>
    </row>
    <row r="5" s="2" customFormat="1" ht="18" customHeight="1" spans="1:8">
      <c r="A5" s="7">
        <v>3</v>
      </c>
      <c r="B5" s="7" t="str">
        <f t="shared" si="2"/>
        <v>20221001</v>
      </c>
      <c r="C5" s="7" t="s">
        <v>8</v>
      </c>
      <c r="D5" s="7" t="str">
        <f>"詹婷"</f>
        <v>詹婷</v>
      </c>
      <c r="E5" s="7" t="str">
        <f t="shared" si="0"/>
        <v>女</v>
      </c>
      <c r="F5" s="7" t="str">
        <f t="shared" si="1"/>
        <v>汉族</v>
      </c>
      <c r="G5" s="7" t="str">
        <f>"342426200112303623"</f>
        <v>342426200112303623</v>
      </c>
      <c r="H5" s="7" t="str">
        <f>"18326202316"</f>
        <v>18326202316</v>
      </c>
    </row>
    <row r="6" s="2" customFormat="1" ht="18" customHeight="1" spans="1:8">
      <c r="A6" s="7">
        <v>4</v>
      </c>
      <c r="B6" s="7" t="str">
        <f t="shared" si="2"/>
        <v>20221001</v>
      </c>
      <c r="C6" s="7" t="s">
        <v>8</v>
      </c>
      <c r="D6" s="7" t="str">
        <f>"王昳丽"</f>
        <v>王昳丽</v>
      </c>
      <c r="E6" s="7" t="str">
        <f t="shared" si="0"/>
        <v>女</v>
      </c>
      <c r="F6" s="7" t="str">
        <f t="shared" si="1"/>
        <v>汉族</v>
      </c>
      <c r="G6" s="7" t="str">
        <f>"342426199912044281"</f>
        <v>342426199912044281</v>
      </c>
      <c r="H6" s="7" t="str">
        <f>"15156949783"</f>
        <v>15156949783</v>
      </c>
    </row>
    <row r="7" s="2" customFormat="1" ht="18" customHeight="1" spans="1:8">
      <c r="A7" s="7">
        <v>5</v>
      </c>
      <c r="B7" s="7" t="str">
        <f t="shared" si="2"/>
        <v>20221001</v>
      </c>
      <c r="C7" s="7" t="s">
        <v>8</v>
      </c>
      <c r="D7" s="7" t="str">
        <f>"胡静"</f>
        <v>胡静</v>
      </c>
      <c r="E7" s="7" t="str">
        <f t="shared" si="0"/>
        <v>女</v>
      </c>
      <c r="F7" s="7" t="str">
        <f t="shared" si="1"/>
        <v>汉族</v>
      </c>
      <c r="G7" s="7" t="str">
        <f>"342426199404102422"</f>
        <v>342426199404102422</v>
      </c>
      <c r="H7" s="7" t="str">
        <f>"15955121329"</f>
        <v>15955121329</v>
      </c>
    </row>
    <row r="8" s="2" customFormat="1" ht="18" customHeight="1" spans="1:8">
      <c r="A8" s="7">
        <v>6</v>
      </c>
      <c r="B8" s="7" t="str">
        <f t="shared" si="2"/>
        <v>20221001</v>
      </c>
      <c r="C8" s="7" t="s">
        <v>8</v>
      </c>
      <c r="D8" s="7" t="str">
        <f>"裴媛媛"</f>
        <v>裴媛媛</v>
      </c>
      <c r="E8" s="7" t="str">
        <f t="shared" si="0"/>
        <v>女</v>
      </c>
      <c r="F8" s="7" t="str">
        <f t="shared" si="1"/>
        <v>汉族</v>
      </c>
      <c r="G8" s="7" t="str">
        <f>"342426199308294823"</f>
        <v>342426199308294823</v>
      </c>
      <c r="H8" s="7" t="str">
        <f>"15895524286"</f>
        <v>15895524286</v>
      </c>
    </row>
    <row r="9" s="2" customFormat="1" ht="18" customHeight="1" spans="1:8">
      <c r="A9" s="7">
        <v>7</v>
      </c>
      <c r="B9" s="7" t="str">
        <f t="shared" si="2"/>
        <v>20221001</v>
      </c>
      <c r="C9" s="7" t="s">
        <v>8</v>
      </c>
      <c r="D9" s="7" t="str">
        <f>"叶乐"</f>
        <v>叶乐</v>
      </c>
      <c r="E9" s="7" t="str">
        <f t="shared" si="0"/>
        <v>女</v>
      </c>
      <c r="F9" s="7" t="str">
        <f t="shared" si="1"/>
        <v>汉族</v>
      </c>
      <c r="G9" s="7" t="str">
        <f>"342426199111180021"</f>
        <v>342426199111180021</v>
      </c>
      <c r="H9" s="7" t="str">
        <f>"18856413500"</f>
        <v>18856413500</v>
      </c>
    </row>
    <row r="10" s="2" customFormat="1" ht="18" customHeight="1" spans="1:8">
      <c r="A10" s="7">
        <v>8</v>
      </c>
      <c r="B10" s="7" t="str">
        <f t="shared" si="2"/>
        <v>20221001</v>
      </c>
      <c r="C10" s="7" t="s">
        <v>8</v>
      </c>
      <c r="D10" s="7" t="str">
        <f>"栾皛珺"</f>
        <v>栾皛珺</v>
      </c>
      <c r="E10" s="7" t="str">
        <f t="shared" si="0"/>
        <v>女</v>
      </c>
      <c r="F10" s="7" t="str">
        <f t="shared" si="1"/>
        <v>汉族</v>
      </c>
      <c r="G10" s="7" t="str">
        <f>"34242319880207024X"</f>
        <v>34242319880207024X</v>
      </c>
      <c r="H10" s="7" t="str">
        <f>"13505643230"</f>
        <v>13505643230</v>
      </c>
    </row>
    <row r="11" s="2" customFormat="1" ht="18" customHeight="1" spans="1:8">
      <c r="A11" s="7">
        <v>9</v>
      </c>
      <c r="B11" s="7" t="str">
        <f t="shared" si="2"/>
        <v>20221001</v>
      </c>
      <c r="C11" s="7" t="s">
        <v>8</v>
      </c>
      <c r="D11" s="7" t="str">
        <f>"冯晓庆"</f>
        <v>冯晓庆</v>
      </c>
      <c r="E11" s="7" t="str">
        <f t="shared" si="0"/>
        <v>女</v>
      </c>
      <c r="F11" s="7" t="str">
        <f t="shared" si="1"/>
        <v>汉族</v>
      </c>
      <c r="G11" s="7" t="str">
        <f>"342426199907285224"</f>
        <v>342426199907285224</v>
      </c>
      <c r="H11" s="7" t="str">
        <f>"18326471382"</f>
        <v>18326471382</v>
      </c>
    </row>
    <row r="12" s="2" customFormat="1" ht="18" customHeight="1" spans="1:8">
      <c r="A12" s="7">
        <v>10</v>
      </c>
      <c r="B12" s="7" t="str">
        <f t="shared" si="2"/>
        <v>20221001</v>
      </c>
      <c r="C12" s="7" t="s">
        <v>8</v>
      </c>
      <c r="D12" s="7" t="str">
        <f>"匡智宇"</f>
        <v>匡智宇</v>
      </c>
      <c r="E12" s="7" t="str">
        <f t="shared" si="0"/>
        <v>女</v>
      </c>
      <c r="F12" s="7" t="str">
        <f t="shared" si="1"/>
        <v>汉族</v>
      </c>
      <c r="G12" s="7" t="str">
        <f>"342423199908102080"</f>
        <v>342423199908102080</v>
      </c>
      <c r="H12" s="7" t="str">
        <f>"18456437416"</f>
        <v>18456437416</v>
      </c>
    </row>
    <row r="13" s="2" customFormat="1" ht="18" customHeight="1" spans="1:8">
      <c r="A13" s="7">
        <v>11</v>
      </c>
      <c r="B13" s="7" t="str">
        <f t="shared" si="2"/>
        <v>20221001</v>
      </c>
      <c r="C13" s="7" t="s">
        <v>8</v>
      </c>
      <c r="D13" s="7" t="str">
        <f>"丁玲玲"</f>
        <v>丁玲玲</v>
      </c>
      <c r="E13" s="7" t="str">
        <f t="shared" si="0"/>
        <v>女</v>
      </c>
      <c r="F13" s="7" t="str">
        <f t="shared" si="1"/>
        <v>汉族</v>
      </c>
      <c r="G13" s="7" t="str">
        <f>"342426199809043221"</f>
        <v>342426199809043221</v>
      </c>
      <c r="H13" s="7" t="str">
        <f>"15827391387"</f>
        <v>15827391387</v>
      </c>
    </row>
    <row r="14" s="2" customFormat="1" ht="18" customHeight="1" spans="1:8">
      <c r="A14" s="7">
        <v>12</v>
      </c>
      <c r="B14" s="7" t="str">
        <f t="shared" si="2"/>
        <v>20221001</v>
      </c>
      <c r="C14" s="7" t="s">
        <v>8</v>
      </c>
      <c r="D14" s="7" t="str">
        <f>"曹颢媛"</f>
        <v>曹颢媛</v>
      </c>
      <c r="E14" s="7" t="str">
        <f t="shared" si="0"/>
        <v>女</v>
      </c>
      <c r="F14" s="7" t="str">
        <f t="shared" si="1"/>
        <v>汉族</v>
      </c>
      <c r="G14" s="7" t="str">
        <f>"342426200008284821"</f>
        <v>342426200008284821</v>
      </c>
      <c r="H14" s="7" t="str">
        <f>"18297883163"</f>
        <v>18297883163</v>
      </c>
    </row>
    <row r="15" s="2" customFormat="1" ht="18" customHeight="1" spans="1:8">
      <c r="A15" s="7">
        <v>13</v>
      </c>
      <c r="B15" s="7" t="str">
        <f t="shared" si="2"/>
        <v>20221001</v>
      </c>
      <c r="C15" s="7" t="s">
        <v>8</v>
      </c>
      <c r="D15" s="7" t="str">
        <f>"王玲玲"</f>
        <v>王玲玲</v>
      </c>
      <c r="E15" s="7" t="str">
        <f t="shared" si="0"/>
        <v>女</v>
      </c>
      <c r="F15" s="7" t="str">
        <f t="shared" si="1"/>
        <v>汉族</v>
      </c>
      <c r="G15" s="7" t="str">
        <f>"342426199810051229"</f>
        <v>342426199810051229</v>
      </c>
      <c r="H15" s="7" t="str">
        <f>"18792093052"</f>
        <v>18792093052</v>
      </c>
    </row>
    <row r="16" s="2" customFormat="1" ht="18" customHeight="1" spans="1:8">
      <c r="A16" s="7">
        <v>14</v>
      </c>
      <c r="B16" s="7" t="str">
        <f t="shared" si="2"/>
        <v>20221001</v>
      </c>
      <c r="C16" s="7" t="s">
        <v>8</v>
      </c>
      <c r="D16" s="7" t="str">
        <f>"汪丽丽"</f>
        <v>汪丽丽</v>
      </c>
      <c r="E16" s="7" t="str">
        <f t="shared" si="0"/>
        <v>女</v>
      </c>
      <c r="F16" s="7" t="str">
        <f t="shared" si="1"/>
        <v>汉族</v>
      </c>
      <c r="G16" s="7" t="str">
        <f>"342426200008191828"</f>
        <v>342426200008191828</v>
      </c>
      <c r="H16" s="7" t="str">
        <f>"18326393090"</f>
        <v>18326393090</v>
      </c>
    </row>
    <row r="17" s="2" customFormat="1" ht="18" customHeight="1" spans="1:8">
      <c r="A17" s="7">
        <v>15</v>
      </c>
      <c r="B17" s="7" t="str">
        <f t="shared" si="2"/>
        <v>20221001</v>
      </c>
      <c r="C17" s="7" t="s">
        <v>8</v>
      </c>
      <c r="D17" s="7" t="str">
        <f>"孟秀君"</f>
        <v>孟秀君</v>
      </c>
      <c r="E17" s="7" t="str">
        <f t="shared" si="0"/>
        <v>女</v>
      </c>
      <c r="F17" s="7" t="str">
        <f t="shared" si="1"/>
        <v>汉族</v>
      </c>
      <c r="G17" s="7" t="str">
        <f>"342426200009270042"</f>
        <v>342426200009270042</v>
      </c>
      <c r="H17" s="7" t="str">
        <f>"19855413353"</f>
        <v>19855413353</v>
      </c>
    </row>
    <row r="18" s="2" customFormat="1" ht="18" customHeight="1" spans="1:8">
      <c r="A18" s="7">
        <v>16</v>
      </c>
      <c r="B18" s="7" t="str">
        <f t="shared" si="2"/>
        <v>20221001</v>
      </c>
      <c r="C18" s="7" t="s">
        <v>8</v>
      </c>
      <c r="D18" s="7" t="str">
        <f>"袁玉"</f>
        <v>袁玉</v>
      </c>
      <c r="E18" s="7" t="str">
        <f t="shared" si="0"/>
        <v>女</v>
      </c>
      <c r="F18" s="7" t="str">
        <f t="shared" si="1"/>
        <v>汉族</v>
      </c>
      <c r="G18" s="7" t="str">
        <f>"342426199810313049"</f>
        <v>342426199810313049</v>
      </c>
      <c r="H18" s="7" t="str">
        <f>"18134548278"</f>
        <v>18134548278</v>
      </c>
    </row>
    <row r="19" s="2" customFormat="1" ht="18" customHeight="1" spans="1:8">
      <c r="A19" s="7">
        <v>17</v>
      </c>
      <c r="B19" s="7" t="str">
        <f t="shared" si="2"/>
        <v>20221001</v>
      </c>
      <c r="C19" s="7" t="s">
        <v>8</v>
      </c>
      <c r="D19" s="7" t="str">
        <f>"李兰"</f>
        <v>李兰</v>
      </c>
      <c r="E19" s="7" t="str">
        <f t="shared" si="0"/>
        <v>女</v>
      </c>
      <c r="F19" s="7" t="str">
        <f t="shared" si="1"/>
        <v>汉族</v>
      </c>
      <c r="G19" s="7" t="str">
        <f>"342426199502211024"</f>
        <v>342426199502211024</v>
      </c>
      <c r="H19" s="7" t="str">
        <f>"18356422061"</f>
        <v>18356422061</v>
      </c>
    </row>
    <row r="20" s="2" customFormat="1" ht="18" customHeight="1" spans="1:8">
      <c r="A20" s="7">
        <v>18</v>
      </c>
      <c r="B20" s="7" t="str">
        <f t="shared" si="2"/>
        <v>20221001</v>
      </c>
      <c r="C20" s="7" t="s">
        <v>8</v>
      </c>
      <c r="D20" s="7" t="str">
        <f>"陈泽彦"</f>
        <v>陈泽彦</v>
      </c>
      <c r="E20" s="7" t="str">
        <f t="shared" si="0"/>
        <v>女</v>
      </c>
      <c r="F20" s="7" t="str">
        <f t="shared" si="1"/>
        <v>汉族</v>
      </c>
      <c r="G20" s="7" t="str">
        <f>"341182199204282629"</f>
        <v>341182199204282629</v>
      </c>
      <c r="H20" s="7" t="str">
        <f>"15956035550"</f>
        <v>15956035550</v>
      </c>
    </row>
    <row r="21" s="2" customFormat="1" ht="18" customHeight="1" spans="1:8">
      <c r="A21" s="7">
        <v>19</v>
      </c>
      <c r="B21" s="7" t="str">
        <f t="shared" si="2"/>
        <v>20221001</v>
      </c>
      <c r="C21" s="7" t="s">
        <v>8</v>
      </c>
      <c r="D21" s="7" t="str">
        <f>"邓婷婷"</f>
        <v>邓婷婷</v>
      </c>
      <c r="E21" s="7" t="str">
        <f t="shared" si="0"/>
        <v>女</v>
      </c>
      <c r="F21" s="7" t="str">
        <f t="shared" si="1"/>
        <v>汉族</v>
      </c>
      <c r="G21" s="7" t="str">
        <f>"642223200110295325"</f>
        <v>642223200110295325</v>
      </c>
      <c r="H21" s="7" t="str">
        <f>"13063428973"</f>
        <v>13063428973</v>
      </c>
    </row>
    <row r="22" s="2" customFormat="1" ht="18" customHeight="1" spans="1:8">
      <c r="A22" s="7">
        <v>20</v>
      </c>
      <c r="B22" s="7" t="str">
        <f t="shared" si="2"/>
        <v>20221001</v>
      </c>
      <c r="C22" s="7" t="s">
        <v>8</v>
      </c>
      <c r="D22" s="7" t="str">
        <f>"张宗杰"</f>
        <v>张宗杰</v>
      </c>
      <c r="E22" s="7" t="str">
        <f t="shared" si="0"/>
        <v>女</v>
      </c>
      <c r="F22" s="7" t="str">
        <f t="shared" si="1"/>
        <v>汉族</v>
      </c>
      <c r="G22" s="7" t="str">
        <f>"342426200109214224"</f>
        <v>342426200109214224</v>
      </c>
      <c r="H22" s="7" t="str">
        <f>"19855360241"</f>
        <v>19855360241</v>
      </c>
    </row>
    <row r="23" s="2" customFormat="1" ht="18" customHeight="1" spans="1:8">
      <c r="A23" s="7">
        <v>21</v>
      </c>
      <c r="B23" s="7" t="str">
        <f t="shared" si="2"/>
        <v>20221001</v>
      </c>
      <c r="C23" s="7" t="s">
        <v>8</v>
      </c>
      <c r="D23" s="7" t="str">
        <f>"刘璇"</f>
        <v>刘璇</v>
      </c>
      <c r="E23" s="7" t="str">
        <f t="shared" si="0"/>
        <v>女</v>
      </c>
      <c r="F23" s="7" t="str">
        <f t="shared" si="1"/>
        <v>汉族</v>
      </c>
      <c r="G23" s="7" t="str">
        <f>"342426200109281646"</f>
        <v>342426200109281646</v>
      </c>
      <c r="H23" s="7" t="str">
        <f>"13470852526"</f>
        <v>13470852526</v>
      </c>
    </row>
    <row r="24" s="3" customFormat="1" ht="18" customHeight="1" spans="1:8">
      <c r="A24" s="7">
        <v>22</v>
      </c>
      <c r="B24" s="7" t="str">
        <f t="shared" si="2"/>
        <v>20221001</v>
      </c>
      <c r="C24" s="7" t="s">
        <v>8</v>
      </c>
      <c r="D24" s="7" t="str">
        <f>"朱珉裕"</f>
        <v>朱珉裕</v>
      </c>
      <c r="E24" s="7" t="str">
        <f t="shared" si="0"/>
        <v>女</v>
      </c>
      <c r="F24" s="7" t="str">
        <f t="shared" si="1"/>
        <v>汉族</v>
      </c>
      <c r="G24" s="7" t="str">
        <f>"342426200101110228"</f>
        <v>342426200101110228</v>
      </c>
      <c r="H24" s="7" t="str">
        <f>"18156415310"</f>
        <v>18156415310</v>
      </c>
    </row>
    <row r="25" s="2" customFormat="1" ht="18" customHeight="1" spans="1:8">
      <c r="A25" s="7">
        <v>23</v>
      </c>
      <c r="B25" s="7" t="str">
        <f t="shared" si="2"/>
        <v>20221001</v>
      </c>
      <c r="C25" s="7" t="s">
        <v>8</v>
      </c>
      <c r="D25" s="7" t="str">
        <f>"李彬彬"</f>
        <v>李彬彬</v>
      </c>
      <c r="E25" s="7" t="str">
        <f t="shared" si="0"/>
        <v>女</v>
      </c>
      <c r="F25" s="7" t="str">
        <f t="shared" si="1"/>
        <v>汉族</v>
      </c>
      <c r="G25" s="7" t="str">
        <f>"342426199712090224"</f>
        <v>342426199712090224</v>
      </c>
      <c r="H25" s="7" t="str">
        <f>"19855648616"</f>
        <v>19855648616</v>
      </c>
    </row>
    <row r="26" s="2" customFormat="1" ht="18" customHeight="1" spans="1:8">
      <c r="A26" s="7">
        <v>24</v>
      </c>
      <c r="B26" s="7" t="str">
        <f t="shared" si="2"/>
        <v>20221001</v>
      </c>
      <c r="C26" s="7" t="s">
        <v>8</v>
      </c>
      <c r="D26" s="7" t="str">
        <f>"丁星宇"</f>
        <v>丁星宇</v>
      </c>
      <c r="E26" s="7" t="str">
        <f t="shared" si="0"/>
        <v>女</v>
      </c>
      <c r="F26" s="7" t="str">
        <f t="shared" si="1"/>
        <v>汉族</v>
      </c>
      <c r="G26" s="7" t="str">
        <f>"34242619991207304X"</f>
        <v>34242619991207304X</v>
      </c>
      <c r="H26" s="7" t="str">
        <f>"15055249985"</f>
        <v>15055249985</v>
      </c>
    </row>
    <row r="27" s="2" customFormat="1" ht="18" customHeight="1" spans="1:8">
      <c r="A27" s="7">
        <v>25</v>
      </c>
      <c r="B27" s="7" t="str">
        <f t="shared" si="2"/>
        <v>20221001</v>
      </c>
      <c r="C27" s="7" t="s">
        <v>8</v>
      </c>
      <c r="D27" s="7" t="str">
        <f>"张艳旻"</f>
        <v>张艳旻</v>
      </c>
      <c r="E27" s="7" t="str">
        <f t="shared" si="0"/>
        <v>女</v>
      </c>
      <c r="F27" s="7" t="str">
        <f t="shared" si="1"/>
        <v>汉族</v>
      </c>
      <c r="G27" s="7" t="str">
        <f>"342426199810113629"</f>
        <v>342426199810113629</v>
      </c>
      <c r="H27" s="7" t="str">
        <f>"18326383902"</f>
        <v>18326383902</v>
      </c>
    </row>
    <row r="28" s="2" customFormat="1" ht="18" customHeight="1" spans="1:8">
      <c r="A28" s="7">
        <v>26</v>
      </c>
      <c r="B28" s="7" t="str">
        <f t="shared" si="2"/>
        <v>20221001</v>
      </c>
      <c r="C28" s="7" t="s">
        <v>8</v>
      </c>
      <c r="D28" s="7" t="str">
        <f>"蒋文靖"</f>
        <v>蒋文靖</v>
      </c>
      <c r="E28" s="7" t="str">
        <f t="shared" si="0"/>
        <v>女</v>
      </c>
      <c r="F28" s="7" t="str">
        <f t="shared" si="1"/>
        <v>汉族</v>
      </c>
      <c r="G28" s="7" t="str">
        <f>"342426200012224629"</f>
        <v>342426200012224629</v>
      </c>
      <c r="H28" s="7" t="str">
        <f>"18726466923"</f>
        <v>18726466923</v>
      </c>
    </row>
    <row r="29" s="2" customFormat="1" ht="18" customHeight="1" spans="1:8">
      <c r="A29" s="7">
        <v>27</v>
      </c>
      <c r="B29" s="7" t="str">
        <f t="shared" si="2"/>
        <v>20221001</v>
      </c>
      <c r="C29" s="7" t="s">
        <v>8</v>
      </c>
      <c r="D29" s="7" t="str">
        <f>"吴云云"</f>
        <v>吴云云</v>
      </c>
      <c r="E29" s="7" t="str">
        <f t="shared" si="0"/>
        <v>女</v>
      </c>
      <c r="F29" s="7" t="str">
        <f t="shared" si="1"/>
        <v>汉族</v>
      </c>
      <c r="G29" s="7" t="str">
        <f>"342426200011300626"</f>
        <v>342426200011300626</v>
      </c>
      <c r="H29" s="7" t="str">
        <f>"15056420427"</f>
        <v>15056420427</v>
      </c>
    </row>
    <row r="30" s="2" customFormat="1" ht="18" customHeight="1" spans="1:8">
      <c r="A30" s="7">
        <v>28</v>
      </c>
      <c r="B30" s="7" t="str">
        <f t="shared" si="2"/>
        <v>20221001</v>
      </c>
      <c r="C30" s="7" t="s">
        <v>8</v>
      </c>
      <c r="D30" s="7" t="str">
        <f>"汪清"</f>
        <v>汪清</v>
      </c>
      <c r="E30" s="7" t="str">
        <f t="shared" si="0"/>
        <v>女</v>
      </c>
      <c r="F30" s="7" t="str">
        <f t="shared" si="1"/>
        <v>汉族</v>
      </c>
      <c r="G30" s="7" t="str">
        <f>"342426200105180442"</f>
        <v>342426200105180442</v>
      </c>
      <c r="H30" s="7" t="str">
        <f>"17855231981"</f>
        <v>17855231981</v>
      </c>
    </row>
    <row r="31" s="2" customFormat="1" ht="18" customHeight="1" spans="1:8">
      <c r="A31" s="7">
        <v>29</v>
      </c>
      <c r="B31" s="7" t="str">
        <f t="shared" si="2"/>
        <v>20221001</v>
      </c>
      <c r="C31" s="7" t="s">
        <v>8</v>
      </c>
      <c r="D31" s="7" t="str">
        <f>"余颖颖"</f>
        <v>余颖颖</v>
      </c>
      <c r="E31" s="7" t="str">
        <f t="shared" si="0"/>
        <v>女</v>
      </c>
      <c r="F31" s="7" t="str">
        <f t="shared" si="1"/>
        <v>汉族</v>
      </c>
      <c r="G31" s="7" t="str">
        <f>"342426200006144446"</f>
        <v>342426200006144446</v>
      </c>
      <c r="H31" s="7" t="str">
        <f>"18856003974"</f>
        <v>18856003974</v>
      </c>
    </row>
    <row r="32" s="2" customFormat="1" ht="18" customHeight="1" spans="1:8">
      <c r="A32" s="7">
        <v>30</v>
      </c>
      <c r="B32" s="7" t="str">
        <f t="shared" si="2"/>
        <v>20221001</v>
      </c>
      <c r="C32" s="7" t="s">
        <v>8</v>
      </c>
      <c r="D32" s="7" t="str">
        <f>"陈嫚嫚"</f>
        <v>陈嫚嫚</v>
      </c>
      <c r="E32" s="7" t="str">
        <f t="shared" si="0"/>
        <v>女</v>
      </c>
      <c r="F32" s="7" t="str">
        <f t="shared" si="1"/>
        <v>汉族</v>
      </c>
      <c r="G32" s="7" t="str">
        <f>"342426199908090023"</f>
        <v>342426199908090023</v>
      </c>
      <c r="H32" s="7" t="str">
        <f>"18856463548"</f>
        <v>18856463548</v>
      </c>
    </row>
    <row r="33" s="2" customFormat="1" ht="18" customHeight="1" spans="1:8">
      <c r="A33" s="7">
        <v>31</v>
      </c>
      <c r="B33" s="7" t="str">
        <f t="shared" si="2"/>
        <v>20221001</v>
      </c>
      <c r="C33" s="7" t="s">
        <v>8</v>
      </c>
      <c r="D33" s="7" t="str">
        <f>"吴倩倩"</f>
        <v>吴倩倩</v>
      </c>
      <c r="E33" s="7" t="str">
        <f t="shared" si="0"/>
        <v>女</v>
      </c>
      <c r="F33" s="7" t="str">
        <f t="shared" si="1"/>
        <v>汉族</v>
      </c>
      <c r="G33" s="7" t="str">
        <f>"342426199912235424"</f>
        <v>342426199912235424</v>
      </c>
      <c r="H33" s="7" t="str">
        <f>"15857225073"</f>
        <v>15857225073</v>
      </c>
    </row>
    <row r="34" s="2" customFormat="1" ht="18" customHeight="1" spans="1:8">
      <c r="A34" s="7">
        <v>32</v>
      </c>
      <c r="B34" s="7" t="str">
        <f t="shared" si="2"/>
        <v>20221001</v>
      </c>
      <c r="C34" s="7" t="s">
        <v>8</v>
      </c>
      <c r="D34" s="7" t="str">
        <f>"陈敏"</f>
        <v>陈敏</v>
      </c>
      <c r="E34" s="7" t="str">
        <f t="shared" si="0"/>
        <v>女</v>
      </c>
      <c r="F34" s="7" t="str">
        <f t="shared" si="1"/>
        <v>汉族</v>
      </c>
      <c r="G34" s="7" t="str">
        <f>"342426199507020227"</f>
        <v>342426199507020227</v>
      </c>
      <c r="H34" s="7" t="str">
        <f>"15156419690"</f>
        <v>15156419690</v>
      </c>
    </row>
    <row r="35" s="2" customFormat="1" ht="18" customHeight="1" spans="1:8">
      <c r="A35" s="7">
        <v>33</v>
      </c>
      <c r="B35" s="7" t="str">
        <f t="shared" si="2"/>
        <v>20221001</v>
      </c>
      <c r="C35" s="7" t="s">
        <v>8</v>
      </c>
      <c r="D35" s="7" t="str">
        <f>"赵庆如"</f>
        <v>赵庆如</v>
      </c>
      <c r="E35" s="7" t="str">
        <f t="shared" si="0"/>
        <v>女</v>
      </c>
      <c r="F35" s="7" t="str">
        <f t="shared" si="1"/>
        <v>汉族</v>
      </c>
      <c r="G35" s="7" t="str">
        <f>"341126199208082324"</f>
        <v>341126199208082324</v>
      </c>
      <c r="H35" s="7" t="str">
        <f>"18360428761"</f>
        <v>18360428761</v>
      </c>
    </row>
    <row r="36" s="2" customFormat="1" ht="18" customHeight="1" spans="1:8">
      <c r="A36" s="7">
        <v>34</v>
      </c>
      <c r="B36" s="7" t="str">
        <f t="shared" si="2"/>
        <v>20221001</v>
      </c>
      <c r="C36" s="7" t="s">
        <v>8</v>
      </c>
      <c r="D36" s="7" t="str">
        <f>"沈钰莲"</f>
        <v>沈钰莲</v>
      </c>
      <c r="E36" s="7" t="str">
        <f t="shared" si="0"/>
        <v>女</v>
      </c>
      <c r="F36" s="7" t="str">
        <f t="shared" si="1"/>
        <v>汉族</v>
      </c>
      <c r="G36" s="7" t="str">
        <f>"342426200112280425"</f>
        <v>342426200112280425</v>
      </c>
      <c r="H36" s="7" t="str">
        <f>"17856404577"</f>
        <v>17856404577</v>
      </c>
    </row>
    <row r="37" s="2" customFormat="1" ht="18" customHeight="1" spans="1:8">
      <c r="A37" s="7">
        <v>35</v>
      </c>
      <c r="B37" s="7" t="str">
        <f t="shared" si="2"/>
        <v>20221001</v>
      </c>
      <c r="C37" s="7" t="s">
        <v>8</v>
      </c>
      <c r="D37" s="7" t="str">
        <f>"陈苗苗"</f>
        <v>陈苗苗</v>
      </c>
      <c r="E37" s="7" t="str">
        <f t="shared" si="0"/>
        <v>女</v>
      </c>
      <c r="F37" s="7" t="str">
        <f t="shared" si="1"/>
        <v>汉族</v>
      </c>
      <c r="G37" s="7" t="str">
        <f>"342426199407243028"</f>
        <v>342426199407243028</v>
      </c>
      <c r="H37" s="7" t="str">
        <f>"18726159070"</f>
        <v>18726159070</v>
      </c>
    </row>
    <row r="38" s="2" customFormat="1" ht="18" customHeight="1" spans="1:8">
      <c r="A38" s="7">
        <v>36</v>
      </c>
      <c r="B38" s="7" t="str">
        <f t="shared" si="2"/>
        <v>20221001</v>
      </c>
      <c r="C38" s="7" t="s">
        <v>8</v>
      </c>
      <c r="D38" s="7" t="str">
        <f>"杜思琴"</f>
        <v>杜思琴</v>
      </c>
      <c r="E38" s="7" t="str">
        <f t="shared" si="0"/>
        <v>女</v>
      </c>
      <c r="F38" s="7" t="str">
        <f t="shared" si="1"/>
        <v>汉族</v>
      </c>
      <c r="G38" s="7" t="str">
        <f>"342426200105042824"</f>
        <v>342426200105042824</v>
      </c>
      <c r="H38" s="7" t="str">
        <f>"18815649320"</f>
        <v>18815649320</v>
      </c>
    </row>
    <row r="39" s="2" customFormat="1" ht="18" customHeight="1" spans="1:8">
      <c r="A39" s="7">
        <v>37</v>
      </c>
      <c r="B39" s="7" t="str">
        <f t="shared" si="2"/>
        <v>20221001</v>
      </c>
      <c r="C39" s="7" t="s">
        <v>8</v>
      </c>
      <c r="D39" s="7" t="str">
        <f>"李元英"</f>
        <v>李元英</v>
      </c>
      <c r="E39" s="7" t="str">
        <f t="shared" si="0"/>
        <v>女</v>
      </c>
      <c r="F39" s="7" t="str">
        <f t="shared" si="1"/>
        <v>汉族</v>
      </c>
      <c r="G39" s="7" t="str">
        <f>"413026199602174547"</f>
        <v>413026199602174547</v>
      </c>
      <c r="H39" s="7" t="str">
        <f>"18712394283"</f>
        <v>18712394283</v>
      </c>
    </row>
    <row r="40" s="2" customFormat="1" ht="18" customHeight="1" spans="1:8">
      <c r="A40" s="7">
        <v>38</v>
      </c>
      <c r="B40" s="7" t="str">
        <f t="shared" si="2"/>
        <v>20221001</v>
      </c>
      <c r="C40" s="7" t="s">
        <v>8</v>
      </c>
      <c r="D40" s="7" t="str">
        <f>"邓群川"</f>
        <v>邓群川</v>
      </c>
      <c r="E40" s="7" t="str">
        <f t="shared" si="0"/>
        <v>女</v>
      </c>
      <c r="F40" s="7" t="str">
        <f t="shared" si="1"/>
        <v>汉族</v>
      </c>
      <c r="G40" s="7" t="str">
        <f>"342426199807270244"</f>
        <v>342426199807270244</v>
      </c>
      <c r="H40" s="7" t="str">
        <f>"13865741612"</f>
        <v>13865741612</v>
      </c>
    </row>
    <row r="41" s="2" customFormat="1" ht="18" customHeight="1" spans="1:8">
      <c r="A41" s="7">
        <v>39</v>
      </c>
      <c r="B41" s="7" t="str">
        <f t="shared" si="2"/>
        <v>20221001</v>
      </c>
      <c r="C41" s="7" t="s">
        <v>8</v>
      </c>
      <c r="D41" s="7" t="str">
        <f>"廖开璐"</f>
        <v>廖开璐</v>
      </c>
      <c r="E41" s="7" t="str">
        <f t="shared" si="0"/>
        <v>女</v>
      </c>
      <c r="F41" s="7" t="str">
        <f t="shared" si="1"/>
        <v>汉族</v>
      </c>
      <c r="G41" s="7" t="str">
        <f>"342426199607163428"</f>
        <v>342426199607163428</v>
      </c>
      <c r="H41" s="7" t="str">
        <f>"15026460453"</f>
        <v>15026460453</v>
      </c>
    </row>
    <row r="42" s="2" customFormat="1" ht="18" customHeight="1" spans="1:8">
      <c r="A42" s="7">
        <v>40</v>
      </c>
      <c r="B42" s="7" t="str">
        <f t="shared" si="2"/>
        <v>20221001</v>
      </c>
      <c r="C42" s="7" t="s">
        <v>8</v>
      </c>
      <c r="D42" s="7" t="str">
        <f>"许晓丽"</f>
        <v>许晓丽</v>
      </c>
      <c r="E42" s="7" t="str">
        <f t="shared" si="0"/>
        <v>女</v>
      </c>
      <c r="F42" s="7" t="str">
        <f t="shared" si="1"/>
        <v>汉族</v>
      </c>
      <c r="G42" s="7" t="str">
        <f>"342426199702283049"</f>
        <v>342426199702283049</v>
      </c>
      <c r="H42" s="7" t="str">
        <f>"18269824107"</f>
        <v>18269824107</v>
      </c>
    </row>
    <row r="43" s="2" customFormat="1" ht="18" customHeight="1" spans="1:8">
      <c r="A43" s="7">
        <v>41</v>
      </c>
      <c r="B43" s="7" t="str">
        <f t="shared" si="2"/>
        <v>20221001</v>
      </c>
      <c r="C43" s="7" t="s">
        <v>8</v>
      </c>
      <c r="D43" s="7" t="str">
        <f>"储淑洁"</f>
        <v>储淑洁</v>
      </c>
      <c r="E43" s="7" t="str">
        <f t="shared" si="0"/>
        <v>女</v>
      </c>
      <c r="F43" s="7" t="str">
        <f t="shared" si="1"/>
        <v>汉族</v>
      </c>
      <c r="G43" s="7" t="str">
        <f>"342426199809170220"</f>
        <v>342426199809170220</v>
      </c>
      <c r="H43" s="7" t="str">
        <f>"13014038307"</f>
        <v>13014038307</v>
      </c>
    </row>
    <row r="44" s="2" customFormat="1" ht="18" customHeight="1" spans="1:8">
      <c r="A44" s="7">
        <v>42</v>
      </c>
      <c r="B44" s="7" t="str">
        <f t="shared" ref="B44:B77" si="3">"20221002"</f>
        <v>20221002</v>
      </c>
      <c r="C44" s="7" t="s">
        <v>9</v>
      </c>
      <c r="D44" s="7" t="str">
        <f>"汪霞"</f>
        <v>汪霞</v>
      </c>
      <c r="E44" s="7" t="str">
        <f t="shared" si="0"/>
        <v>女</v>
      </c>
      <c r="F44" s="7" t="str">
        <f t="shared" si="1"/>
        <v>汉族</v>
      </c>
      <c r="G44" s="7" t="str">
        <f>"342426198304053622"</f>
        <v>342426198304053622</v>
      </c>
      <c r="H44" s="7" t="str">
        <f>"15212895058"</f>
        <v>15212895058</v>
      </c>
    </row>
    <row r="45" s="3" customFormat="1" ht="18" customHeight="1" spans="1:8">
      <c r="A45" s="7">
        <v>43</v>
      </c>
      <c r="B45" s="7" t="str">
        <f t="shared" si="3"/>
        <v>20221002</v>
      </c>
      <c r="C45" s="7" t="s">
        <v>9</v>
      </c>
      <c r="D45" s="7" t="str">
        <f>"李贤莉"</f>
        <v>李贤莉</v>
      </c>
      <c r="E45" s="7" t="str">
        <f t="shared" si="0"/>
        <v>女</v>
      </c>
      <c r="F45" s="7" t="str">
        <f t="shared" si="1"/>
        <v>汉族</v>
      </c>
      <c r="G45" s="7" t="str">
        <f>"34242619771221024X"</f>
        <v>34242619771221024X</v>
      </c>
      <c r="H45" s="7" t="str">
        <f>"13733027828"</f>
        <v>13733027828</v>
      </c>
    </row>
    <row r="46" s="3" customFormat="1" ht="18" customHeight="1" spans="1:8">
      <c r="A46" s="7">
        <v>44</v>
      </c>
      <c r="B46" s="7" t="str">
        <f t="shared" si="3"/>
        <v>20221002</v>
      </c>
      <c r="C46" s="7" t="s">
        <v>9</v>
      </c>
      <c r="D46" s="7" t="str">
        <f>"张钰"</f>
        <v>张钰</v>
      </c>
      <c r="E46" s="7" t="str">
        <f t="shared" si="0"/>
        <v>女</v>
      </c>
      <c r="F46" s="7" t="str">
        <f t="shared" si="1"/>
        <v>汉族</v>
      </c>
      <c r="G46" s="7" t="str">
        <f>"342426200202094626"</f>
        <v>342426200202094626</v>
      </c>
      <c r="H46" s="7" t="str">
        <f>"13155389185"</f>
        <v>13155389185</v>
      </c>
    </row>
    <row r="47" s="3" customFormat="1" ht="18" customHeight="1" spans="1:8">
      <c r="A47" s="7">
        <v>45</v>
      </c>
      <c r="B47" s="7" t="str">
        <f t="shared" si="3"/>
        <v>20221002</v>
      </c>
      <c r="C47" s="7" t="s">
        <v>9</v>
      </c>
      <c r="D47" s="7" t="str">
        <f>"吕忺姝"</f>
        <v>吕忺姝</v>
      </c>
      <c r="E47" s="7" t="str">
        <f t="shared" si="0"/>
        <v>女</v>
      </c>
      <c r="F47" s="7" t="str">
        <f t="shared" si="1"/>
        <v>汉族</v>
      </c>
      <c r="G47" s="7" t="str">
        <f>"342426199911111622"</f>
        <v>342426199911111622</v>
      </c>
      <c r="H47" s="7" t="str">
        <f>"17682188658"</f>
        <v>17682188658</v>
      </c>
    </row>
    <row r="48" s="3" customFormat="1" ht="18" customHeight="1" spans="1:8">
      <c r="A48" s="7">
        <v>46</v>
      </c>
      <c r="B48" s="7" t="str">
        <f t="shared" si="3"/>
        <v>20221002</v>
      </c>
      <c r="C48" s="7" t="s">
        <v>9</v>
      </c>
      <c r="D48" s="7" t="str">
        <f>"江映青"</f>
        <v>江映青</v>
      </c>
      <c r="E48" s="7" t="str">
        <f t="shared" si="0"/>
        <v>女</v>
      </c>
      <c r="F48" s="7" t="str">
        <f t="shared" si="1"/>
        <v>汉族</v>
      </c>
      <c r="G48" s="7" t="str">
        <f>"342423198307027367"</f>
        <v>342423198307027367</v>
      </c>
      <c r="H48" s="7" t="str">
        <f>"15955990160"</f>
        <v>15955990160</v>
      </c>
    </row>
    <row r="49" s="3" customFormat="1" ht="18" customHeight="1" spans="1:8">
      <c r="A49" s="7">
        <v>47</v>
      </c>
      <c r="B49" s="7" t="str">
        <f t="shared" si="3"/>
        <v>20221002</v>
      </c>
      <c r="C49" s="7" t="s">
        <v>9</v>
      </c>
      <c r="D49" s="7" t="str">
        <f>"程婕妤"</f>
        <v>程婕妤</v>
      </c>
      <c r="E49" s="7" t="str">
        <f t="shared" si="0"/>
        <v>女</v>
      </c>
      <c r="F49" s="7" t="str">
        <f t="shared" si="1"/>
        <v>汉族</v>
      </c>
      <c r="G49" s="7" t="str">
        <f>"342426198302081427"</f>
        <v>342426198302081427</v>
      </c>
      <c r="H49" s="7" t="str">
        <f>"18726978221"</f>
        <v>18726978221</v>
      </c>
    </row>
    <row r="50" s="3" customFormat="1" ht="18" customHeight="1" spans="1:8">
      <c r="A50" s="7">
        <v>48</v>
      </c>
      <c r="B50" s="7" t="str">
        <f t="shared" si="3"/>
        <v>20221002</v>
      </c>
      <c r="C50" s="7" t="s">
        <v>9</v>
      </c>
      <c r="D50" s="7" t="str">
        <f>"袁红琴"</f>
        <v>袁红琴</v>
      </c>
      <c r="E50" s="7" t="str">
        <f t="shared" si="0"/>
        <v>女</v>
      </c>
      <c r="F50" s="7" t="str">
        <f t="shared" si="1"/>
        <v>汉族</v>
      </c>
      <c r="G50" s="7" t="str">
        <f>"342426198111040446"</f>
        <v>342426198111040446</v>
      </c>
      <c r="H50" s="7" t="str">
        <f>"15339651008"</f>
        <v>15339651008</v>
      </c>
    </row>
    <row r="51" s="3" customFormat="1" ht="18" customHeight="1" spans="1:8">
      <c r="A51" s="7">
        <v>49</v>
      </c>
      <c r="B51" s="7" t="str">
        <f t="shared" si="3"/>
        <v>20221002</v>
      </c>
      <c r="C51" s="7" t="s">
        <v>9</v>
      </c>
      <c r="D51" s="7" t="str">
        <f>"施红"</f>
        <v>施红</v>
      </c>
      <c r="E51" s="7" t="str">
        <f t="shared" si="0"/>
        <v>女</v>
      </c>
      <c r="F51" s="7" t="str">
        <f t="shared" si="1"/>
        <v>汉族</v>
      </c>
      <c r="G51" s="7" t="str">
        <f>"342426198109050426"</f>
        <v>342426198109050426</v>
      </c>
      <c r="H51" s="7" t="str">
        <f>"15385953639"</f>
        <v>15385953639</v>
      </c>
    </row>
    <row r="52" s="3" customFormat="1" ht="18" customHeight="1" spans="1:8">
      <c r="A52" s="7">
        <v>50</v>
      </c>
      <c r="B52" s="7" t="str">
        <f t="shared" si="3"/>
        <v>20221002</v>
      </c>
      <c r="C52" s="7" t="s">
        <v>9</v>
      </c>
      <c r="D52" s="7" t="str">
        <f>"林晓璐"</f>
        <v>林晓璐</v>
      </c>
      <c r="E52" s="7" t="str">
        <f t="shared" si="0"/>
        <v>女</v>
      </c>
      <c r="F52" s="7" t="str">
        <f t="shared" si="1"/>
        <v>汉族</v>
      </c>
      <c r="G52" s="7" t="str">
        <f>"342426199403174248"</f>
        <v>342426199403174248</v>
      </c>
      <c r="H52" s="7" t="str">
        <f>"15850323469"</f>
        <v>15850323469</v>
      </c>
    </row>
    <row r="53" s="3" customFormat="1" ht="18" customHeight="1" spans="1:8">
      <c r="A53" s="7">
        <v>51</v>
      </c>
      <c r="B53" s="7" t="str">
        <f t="shared" si="3"/>
        <v>20221002</v>
      </c>
      <c r="C53" s="7" t="s">
        <v>9</v>
      </c>
      <c r="D53" s="7" t="str">
        <f>"柯妮雅"</f>
        <v>柯妮雅</v>
      </c>
      <c r="E53" s="7" t="str">
        <f t="shared" si="0"/>
        <v>女</v>
      </c>
      <c r="F53" s="7" t="str">
        <f t="shared" si="1"/>
        <v>汉族</v>
      </c>
      <c r="G53" s="7" t="str">
        <f>"342426200108283420"</f>
        <v>342426200108283420</v>
      </c>
      <c r="H53" s="7" t="str">
        <f>"18110680084"</f>
        <v>18110680084</v>
      </c>
    </row>
    <row r="54" s="3" customFormat="1" ht="18" customHeight="1" spans="1:8">
      <c r="A54" s="7">
        <v>52</v>
      </c>
      <c r="B54" s="7" t="str">
        <f t="shared" si="3"/>
        <v>20221002</v>
      </c>
      <c r="C54" s="7" t="s">
        <v>9</v>
      </c>
      <c r="D54" s="7" t="str">
        <f>"何昭凤"</f>
        <v>何昭凤</v>
      </c>
      <c r="E54" s="7" t="str">
        <f t="shared" si="0"/>
        <v>女</v>
      </c>
      <c r="F54" s="7" t="str">
        <f t="shared" si="1"/>
        <v>汉族</v>
      </c>
      <c r="G54" s="7" t="str">
        <f>"342426197403015125"</f>
        <v>342426197403015125</v>
      </c>
      <c r="H54" s="7" t="str">
        <f>"13275819319"</f>
        <v>13275819319</v>
      </c>
    </row>
    <row r="55" s="4" customFormat="1" ht="18" customHeight="1" spans="1:8">
      <c r="A55" s="7">
        <v>53</v>
      </c>
      <c r="B55" s="7" t="str">
        <f t="shared" si="3"/>
        <v>20221002</v>
      </c>
      <c r="C55" s="7" t="s">
        <v>9</v>
      </c>
      <c r="D55" s="7" t="str">
        <f>"储露"</f>
        <v>储露</v>
      </c>
      <c r="E55" s="7" t="str">
        <f t="shared" si="0"/>
        <v>女</v>
      </c>
      <c r="F55" s="7" t="str">
        <f t="shared" si="1"/>
        <v>汉族</v>
      </c>
      <c r="G55" s="7" t="str">
        <f>"342426200207120221"</f>
        <v>342426200207120221</v>
      </c>
      <c r="H55" s="7" t="str">
        <f>"19855995640"</f>
        <v>19855995640</v>
      </c>
    </row>
    <row r="56" s="4" customFormat="1" ht="18" customHeight="1" spans="1:8">
      <c r="A56" s="7">
        <v>54</v>
      </c>
      <c r="B56" s="7" t="str">
        <f t="shared" si="3"/>
        <v>20221002</v>
      </c>
      <c r="C56" s="7" t="s">
        <v>9</v>
      </c>
      <c r="D56" s="7" t="str">
        <f>"余玲莉"</f>
        <v>余玲莉</v>
      </c>
      <c r="E56" s="7" t="str">
        <f t="shared" si="0"/>
        <v>女</v>
      </c>
      <c r="F56" s="7" t="str">
        <f t="shared" si="1"/>
        <v>汉族</v>
      </c>
      <c r="G56" s="7" t="str">
        <f>"342426199908295440"</f>
        <v>342426199908295440</v>
      </c>
      <c r="H56" s="7" t="str">
        <f>"18456417829"</f>
        <v>18456417829</v>
      </c>
    </row>
    <row r="57" s="4" customFormat="1" ht="18" customHeight="1" spans="1:8">
      <c r="A57" s="7">
        <v>55</v>
      </c>
      <c r="B57" s="7" t="str">
        <f t="shared" si="3"/>
        <v>20221002</v>
      </c>
      <c r="C57" s="7" t="s">
        <v>9</v>
      </c>
      <c r="D57" s="7" t="str">
        <f>"余硕"</f>
        <v>余硕</v>
      </c>
      <c r="E57" s="7" t="str">
        <f t="shared" si="0"/>
        <v>女</v>
      </c>
      <c r="F57" s="7" t="str">
        <f t="shared" si="1"/>
        <v>汉族</v>
      </c>
      <c r="G57" s="7" t="str">
        <f>"342426200201055422"</f>
        <v>342426200201055422</v>
      </c>
      <c r="H57" s="7" t="str">
        <f>"15856452872"</f>
        <v>15856452872</v>
      </c>
    </row>
    <row r="58" s="4" customFormat="1" ht="18" customHeight="1" spans="1:8">
      <c r="A58" s="7">
        <v>56</v>
      </c>
      <c r="B58" s="7" t="str">
        <f t="shared" si="3"/>
        <v>20221002</v>
      </c>
      <c r="C58" s="7" t="s">
        <v>9</v>
      </c>
      <c r="D58" s="7" t="str">
        <f>"肖铃"</f>
        <v>肖铃</v>
      </c>
      <c r="E58" s="7" t="str">
        <f t="shared" si="0"/>
        <v>女</v>
      </c>
      <c r="F58" s="7" t="str">
        <f t="shared" si="1"/>
        <v>汉族</v>
      </c>
      <c r="G58" s="7" t="str">
        <f>"342426200002243420"</f>
        <v>342426200002243420</v>
      </c>
      <c r="H58" s="7" t="str">
        <f>"18756440594"</f>
        <v>18756440594</v>
      </c>
    </row>
    <row r="59" s="4" customFormat="1" ht="18" customHeight="1" spans="1:8">
      <c r="A59" s="7">
        <v>57</v>
      </c>
      <c r="B59" s="7" t="str">
        <f t="shared" si="3"/>
        <v>20221002</v>
      </c>
      <c r="C59" s="7" t="s">
        <v>9</v>
      </c>
      <c r="D59" s="7" t="str">
        <f>"叶素青"</f>
        <v>叶素青</v>
      </c>
      <c r="E59" s="7" t="str">
        <f t="shared" si="0"/>
        <v>女</v>
      </c>
      <c r="F59" s="7" t="str">
        <f t="shared" si="1"/>
        <v>汉族</v>
      </c>
      <c r="G59" s="7" t="str">
        <f>"342426198910210026"</f>
        <v>342426198910210026</v>
      </c>
      <c r="H59" s="7" t="str">
        <f>"15056018910"</f>
        <v>15056018910</v>
      </c>
    </row>
    <row r="60" s="4" customFormat="1" ht="18" customHeight="1" spans="1:8">
      <c r="A60" s="7">
        <v>58</v>
      </c>
      <c r="B60" s="7" t="str">
        <f t="shared" si="3"/>
        <v>20221002</v>
      </c>
      <c r="C60" s="7" t="s">
        <v>9</v>
      </c>
      <c r="D60" s="7" t="str">
        <f>"马宛宛"</f>
        <v>马宛宛</v>
      </c>
      <c r="E60" s="7" t="str">
        <f t="shared" si="0"/>
        <v>女</v>
      </c>
      <c r="F60" s="7" t="str">
        <f t="shared" si="1"/>
        <v>汉族</v>
      </c>
      <c r="G60" s="7" t="str">
        <f>"342426198812133020"</f>
        <v>342426198812133020</v>
      </c>
      <c r="H60" s="7" t="str">
        <f>"15156971935"</f>
        <v>15156971935</v>
      </c>
    </row>
    <row r="61" s="4" customFormat="1" ht="18" customHeight="1" spans="1:8">
      <c r="A61" s="7">
        <v>59</v>
      </c>
      <c r="B61" s="7" t="str">
        <f t="shared" si="3"/>
        <v>20221002</v>
      </c>
      <c r="C61" s="7" t="s">
        <v>9</v>
      </c>
      <c r="D61" s="7" t="str">
        <f>"张滨澜"</f>
        <v>张滨澜</v>
      </c>
      <c r="E61" s="7" t="str">
        <f t="shared" si="0"/>
        <v>女</v>
      </c>
      <c r="F61" s="7" t="str">
        <f t="shared" si="1"/>
        <v>汉族</v>
      </c>
      <c r="G61" s="7" t="str">
        <f>"342426199904184225"</f>
        <v>342426199904184225</v>
      </c>
      <c r="H61" s="7" t="str">
        <f>"18656421940"</f>
        <v>18656421940</v>
      </c>
    </row>
    <row r="62" s="4" customFormat="1" ht="18" customHeight="1" spans="1:8">
      <c r="A62" s="7">
        <v>60</v>
      </c>
      <c r="B62" s="7" t="str">
        <f t="shared" si="3"/>
        <v>20221002</v>
      </c>
      <c r="C62" s="7" t="s">
        <v>9</v>
      </c>
      <c r="D62" s="7" t="str">
        <f>"王颜娜"</f>
        <v>王颜娜</v>
      </c>
      <c r="E62" s="7" t="str">
        <f t="shared" si="0"/>
        <v>女</v>
      </c>
      <c r="F62" s="7" t="str">
        <f t="shared" si="1"/>
        <v>汉族</v>
      </c>
      <c r="G62" s="7" t="str">
        <f>"342401199010244842"</f>
        <v>342401199010244842</v>
      </c>
      <c r="H62" s="7" t="str">
        <f>"17356428048"</f>
        <v>17356428048</v>
      </c>
    </row>
    <row r="63" s="4" customFormat="1" ht="18" customHeight="1" spans="1:8">
      <c r="A63" s="7">
        <v>61</v>
      </c>
      <c r="B63" s="7" t="str">
        <f t="shared" si="3"/>
        <v>20221002</v>
      </c>
      <c r="C63" s="7" t="s">
        <v>9</v>
      </c>
      <c r="D63" s="7" t="str">
        <f>"刘燕"</f>
        <v>刘燕</v>
      </c>
      <c r="E63" s="7" t="str">
        <f t="shared" si="0"/>
        <v>女</v>
      </c>
      <c r="F63" s="7" t="str">
        <f t="shared" si="1"/>
        <v>汉族</v>
      </c>
      <c r="G63" s="7" t="str">
        <f>"342426198808264626"</f>
        <v>342426198808264626</v>
      </c>
      <c r="H63" s="7" t="str">
        <f>"19855658272"</f>
        <v>19855658272</v>
      </c>
    </row>
    <row r="64" s="4" customFormat="1" ht="18" customHeight="1" spans="1:8">
      <c r="A64" s="7">
        <v>62</v>
      </c>
      <c r="B64" s="7" t="str">
        <f t="shared" si="3"/>
        <v>20221002</v>
      </c>
      <c r="C64" s="7" t="s">
        <v>9</v>
      </c>
      <c r="D64" s="7" t="str">
        <f>"胡楠"</f>
        <v>胡楠</v>
      </c>
      <c r="E64" s="7" t="str">
        <f t="shared" si="0"/>
        <v>女</v>
      </c>
      <c r="F64" s="7" t="str">
        <f t="shared" si="1"/>
        <v>汉族</v>
      </c>
      <c r="G64" s="7" t="str">
        <f>"342426200104284645"</f>
        <v>342426200104284645</v>
      </c>
      <c r="H64" s="7" t="str">
        <f>"17682184746"</f>
        <v>17682184746</v>
      </c>
    </row>
    <row r="65" s="4" customFormat="1" ht="18" customHeight="1" spans="1:8">
      <c r="A65" s="7">
        <v>63</v>
      </c>
      <c r="B65" s="7" t="str">
        <f t="shared" si="3"/>
        <v>20221002</v>
      </c>
      <c r="C65" s="7" t="s">
        <v>9</v>
      </c>
      <c r="D65" s="7" t="str">
        <f>"余佳"</f>
        <v>余佳</v>
      </c>
      <c r="E65" s="7" t="str">
        <f t="shared" si="0"/>
        <v>女</v>
      </c>
      <c r="F65" s="7" t="str">
        <f t="shared" si="1"/>
        <v>汉族</v>
      </c>
      <c r="G65" s="7" t="str">
        <f>"420703198504076386"</f>
        <v>420703198504076386</v>
      </c>
      <c r="H65" s="7" t="str">
        <f>"18326545505"</f>
        <v>18326545505</v>
      </c>
    </row>
    <row r="66" s="4" customFormat="1" ht="18" customHeight="1" spans="1:8">
      <c r="A66" s="7">
        <v>64</v>
      </c>
      <c r="B66" s="7" t="str">
        <f t="shared" si="3"/>
        <v>20221002</v>
      </c>
      <c r="C66" s="7" t="s">
        <v>9</v>
      </c>
      <c r="D66" s="7" t="str">
        <f>"周祥娣"</f>
        <v>周祥娣</v>
      </c>
      <c r="E66" s="7" t="str">
        <f t="shared" si="0"/>
        <v>女</v>
      </c>
      <c r="F66" s="7" t="str">
        <f t="shared" si="1"/>
        <v>汉族</v>
      </c>
      <c r="G66" s="7" t="str">
        <f>"342426197908123623"</f>
        <v>342426197908123623</v>
      </c>
      <c r="H66" s="7" t="str">
        <f>"15385978156"</f>
        <v>15385978156</v>
      </c>
    </row>
    <row r="67" s="4" customFormat="1" ht="18" customHeight="1" spans="1:8">
      <c r="A67" s="7">
        <v>65</v>
      </c>
      <c r="B67" s="7" t="str">
        <f t="shared" si="3"/>
        <v>20221002</v>
      </c>
      <c r="C67" s="7" t="s">
        <v>9</v>
      </c>
      <c r="D67" s="7" t="str">
        <f>"闫景"</f>
        <v>闫景</v>
      </c>
      <c r="E67" s="7" t="str">
        <f t="shared" ref="E67:E77" si="4">"女"</f>
        <v>女</v>
      </c>
      <c r="F67" s="7" t="str">
        <f t="shared" ref="F67:F77" si="5">"汉族"</f>
        <v>汉族</v>
      </c>
      <c r="G67" s="7" t="str">
        <f>"342426200203143426"</f>
        <v>342426200203143426</v>
      </c>
      <c r="H67" s="7" t="str">
        <f>"15856489932"</f>
        <v>15856489932</v>
      </c>
    </row>
    <row r="68" s="4" customFormat="1" ht="18" customHeight="1" spans="1:8">
      <c r="A68" s="7">
        <v>66</v>
      </c>
      <c r="B68" s="7" t="str">
        <f t="shared" si="3"/>
        <v>20221002</v>
      </c>
      <c r="C68" s="7" t="s">
        <v>9</v>
      </c>
      <c r="D68" s="7" t="str">
        <f>"朱莉莉"</f>
        <v>朱莉莉</v>
      </c>
      <c r="E68" s="7" t="str">
        <f t="shared" si="4"/>
        <v>女</v>
      </c>
      <c r="F68" s="7" t="str">
        <f t="shared" si="5"/>
        <v>汉族</v>
      </c>
      <c r="G68" s="7" t="str">
        <f>"342426198506081023"</f>
        <v>342426198506081023</v>
      </c>
      <c r="H68" s="7" t="str">
        <f>"18792002314"</f>
        <v>18792002314</v>
      </c>
    </row>
    <row r="69" s="4" customFormat="1" ht="18" customHeight="1" spans="1:8">
      <c r="A69" s="7">
        <v>67</v>
      </c>
      <c r="B69" s="7" t="str">
        <f t="shared" si="3"/>
        <v>20221002</v>
      </c>
      <c r="C69" s="7" t="s">
        <v>9</v>
      </c>
      <c r="D69" s="7" t="str">
        <f>"程兰"</f>
        <v>程兰</v>
      </c>
      <c r="E69" s="7" t="str">
        <f t="shared" si="4"/>
        <v>女</v>
      </c>
      <c r="F69" s="7" t="str">
        <f t="shared" si="5"/>
        <v>汉族</v>
      </c>
      <c r="G69" s="7" t="str">
        <f>"342426198511083226"</f>
        <v>342426198511083226</v>
      </c>
      <c r="H69" s="7" t="str">
        <f>"15212823277"</f>
        <v>15212823277</v>
      </c>
    </row>
    <row r="70" s="4" customFormat="1" ht="18" customHeight="1" spans="1:8">
      <c r="A70" s="7">
        <v>68</v>
      </c>
      <c r="B70" s="7" t="str">
        <f t="shared" si="3"/>
        <v>20221002</v>
      </c>
      <c r="C70" s="7" t="s">
        <v>9</v>
      </c>
      <c r="D70" s="7" t="str">
        <f>"张晓嫚"</f>
        <v>张晓嫚</v>
      </c>
      <c r="E70" s="7" t="str">
        <f t="shared" si="4"/>
        <v>女</v>
      </c>
      <c r="F70" s="7" t="str">
        <f t="shared" si="5"/>
        <v>汉族</v>
      </c>
      <c r="G70" s="7" t="str">
        <f>"34242619981225242X"</f>
        <v>34242619981225242X</v>
      </c>
      <c r="H70" s="7" t="str">
        <f>"15655025306"</f>
        <v>15655025306</v>
      </c>
    </row>
    <row r="71" s="4" customFormat="1" ht="18" customHeight="1" spans="1:8">
      <c r="A71" s="7">
        <v>69</v>
      </c>
      <c r="B71" s="7" t="str">
        <f t="shared" si="3"/>
        <v>20221002</v>
      </c>
      <c r="C71" s="7" t="s">
        <v>9</v>
      </c>
      <c r="D71" s="7" t="str">
        <f>"高沛云"</f>
        <v>高沛云</v>
      </c>
      <c r="E71" s="7" t="str">
        <f t="shared" si="4"/>
        <v>女</v>
      </c>
      <c r="F71" s="7" t="str">
        <f t="shared" si="5"/>
        <v>汉族</v>
      </c>
      <c r="G71" s="7" t="str">
        <f>"342426197911063828"</f>
        <v>342426197911063828</v>
      </c>
      <c r="H71" s="7" t="str">
        <f>"15956464619"</f>
        <v>15956464619</v>
      </c>
    </row>
    <row r="72" s="4" customFormat="1" ht="18" customHeight="1" spans="1:8">
      <c r="A72" s="7">
        <v>70</v>
      </c>
      <c r="B72" s="7" t="str">
        <f t="shared" si="3"/>
        <v>20221002</v>
      </c>
      <c r="C72" s="7" t="s">
        <v>9</v>
      </c>
      <c r="D72" s="7" t="str">
        <f>"张玉翠"</f>
        <v>张玉翠</v>
      </c>
      <c r="E72" s="7" t="str">
        <f t="shared" si="4"/>
        <v>女</v>
      </c>
      <c r="F72" s="7" t="str">
        <f t="shared" si="5"/>
        <v>汉族</v>
      </c>
      <c r="G72" s="7" t="str">
        <f>"34242620020320142X"</f>
        <v>34242620020320142X</v>
      </c>
      <c r="H72" s="7" t="str">
        <f>"15856454247"</f>
        <v>15856454247</v>
      </c>
    </row>
    <row r="73" s="4" customFormat="1" ht="18" customHeight="1" spans="1:8">
      <c r="A73" s="7">
        <v>71</v>
      </c>
      <c r="B73" s="7" t="str">
        <f t="shared" si="3"/>
        <v>20221002</v>
      </c>
      <c r="C73" s="7" t="s">
        <v>9</v>
      </c>
      <c r="D73" s="7" t="str">
        <f>"李国桂"</f>
        <v>李国桂</v>
      </c>
      <c r="E73" s="7" t="str">
        <f t="shared" si="4"/>
        <v>女</v>
      </c>
      <c r="F73" s="7" t="str">
        <f t="shared" si="5"/>
        <v>汉族</v>
      </c>
      <c r="G73" s="7" t="str">
        <f>"342426197407163627"</f>
        <v>342426197407163627</v>
      </c>
      <c r="H73" s="7" t="str">
        <f>"13470886388"</f>
        <v>13470886388</v>
      </c>
    </row>
    <row r="74" s="4" customFormat="1" ht="18" customHeight="1" spans="1:8">
      <c r="A74" s="7">
        <v>72</v>
      </c>
      <c r="B74" s="7" t="str">
        <f t="shared" si="3"/>
        <v>20221002</v>
      </c>
      <c r="C74" s="7" t="s">
        <v>9</v>
      </c>
      <c r="D74" s="7" t="str">
        <f>"陈亚莉"</f>
        <v>陈亚莉</v>
      </c>
      <c r="E74" s="7" t="str">
        <f t="shared" si="4"/>
        <v>女</v>
      </c>
      <c r="F74" s="7" t="str">
        <f t="shared" si="5"/>
        <v>汉族</v>
      </c>
      <c r="G74" s="7" t="str">
        <f>"342426199805042029"</f>
        <v>342426199805042029</v>
      </c>
      <c r="H74" s="7" t="str">
        <f>"18712318212"</f>
        <v>18712318212</v>
      </c>
    </row>
    <row r="75" s="4" customFormat="1" ht="18" customHeight="1" spans="1:8">
      <c r="A75" s="7">
        <v>73</v>
      </c>
      <c r="B75" s="7" t="str">
        <f t="shared" si="3"/>
        <v>20221002</v>
      </c>
      <c r="C75" s="7" t="s">
        <v>9</v>
      </c>
      <c r="D75" s="7" t="str">
        <f>"吴晓红"</f>
        <v>吴晓红</v>
      </c>
      <c r="E75" s="7" t="str">
        <f t="shared" si="4"/>
        <v>女</v>
      </c>
      <c r="F75" s="7" t="str">
        <f t="shared" si="5"/>
        <v>汉族</v>
      </c>
      <c r="G75" s="7" t="str">
        <f>"34242619760618392X"</f>
        <v>34242619760618392X</v>
      </c>
      <c r="H75" s="7" t="str">
        <f>"13516442366"</f>
        <v>13516442366</v>
      </c>
    </row>
    <row r="76" s="4" customFormat="1" ht="18" customHeight="1" spans="1:8">
      <c r="A76" s="7">
        <v>74</v>
      </c>
      <c r="B76" s="7" t="str">
        <f t="shared" si="3"/>
        <v>20221002</v>
      </c>
      <c r="C76" s="7" t="s">
        <v>9</v>
      </c>
      <c r="D76" s="7" t="str">
        <f>"邓丽"</f>
        <v>邓丽</v>
      </c>
      <c r="E76" s="7" t="str">
        <f t="shared" si="4"/>
        <v>女</v>
      </c>
      <c r="F76" s="7" t="str">
        <f t="shared" si="5"/>
        <v>汉族</v>
      </c>
      <c r="G76" s="7" t="str">
        <f>"342426198207080063"</f>
        <v>342426198207080063</v>
      </c>
      <c r="H76" s="7" t="str">
        <f>"18956404258"</f>
        <v>18956404258</v>
      </c>
    </row>
    <row r="77" s="4" customFormat="1" ht="18" customHeight="1" spans="1:8">
      <c r="A77" s="7">
        <v>75</v>
      </c>
      <c r="B77" s="7" t="str">
        <f t="shared" si="3"/>
        <v>20221002</v>
      </c>
      <c r="C77" s="7" t="s">
        <v>9</v>
      </c>
      <c r="D77" s="7" t="str">
        <f>"邵钰"</f>
        <v>邵钰</v>
      </c>
      <c r="E77" s="7" t="str">
        <f t="shared" si="4"/>
        <v>女</v>
      </c>
      <c r="F77" s="7" t="str">
        <f t="shared" si="5"/>
        <v>汉族</v>
      </c>
      <c r="G77" s="7" t="str">
        <f>"342426199608141626"</f>
        <v>342426199608141626</v>
      </c>
      <c r="H77" s="7" t="str">
        <f>"19855407670"</f>
        <v>19855407670</v>
      </c>
    </row>
    <row r="78" s="4" customFormat="1" ht="18" customHeight="1" spans="1:8">
      <c r="A78" s="7">
        <v>76</v>
      </c>
      <c r="B78" s="7" t="str">
        <f t="shared" ref="B78:B111" si="6">"20221002"</f>
        <v>20221002</v>
      </c>
      <c r="C78" s="7" t="s">
        <v>9</v>
      </c>
      <c r="D78" s="7" t="str">
        <f>"张静"</f>
        <v>张静</v>
      </c>
      <c r="E78" s="7" t="str">
        <f t="shared" ref="E78:E95" si="7">"女"</f>
        <v>女</v>
      </c>
      <c r="F78" s="7" t="str">
        <f t="shared" ref="F78:F95" si="8">"汉族"</f>
        <v>汉族</v>
      </c>
      <c r="G78" s="7" t="str">
        <f>"342426199405170427"</f>
        <v>342426199405170427</v>
      </c>
      <c r="H78" s="7" t="str">
        <f>"15551186095"</f>
        <v>15551186095</v>
      </c>
    </row>
    <row r="79" s="4" customFormat="1" ht="18" customHeight="1" spans="1:8">
      <c r="A79" s="7">
        <v>77</v>
      </c>
      <c r="B79" s="7" t="str">
        <f t="shared" si="6"/>
        <v>20221002</v>
      </c>
      <c r="C79" s="7" t="s">
        <v>9</v>
      </c>
      <c r="D79" s="7" t="str">
        <f>"代智慧"</f>
        <v>代智慧</v>
      </c>
      <c r="E79" s="7" t="str">
        <f t="shared" si="7"/>
        <v>女</v>
      </c>
      <c r="F79" s="7" t="str">
        <f t="shared" si="8"/>
        <v>汉族</v>
      </c>
      <c r="G79" s="7" t="str">
        <f>"342426198101152428"</f>
        <v>342426198101152428</v>
      </c>
      <c r="H79" s="7" t="str">
        <f>"15156449658"</f>
        <v>15156449658</v>
      </c>
    </row>
    <row r="80" s="4" customFormat="1" ht="18" customHeight="1" spans="1:8">
      <c r="A80" s="7">
        <v>78</v>
      </c>
      <c r="B80" s="7" t="str">
        <f t="shared" si="6"/>
        <v>20221002</v>
      </c>
      <c r="C80" s="7" t="s">
        <v>9</v>
      </c>
      <c r="D80" s="7" t="str">
        <f>"汪梅"</f>
        <v>汪梅</v>
      </c>
      <c r="E80" s="7" t="str">
        <f t="shared" si="7"/>
        <v>女</v>
      </c>
      <c r="F80" s="7" t="str">
        <f t="shared" si="8"/>
        <v>汉族</v>
      </c>
      <c r="G80" s="7" t="str">
        <f>"342426199508124220"</f>
        <v>342426199508124220</v>
      </c>
      <c r="H80" s="7" t="str">
        <f>"18756160171"</f>
        <v>18756160171</v>
      </c>
    </row>
    <row r="81" customFormat="1" ht="18" customHeight="1" spans="1:8">
      <c r="A81" s="7">
        <v>79</v>
      </c>
      <c r="B81" s="7" t="str">
        <f t="shared" si="6"/>
        <v>20221002</v>
      </c>
      <c r="C81" s="7" t="s">
        <v>9</v>
      </c>
      <c r="D81" s="7" t="str">
        <f>"任道琴"</f>
        <v>任道琴</v>
      </c>
      <c r="E81" s="7" t="str">
        <f t="shared" si="7"/>
        <v>女</v>
      </c>
      <c r="F81" s="7" t="str">
        <f t="shared" si="8"/>
        <v>汉族</v>
      </c>
      <c r="G81" s="7" t="str">
        <f>"342423198109211569"</f>
        <v>342423198109211569</v>
      </c>
      <c r="H81" s="7" t="str">
        <f>"13731956364"</f>
        <v>13731956364</v>
      </c>
    </row>
    <row r="82" customFormat="1" ht="18" customHeight="1" spans="1:8">
      <c r="A82" s="7">
        <v>80</v>
      </c>
      <c r="B82" s="7" t="str">
        <f t="shared" si="6"/>
        <v>20221002</v>
      </c>
      <c r="C82" s="7" t="s">
        <v>9</v>
      </c>
      <c r="D82" s="7" t="str">
        <f>"曹丽"</f>
        <v>曹丽</v>
      </c>
      <c r="E82" s="7" t="str">
        <f t="shared" si="7"/>
        <v>女</v>
      </c>
      <c r="F82" s="7" t="str">
        <f t="shared" si="8"/>
        <v>汉族</v>
      </c>
      <c r="G82" s="7" t="str">
        <f>"342426200210264429"</f>
        <v>342426200210264429</v>
      </c>
      <c r="H82" s="7" t="str">
        <f>"18119740914"</f>
        <v>18119740914</v>
      </c>
    </row>
    <row r="83" customFormat="1" ht="18" customHeight="1" spans="1:8">
      <c r="A83" s="7">
        <v>81</v>
      </c>
      <c r="B83" s="7" t="str">
        <f t="shared" si="6"/>
        <v>20221002</v>
      </c>
      <c r="C83" s="7" t="s">
        <v>9</v>
      </c>
      <c r="D83" s="7" t="str">
        <f>"江晓旭"</f>
        <v>江晓旭</v>
      </c>
      <c r="E83" s="7" t="str">
        <f t="shared" si="7"/>
        <v>女</v>
      </c>
      <c r="F83" s="7" t="str">
        <f t="shared" si="8"/>
        <v>汉族</v>
      </c>
      <c r="G83" s="7" t="str">
        <f>"342426199610190822"</f>
        <v>342426199610190822</v>
      </c>
      <c r="H83" s="7" t="str">
        <f>"18225606040"</f>
        <v>18225606040</v>
      </c>
    </row>
    <row r="84" customFormat="1" ht="18" customHeight="1" spans="1:8">
      <c r="A84" s="7">
        <v>82</v>
      </c>
      <c r="B84" s="7" t="str">
        <f t="shared" si="6"/>
        <v>20221002</v>
      </c>
      <c r="C84" s="7" t="s">
        <v>9</v>
      </c>
      <c r="D84" s="7" t="str">
        <f>"陈晓玉"</f>
        <v>陈晓玉</v>
      </c>
      <c r="E84" s="7" t="str">
        <f t="shared" si="7"/>
        <v>女</v>
      </c>
      <c r="F84" s="7" t="str">
        <f t="shared" si="8"/>
        <v>汉族</v>
      </c>
      <c r="G84" s="7" t="str">
        <f>"342426198808042249"</f>
        <v>342426198808042249</v>
      </c>
      <c r="H84" s="7" t="str">
        <f>"18792115782"</f>
        <v>18792115782</v>
      </c>
    </row>
    <row r="85" customFormat="1" ht="18" customHeight="1" spans="1:8">
      <c r="A85" s="7">
        <v>83</v>
      </c>
      <c r="B85" s="7" t="str">
        <f t="shared" si="6"/>
        <v>20221002</v>
      </c>
      <c r="C85" s="7" t="s">
        <v>9</v>
      </c>
      <c r="D85" s="7" t="str">
        <f>"董娅"</f>
        <v>董娅</v>
      </c>
      <c r="E85" s="7" t="str">
        <f t="shared" si="7"/>
        <v>女</v>
      </c>
      <c r="F85" s="7" t="str">
        <f t="shared" si="8"/>
        <v>汉族</v>
      </c>
      <c r="G85" s="7" t="str">
        <f>"34242619930301006X"</f>
        <v>34242619930301006X</v>
      </c>
      <c r="H85" s="7" t="str">
        <f>"19956421325"</f>
        <v>19956421325</v>
      </c>
    </row>
    <row r="86" customFormat="1" ht="18" customHeight="1" spans="1:8">
      <c r="A86" s="7">
        <v>84</v>
      </c>
      <c r="B86" s="7" t="str">
        <f t="shared" si="6"/>
        <v>20221002</v>
      </c>
      <c r="C86" s="7" t="s">
        <v>9</v>
      </c>
      <c r="D86" s="7" t="str">
        <f>"何恩梅"</f>
        <v>何恩梅</v>
      </c>
      <c r="E86" s="7" t="str">
        <f t="shared" si="7"/>
        <v>女</v>
      </c>
      <c r="F86" s="7" t="str">
        <f t="shared" si="8"/>
        <v>汉族</v>
      </c>
      <c r="G86" s="7" t="str">
        <f>"342426197811184024"</f>
        <v>342426197811184024</v>
      </c>
      <c r="H86" s="7" t="str">
        <f>"13865443977"</f>
        <v>13865443977</v>
      </c>
    </row>
    <row r="87" customFormat="1" ht="18" customHeight="1" spans="1:8">
      <c r="A87" s="7">
        <v>85</v>
      </c>
      <c r="B87" s="7" t="str">
        <f t="shared" si="6"/>
        <v>20221002</v>
      </c>
      <c r="C87" s="7" t="s">
        <v>9</v>
      </c>
      <c r="D87" s="7" t="str">
        <f>"林志清"</f>
        <v>林志清</v>
      </c>
      <c r="E87" s="7" t="str">
        <f t="shared" si="7"/>
        <v>女</v>
      </c>
      <c r="F87" s="7" t="str">
        <f t="shared" si="8"/>
        <v>汉族</v>
      </c>
      <c r="G87" s="7" t="str">
        <f>"342426197505224040"</f>
        <v>342426197505224040</v>
      </c>
      <c r="H87" s="7" t="str">
        <f>"18269852912"</f>
        <v>18269852912</v>
      </c>
    </row>
    <row r="88" customFormat="1" ht="18" customHeight="1" spans="1:8">
      <c r="A88" s="7">
        <v>86</v>
      </c>
      <c r="B88" s="7" t="str">
        <f t="shared" si="6"/>
        <v>20221002</v>
      </c>
      <c r="C88" s="7" t="s">
        <v>9</v>
      </c>
      <c r="D88" s="7" t="str">
        <f>"简绍平"</f>
        <v>简绍平</v>
      </c>
      <c r="E88" s="7" t="str">
        <f t="shared" si="7"/>
        <v>女</v>
      </c>
      <c r="F88" s="7" t="str">
        <f t="shared" si="8"/>
        <v>汉族</v>
      </c>
      <c r="G88" s="7" t="str">
        <f>"342426197509300063"</f>
        <v>342426197509300063</v>
      </c>
      <c r="H88" s="7" t="str">
        <f>"13516492625"</f>
        <v>13516492625</v>
      </c>
    </row>
    <row r="89" customFormat="1" ht="18" customHeight="1" spans="1:8">
      <c r="A89" s="7">
        <v>87</v>
      </c>
      <c r="B89" s="7" t="str">
        <f t="shared" si="6"/>
        <v>20221002</v>
      </c>
      <c r="C89" s="7" t="s">
        <v>9</v>
      </c>
      <c r="D89" s="7" t="str">
        <f>"徐绍宏"</f>
        <v>徐绍宏</v>
      </c>
      <c r="E89" s="7" t="str">
        <f t="shared" si="7"/>
        <v>女</v>
      </c>
      <c r="F89" s="7" t="str">
        <f t="shared" si="8"/>
        <v>汉族</v>
      </c>
      <c r="G89" s="7" t="str">
        <f>"342426197810032424"</f>
        <v>342426197810032424</v>
      </c>
      <c r="H89" s="7" t="str">
        <f>"15955933775"</f>
        <v>15955933775</v>
      </c>
    </row>
    <row r="90" customFormat="1" ht="18" customHeight="1" spans="1:8">
      <c r="A90" s="7">
        <v>88</v>
      </c>
      <c r="B90" s="7" t="str">
        <f t="shared" si="6"/>
        <v>20221002</v>
      </c>
      <c r="C90" s="7" t="s">
        <v>9</v>
      </c>
      <c r="D90" s="7" t="str">
        <f>"李芹"</f>
        <v>李芹</v>
      </c>
      <c r="E90" s="7" t="str">
        <f t="shared" si="7"/>
        <v>女</v>
      </c>
      <c r="F90" s="7" t="str">
        <f t="shared" si="8"/>
        <v>汉族</v>
      </c>
      <c r="G90" s="7" t="str">
        <f>"342426198004303220"</f>
        <v>342426198004303220</v>
      </c>
      <c r="H90" s="7" t="str">
        <f>"18712318038"</f>
        <v>18712318038</v>
      </c>
    </row>
    <row r="91" customFormat="1" ht="18" customHeight="1" spans="1:8">
      <c r="A91" s="7">
        <v>89</v>
      </c>
      <c r="B91" s="7" t="str">
        <f t="shared" si="6"/>
        <v>20221002</v>
      </c>
      <c r="C91" s="7" t="s">
        <v>9</v>
      </c>
      <c r="D91" s="7" t="str">
        <f>"杨璇"</f>
        <v>杨璇</v>
      </c>
      <c r="E91" s="7" t="str">
        <f t="shared" si="7"/>
        <v>女</v>
      </c>
      <c r="F91" s="7" t="str">
        <f t="shared" si="8"/>
        <v>汉族</v>
      </c>
      <c r="G91" s="7" t="str">
        <f>"342426198709040467"</f>
        <v>342426198709040467</v>
      </c>
      <c r="H91" s="7" t="str">
        <f>"13865733226"</f>
        <v>13865733226</v>
      </c>
    </row>
    <row r="92" customFormat="1" ht="18" customHeight="1" spans="1:8">
      <c r="A92" s="7">
        <v>90</v>
      </c>
      <c r="B92" s="7" t="str">
        <f t="shared" si="6"/>
        <v>20221002</v>
      </c>
      <c r="C92" s="7" t="s">
        <v>9</v>
      </c>
      <c r="D92" s="7" t="str">
        <f>"熊德枝"</f>
        <v>熊德枝</v>
      </c>
      <c r="E92" s="7" t="str">
        <f t="shared" si="7"/>
        <v>女</v>
      </c>
      <c r="F92" s="7" t="str">
        <f t="shared" si="8"/>
        <v>汉族</v>
      </c>
      <c r="G92" s="7" t="str">
        <f>"342426197508073866"</f>
        <v>342426197508073866</v>
      </c>
      <c r="H92" s="7" t="str">
        <f>"13615648735"</f>
        <v>13615648735</v>
      </c>
    </row>
    <row r="93" customFormat="1" ht="18" customHeight="1" spans="1:8">
      <c r="A93" s="7">
        <v>91</v>
      </c>
      <c r="B93" s="7" t="str">
        <f t="shared" si="6"/>
        <v>20221002</v>
      </c>
      <c r="C93" s="7" t="s">
        <v>9</v>
      </c>
      <c r="D93" s="7" t="str">
        <f>"金科琴"</f>
        <v>金科琴</v>
      </c>
      <c r="E93" s="7" t="str">
        <f t="shared" si="7"/>
        <v>女</v>
      </c>
      <c r="F93" s="7" t="str">
        <f t="shared" si="8"/>
        <v>汉族</v>
      </c>
      <c r="G93" s="7" t="str">
        <f>"342426197602093441"</f>
        <v>342426197602093441</v>
      </c>
      <c r="H93" s="7" t="str">
        <f>"13516463672"</f>
        <v>13516463672</v>
      </c>
    </row>
    <row r="94" customFormat="1" ht="18" customHeight="1" spans="1:8">
      <c r="A94" s="7">
        <v>92</v>
      </c>
      <c r="B94" s="7" t="str">
        <f t="shared" si="6"/>
        <v>20221002</v>
      </c>
      <c r="C94" s="7" t="s">
        <v>9</v>
      </c>
      <c r="D94" s="7" t="str">
        <f>"李冰玉"</f>
        <v>李冰玉</v>
      </c>
      <c r="E94" s="7" t="str">
        <f t="shared" si="7"/>
        <v>女</v>
      </c>
      <c r="F94" s="7" t="str">
        <f t="shared" si="8"/>
        <v>汉族</v>
      </c>
      <c r="G94" s="7" t="str">
        <f>"342426199407243626"</f>
        <v>342426199407243626</v>
      </c>
      <c r="H94" s="7" t="str">
        <f>"18756403628"</f>
        <v>18756403628</v>
      </c>
    </row>
    <row r="95" customFormat="1" ht="18" customHeight="1" spans="1:8">
      <c r="A95" s="7">
        <v>93</v>
      </c>
      <c r="B95" s="7" t="str">
        <f t="shared" si="6"/>
        <v>20221002</v>
      </c>
      <c r="C95" s="7" t="s">
        <v>9</v>
      </c>
      <c r="D95" s="7" t="str">
        <f>"汪光悦"</f>
        <v>汪光悦</v>
      </c>
      <c r="E95" s="7" t="str">
        <f t="shared" si="7"/>
        <v>女</v>
      </c>
      <c r="F95" s="7" t="str">
        <f t="shared" si="8"/>
        <v>汉族</v>
      </c>
      <c r="G95" s="7" t="str">
        <f>"34242619761225486X"</f>
        <v>34242619761225486X</v>
      </c>
      <c r="H95" s="7" t="str">
        <f>"13856462692"</f>
        <v>13856462692</v>
      </c>
    </row>
    <row r="96" customFormat="1" ht="18" customHeight="1" spans="1:8">
      <c r="A96" s="7">
        <v>94</v>
      </c>
      <c r="B96" s="7" t="str">
        <f t="shared" si="6"/>
        <v>20221002</v>
      </c>
      <c r="C96" s="7" t="s">
        <v>9</v>
      </c>
      <c r="D96" s="7" t="str">
        <f>"仇多爱"</f>
        <v>仇多爱</v>
      </c>
      <c r="E96" s="7" t="str">
        <f t="shared" ref="E96:E116" si="9">"女"</f>
        <v>女</v>
      </c>
      <c r="F96" s="7" t="str">
        <f t="shared" ref="F96:F116" si="10">"汉族"</f>
        <v>汉族</v>
      </c>
      <c r="G96" s="7" t="str">
        <f>"340121197410231002"</f>
        <v>340121197410231002</v>
      </c>
      <c r="H96" s="7" t="str">
        <f>"15357917070"</f>
        <v>15357917070</v>
      </c>
    </row>
    <row r="97" customFormat="1" ht="18" customHeight="1" spans="1:8">
      <c r="A97" s="7">
        <v>95</v>
      </c>
      <c r="B97" s="7" t="str">
        <f t="shared" si="6"/>
        <v>20221002</v>
      </c>
      <c r="C97" s="7" t="s">
        <v>9</v>
      </c>
      <c r="D97" s="7" t="str">
        <f>"周贻春"</f>
        <v>周贻春</v>
      </c>
      <c r="E97" s="7" t="str">
        <f t="shared" si="9"/>
        <v>女</v>
      </c>
      <c r="F97" s="7" t="str">
        <f t="shared" si="10"/>
        <v>汉族</v>
      </c>
      <c r="G97" s="7" t="str">
        <f>"342426198910123686"</f>
        <v>342426198910123686</v>
      </c>
      <c r="H97" s="7" t="str">
        <f>"18919742182"</f>
        <v>18919742182</v>
      </c>
    </row>
    <row r="98" customFormat="1" ht="18" customHeight="1" spans="1:8">
      <c r="A98" s="7">
        <v>96</v>
      </c>
      <c r="B98" s="7" t="str">
        <f t="shared" si="6"/>
        <v>20221002</v>
      </c>
      <c r="C98" s="7" t="s">
        <v>9</v>
      </c>
      <c r="D98" s="7" t="str">
        <f>"方娅"</f>
        <v>方娅</v>
      </c>
      <c r="E98" s="7" t="str">
        <f t="shared" si="9"/>
        <v>女</v>
      </c>
      <c r="F98" s="7" t="str">
        <f t="shared" si="10"/>
        <v>汉族</v>
      </c>
      <c r="G98" s="7" t="str">
        <f>"342426199106133626"</f>
        <v>342426199106133626</v>
      </c>
      <c r="H98" s="7" t="str">
        <f>"18792001330"</f>
        <v>18792001330</v>
      </c>
    </row>
    <row r="99" customFormat="1" ht="18" customHeight="1" spans="1:8">
      <c r="A99" s="7">
        <v>97</v>
      </c>
      <c r="B99" s="7" t="str">
        <f t="shared" si="6"/>
        <v>20221002</v>
      </c>
      <c r="C99" s="7" t="s">
        <v>9</v>
      </c>
      <c r="D99" s="7" t="str">
        <f>"张丽婷"</f>
        <v>张丽婷</v>
      </c>
      <c r="E99" s="7" t="str">
        <f t="shared" si="9"/>
        <v>女</v>
      </c>
      <c r="F99" s="7" t="str">
        <f t="shared" si="10"/>
        <v>汉族</v>
      </c>
      <c r="G99" s="7" t="str">
        <f>"34242619981017304X"</f>
        <v>34242619981017304X</v>
      </c>
      <c r="H99" s="7" t="str">
        <f>"13155648462"</f>
        <v>13155648462</v>
      </c>
    </row>
    <row r="100" customFormat="1" ht="18" customHeight="1" spans="1:8">
      <c r="A100" s="7">
        <v>98</v>
      </c>
      <c r="B100" s="7" t="str">
        <f t="shared" si="6"/>
        <v>20221002</v>
      </c>
      <c r="C100" s="7" t="s">
        <v>9</v>
      </c>
      <c r="D100" s="7" t="str">
        <f>"熊元元"</f>
        <v>熊元元</v>
      </c>
      <c r="E100" s="7" t="str">
        <f t="shared" si="9"/>
        <v>女</v>
      </c>
      <c r="F100" s="7" t="str">
        <f t="shared" si="10"/>
        <v>汉族</v>
      </c>
      <c r="G100" s="7" t="str">
        <f>"342426198204165424"</f>
        <v>342426198204165424</v>
      </c>
      <c r="H100" s="7" t="str">
        <f>"13637259008"</f>
        <v>13637259008</v>
      </c>
    </row>
    <row r="101" customFormat="1" ht="18" customHeight="1" spans="1:8">
      <c r="A101" s="7">
        <v>99</v>
      </c>
      <c r="B101" s="7" t="str">
        <f t="shared" si="6"/>
        <v>20221002</v>
      </c>
      <c r="C101" s="7" t="s">
        <v>9</v>
      </c>
      <c r="D101" s="7" t="str">
        <f>"方谦平"</f>
        <v>方谦平</v>
      </c>
      <c r="E101" s="7" t="str">
        <f t="shared" si="9"/>
        <v>女</v>
      </c>
      <c r="F101" s="7" t="str">
        <f t="shared" si="10"/>
        <v>汉族</v>
      </c>
      <c r="G101" s="7" t="str">
        <f>"342426198812303624"</f>
        <v>342426198812303624</v>
      </c>
      <c r="H101" s="7" t="str">
        <f>"15021779865"</f>
        <v>15021779865</v>
      </c>
    </row>
    <row r="102" customFormat="1" ht="18" customHeight="1" spans="1:8">
      <c r="A102" s="7">
        <v>100</v>
      </c>
      <c r="B102" s="7" t="str">
        <f t="shared" si="6"/>
        <v>20221002</v>
      </c>
      <c r="C102" s="7" t="s">
        <v>9</v>
      </c>
      <c r="D102" s="7" t="str">
        <f>"黄静娟"</f>
        <v>黄静娟</v>
      </c>
      <c r="E102" s="7" t="str">
        <f t="shared" si="9"/>
        <v>女</v>
      </c>
      <c r="F102" s="7" t="str">
        <f t="shared" si="10"/>
        <v>汉族</v>
      </c>
      <c r="G102" s="7" t="str">
        <f>"342426197210253629"</f>
        <v>342426197210253629</v>
      </c>
      <c r="H102" s="7" t="str">
        <f>"18326321177"</f>
        <v>18326321177</v>
      </c>
    </row>
    <row r="103" customFormat="1" ht="18" customHeight="1" spans="1:8">
      <c r="A103" s="7">
        <v>101</v>
      </c>
      <c r="B103" s="7" t="str">
        <f t="shared" si="6"/>
        <v>20221002</v>
      </c>
      <c r="C103" s="7" t="s">
        <v>9</v>
      </c>
      <c r="D103" s="7" t="str">
        <f>" 卢兴莲"</f>
        <v> 卢兴莲</v>
      </c>
      <c r="E103" s="7" t="str">
        <f t="shared" si="9"/>
        <v>女</v>
      </c>
      <c r="F103" s="7" t="str">
        <f t="shared" si="10"/>
        <v>汉族</v>
      </c>
      <c r="G103" s="7" t="str">
        <f>"342426199904293026"</f>
        <v>342426199904293026</v>
      </c>
      <c r="H103" s="7" t="str">
        <f>"17354054824"</f>
        <v>17354054824</v>
      </c>
    </row>
    <row r="104" customFormat="1" ht="18" customHeight="1" spans="1:8">
      <c r="A104" s="7">
        <v>102</v>
      </c>
      <c r="B104" s="7" t="str">
        <f t="shared" si="6"/>
        <v>20221002</v>
      </c>
      <c r="C104" s="7" t="s">
        <v>9</v>
      </c>
      <c r="D104" s="7" t="str">
        <f>"张倩"</f>
        <v>张倩</v>
      </c>
      <c r="E104" s="7" t="str">
        <f t="shared" si="9"/>
        <v>女</v>
      </c>
      <c r="F104" s="7" t="str">
        <f t="shared" si="10"/>
        <v>汉族</v>
      </c>
      <c r="G104" s="7" t="str">
        <f>"342426199708054829"</f>
        <v>342426199708054829</v>
      </c>
      <c r="H104" s="7" t="str">
        <f>"18326675964"</f>
        <v>18326675964</v>
      </c>
    </row>
    <row r="105" customFormat="1" ht="18" customHeight="1" spans="1:8">
      <c r="A105" s="7">
        <v>103</v>
      </c>
      <c r="B105" s="7" t="str">
        <f t="shared" si="6"/>
        <v>20221002</v>
      </c>
      <c r="C105" s="7" t="s">
        <v>9</v>
      </c>
      <c r="D105" s="7" t="str">
        <f>"易三敏"</f>
        <v>易三敏</v>
      </c>
      <c r="E105" s="7" t="str">
        <f t="shared" si="9"/>
        <v>女</v>
      </c>
      <c r="F105" s="7" t="str">
        <f t="shared" si="10"/>
        <v>汉族</v>
      </c>
      <c r="G105" s="7" t="str">
        <f>"342426197411073624"</f>
        <v>342426197411073624</v>
      </c>
      <c r="H105" s="7" t="str">
        <f>"15256416661"</f>
        <v>15256416661</v>
      </c>
    </row>
    <row r="106" customFormat="1" ht="18" customHeight="1" spans="1:8">
      <c r="A106" s="7">
        <v>104</v>
      </c>
      <c r="B106" s="7" t="str">
        <f t="shared" si="6"/>
        <v>20221002</v>
      </c>
      <c r="C106" s="7" t="s">
        <v>9</v>
      </c>
      <c r="D106" s="7" t="str">
        <f>"徐琴"</f>
        <v>徐琴</v>
      </c>
      <c r="E106" s="7" t="str">
        <f t="shared" si="9"/>
        <v>女</v>
      </c>
      <c r="F106" s="7" t="str">
        <f t="shared" si="10"/>
        <v>汉族</v>
      </c>
      <c r="G106" s="7" t="str">
        <f>"342426197408113621"</f>
        <v>342426197408113621</v>
      </c>
      <c r="H106" s="7" t="str">
        <f>"18726957905"</f>
        <v>18726957905</v>
      </c>
    </row>
    <row r="107" customFormat="1" ht="18" customHeight="1" spans="1:8">
      <c r="A107" s="7">
        <v>105</v>
      </c>
      <c r="B107" s="7" t="str">
        <f t="shared" si="6"/>
        <v>20221002</v>
      </c>
      <c r="C107" s="7" t="s">
        <v>9</v>
      </c>
      <c r="D107" s="7" t="str">
        <f>"王敏"</f>
        <v>王敏</v>
      </c>
      <c r="E107" s="7" t="str">
        <f t="shared" si="9"/>
        <v>女</v>
      </c>
      <c r="F107" s="7" t="str">
        <f t="shared" si="10"/>
        <v>汉族</v>
      </c>
      <c r="G107" s="7" t="str">
        <f>"342426198210021822"</f>
        <v>342426198210021822</v>
      </c>
      <c r="H107" s="7" t="str">
        <f>"15856440391"</f>
        <v>15856440391</v>
      </c>
    </row>
    <row r="108" customFormat="1" ht="18" customHeight="1" spans="1:8">
      <c r="A108" s="7">
        <v>106</v>
      </c>
      <c r="B108" s="7" t="str">
        <f t="shared" si="6"/>
        <v>20221002</v>
      </c>
      <c r="C108" s="7" t="s">
        <v>9</v>
      </c>
      <c r="D108" s="7" t="str">
        <f>"陈荣丽"</f>
        <v>陈荣丽</v>
      </c>
      <c r="E108" s="7" t="str">
        <f t="shared" si="9"/>
        <v>女</v>
      </c>
      <c r="F108" s="7" t="str">
        <f t="shared" si="10"/>
        <v>汉族</v>
      </c>
      <c r="G108" s="7" t="str">
        <f>"342426199001033645"</f>
        <v>342426199001033645</v>
      </c>
      <c r="H108" s="7" t="str">
        <f>"18019937110"</f>
        <v>18019937110</v>
      </c>
    </row>
    <row r="109" customFormat="1" ht="18" customHeight="1" spans="1:8">
      <c r="A109" s="7">
        <v>107</v>
      </c>
      <c r="B109" s="7" t="str">
        <f t="shared" si="6"/>
        <v>20221002</v>
      </c>
      <c r="C109" s="7" t="s">
        <v>9</v>
      </c>
      <c r="D109" s="7" t="str">
        <f>"漆振霞"</f>
        <v>漆振霞</v>
      </c>
      <c r="E109" s="7" t="str">
        <f t="shared" si="9"/>
        <v>女</v>
      </c>
      <c r="F109" s="7" t="str">
        <f t="shared" si="10"/>
        <v>汉族</v>
      </c>
      <c r="G109" s="7" t="str">
        <f>"342426198505203623"</f>
        <v>342426198505203623</v>
      </c>
      <c r="H109" s="7" t="str">
        <f>"15656408787"</f>
        <v>15656408787</v>
      </c>
    </row>
    <row r="110" customFormat="1" ht="18" customHeight="1" spans="1:8">
      <c r="A110" s="7">
        <v>108</v>
      </c>
      <c r="B110" s="7" t="str">
        <f t="shared" si="6"/>
        <v>20221002</v>
      </c>
      <c r="C110" s="7" t="s">
        <v>9</v>
      </c>
      <c r="D110" s="7" t="str">
        <f>"何国荣"</f>
        <v>何国荣</v>
      </c>
      <c r="E110" s="7" t="str">
        <f t="shared" si="9"/>
        <v>女</v>
      </c>
      <c r="F110" s="7" t="str">
        <f t="shared" si="10"/>
        <v>汉族</v>
      </c>
      <c r="G110" s="7" t="str">
        <f>"342426198109102820"</f>
        <v>342426198109102820</v>
      </c>
      <c r="H110" s="7" t="str">
        <f>"15856489139"</f>
        <v>15856489139</v>
      </c>
    </row>
    <row r="111" customFormat="1" ht="18" customHeight="1" spans="1:8">
      <c r="A111" s="7">
        <v>109</v>
      </c>
      <c r="B111" s="7" t="str">
        <f t="shared" si="6"/>
        <v>20221002</v>
      </c>
      <c r="C111" s="7" t="s">
        <v>9</v>
      </c>
      <c r="D111" s="7" t="str">
        <f>"吴静云"</f>
        <v>吴静云</v>
      </c>
      <c r="E111" s="7" t="str">
        <f t="shared" si="9"/>
        <v>女</v>
      </c>
      <c r="F111" s="7" t="str">
        <f t="shared" si="10"/>
        <v>汉族</v>
      </c>
      <c r="G111" s="7" t="str">
        <f>"342426197306163644"</f>
        <v>342426197306163644</v>
      </c>
      <c r="H111" s="7" t="str">
        <f>"18856436853"</f>
        <v>18856436853</v>
      </c>
    </row>
    <row r="112" customFormat="1" ht="18" customHeight="1" spans="1:8">
      <c r="A112" s="7">
        <v>110</v>
      </c>
      <c r="B112" s="7" t="str">
        <f t="shared" ref="B112:B144" si="11">"20221002"</f>
        <v>20221002</v>
      </c>
      <c r="C112" s="7" t="s">
        <v>9</v>
      </c>
      <c r="D112" s="7" t="str">
        <f>"冯克娟"</f>
        <v>冯克娟</v>
      </c>
      <c r="E112" s="7" t="str">
        <f t="shared" si="9"/>
        <v>女</v>
      </c>
      <c r="F112" s="7" t="str">
        <f t="shared" si="10"/>
        <v>汉族</v>
      </c>
      <c r="G112" s="7" t="str">
        <f>"342426198207095425"</f>
        <v>342426198207095425</v>
      </c>
      <c r="H112" s="7" t="str">
        <f>"15856412377"</f>
        <v>15856412377</v>
      </c>
    </row>
    <row r="113" customFormat="1" ht="18" customHeight="1" spans="1:8">
      <c r="A113" s="7">
        <v>111</v>
      </c>
      <c r="B113" s="7" t="str">
        <f t="shared" si="11"/>
        <v>20221002</v>
      </c>
      <c r="C113" s="7" t="s">
        <v>9</v>
      </c>
      <c r="D113" s="7" t="str">
        <f>"黄丹丹"</f>
        <v>黄丹丹</v>
      </c>
      <c r="E113" s="7" t="str">
        <f t="shared" si="9"/>
        <v>女</v>
      </c>
      <c r="F113" s="7" t="str">
        <f t="shared" si="10"/>
        <v>汉族</v>
      </c>
      <c r="G113" s="7" t="str">
        <f>"34242619760901008X"</f>
        <v>34242619760901008X</v>
      </c>
      <c r="H113" s="7" t="str">
        <f>"15215643719"</f>
        <v>15215643719</v>
      </c>
    </row>
    <row r="114" customFormat="1" ht="18" customHeight="1" spans="1:8">
      <c r="A114" s="7">
        <v>112</v>
      </c>
      <c r="B114" s="7" t="str">
        <f t="shared" si="11"/>
        <v>20221002</v>
      </c>
      <c r="C114" s="7" t="s">
        <v>9</v>
      </c>
      <c r="D114" s="7" t="str">
        <f>"彭作娟"</f>
        <v>彭作娟</v>
      </c>
      <c r="E114" s="7" t="str">
        <f t="shared" si="9"/>
        <v>女</v>
      </c>
      <c r="F114" s="7" t="str">
        <f t="shared" si="10"/>
        <v>汉族</v>
      </c>
      <c r="G114" s="7" t="str">
        <f>"342426199112053622"</f>
        <v>342426199112053622</v>
      </c>
      <c r="H114" s="7" t="str">
        <f>"18156090786"</f>
        <v>18156090786</v>
      </c>
    </row>
    <row r="115" customFormat="1" ht="18" customHeight="1" spans="1:8">
      <c r="A115" s="7">
        <v>113</v>
      </c>
      <c r="B115" s="7" t="str">
        <f t="shared" si="11"/>
        <v>20221002</v>
      </c>
      <c r="C115" s="7" t="s">
        <v>9</v>
      </c>
      <c r="D115" s="7" t="str">
        <f>"周霞"</f>
        <v>周霞</v>
      </c>
      <c r="E115" s="7" t="str">
        <f t="shared" ref="E115:E144" si="12">"女"</f>
        <v>女</v>
      </c>
      <c r="F115" s="7" t="str">
        <f t="shared" ref="F115:F144" si="13">"汉族"</f>
        <v>汉族</v>
      </c>
      <c r="G115" s="7" t="str">
        <f>"342426198010031428"</f>
        <v>342426198010031428</v>
      </c>
      <c r="H115" s="7" t="str">
        <f>"15156479688"</f>
        <v>15156479688</v>
      </c>
    </row>
    <row r="116" customFormat="1" ht="18" customHeight="1" spans="1:8">
      <c r="A116" s="7">
        <v>114</v>
      </c>
      <c r="B116" s="7" t="str">
        <f t="shared" si="11"/>
        <v>20221002</v>
      </c>
      <c r="C116" s="7" t="s">
        <v>9</v>
      </c>
      <c r="D116" s="7" t="str">
        <f>"张珊珊"</f>
        <v>张珊珊</v>
      </c>
      <c r="E116" s="7" t="str">
        <f t="shared" si="12"/>
        <v>女</v>
      </c>
      <c r="F116" s="7" t="str">
        <f t="shared" si="13"/>
        <v>汉族</v>
      </c>
      <c r="G116" s="7" t="str">
        <f>"342426198502203249"</f>
        <v>342426198502203249</v>
      </c>
      <c r="H116" s="7" t="str">
        <f>"18712322636"</f>
        <v>18712322636</v>
      </c>
    </row>
    <row r="117" customFormat="1" ht="18" customHeight="1" spans="1:8">
      <c r="A117" s="7">
        <v>115</v>
      </c>
      <c r="B117" s="7" t="str">
        <f t="shared" si="11"/>
        <v>20221002</v>
      </c>
      <c r="C117" s="7" t="s">
        <v>9</v>
      </c>
      <c r="D117" s="7" t="str">
        <f>"刘杨"</f>
        <v>刘杨</v>
      </c>
      <c r="E117" s="7" t="str">
        <f t="shared" si="12"/>
        <v>女</v>
      </c>
      <c r="F117" s="7" t="str">
        <f t="shared" si="13"/>
        <v>汉族</v>
      </c>
      <c r="G117" s="7" t="str">
        <f>"342426198111283122"</f>
        <v>342426198111283122</v>
      </c>
      <c r="H117" s="7" t="str">
        <f>"15956477216"</f>
        <v>15956477216</v>
      </c>
    </row>
    <row r="118" customFormat="1" ht="18" customHeight="1" spans="1:8">
      <c r="A118" s="7">
        <v>116</v>
      </c>
      <c r="B118" s="7" t="str">
        <f t="shared" si="11"/>
        <v>20221002</v>
      </c>
      <c r="C118" s="7" t="s">
        <v>9</v>
      </c>
      <c r="D118" s="7" t="str">
        <f>"陈建华"</f>
        <v>陈建华</v>
      </c>
      <c r="E118" s="7" t="str">
        <f t="shared" si="12"/>
        <v>女</v>
      </c>
      <c r="F118" s="7" t="str">
        <f t="shared" si="13"/>
        <v>汉族</v>
      </c>
      <c r="G118" s="7" t="str">
        <f>"342426197511085462"</f>
        <v>342426197511085462</v>
      </c>
      <c r="H118" s="7" t="str">
        <f>"13637274922"</f>
        <v>13637274922</v>
      </c>
    </row>
    <row r="119" customFormat="1" ht="18" customHeight="1" spans="1:8">
      <c r="A119" s="7">
        <v>117</v>
      </c>
      <c r="B119" s="7" t="str">
        <f t="shared" si="11"/>
        <v>20221002</v>
      </c>
      <c r="C119" s="7" t="s">
        <v>9</v>
      </c>
      <c r="D119" s="7" t="str">
        <f>"蒋琪"</f>
        <v>蒋琪</v>
      </c>
      <c r="E119" s="7" t="str">
        <f t="shared" si="12"/>
        <v>女</v>
      </c>
      <c r="F119" s="7" t="str">
        <f t="shared" si="13"/>
        <v>汉族</v>
      </c>
      <c r="G119" s="7" t="str">
        <f>"342426197510144045"</f>
        <v>342426197510144045</v>
      </c>
      <c r="H119" s="7" t="str">
        <f>"15855953537"</f>
        <v>15855953537</v>
      </c>
    </row>
    <row r="120" customFormat="1" ht="18" customHeight="1" spans="1:8">
      <c r="A120" s="7">
        <v>118</v>
      </c>
      <c r="B120" s="7" t="str">
        <f t="shared" si="11"/>
        <v>20221002</v>
      </c>
      <c r="C120" s="7" t="s">
        <v>9</v>
      </c>
      <c r="D120" s="7" t="str">
        <f>"项习玲"</f>
        <v>项习玲</v>
      </c>
      <c r="E120" s="7" t="str">
        <f t="shared" si="12"/>
        <v>女</v>
      </c>
      <c r="F120" s="7" t="str">
        <f t="shared" si="13"/>
        <v>汉族</v>
      </c>
      <c r="G120" s="7" t="str">
        <f>"342426197508154826"</f>
        <v>342426197508154826</v>
      </c>
      <c r="H120" s="7" t="str">
        <f>"18326470862"</f>
        <v>18326470862</v>
      </c>
    </row>
    <row r="121" customFormat="1" ht="18" customHeight="1" spans="1:8">
      <c r="A121" s="7">
        <v>119</v>
      </c>
      <c r="B121" s="7" t="str">
        <f t="shared" si="11"/>
        <v>20221002</v>
      </c>
      <c r="C121" s="7" t="s">
        <v>9</v>
      </c>
      <c r="D121" s="7" t="str">
        <f>"江良英"</f>
        <v>江良英</v>
      </c>
      <c r="E121" s="7" t="str">
        <f t="shared" si="12"/>
        <v>女</v>
      </c>
      <c r="F121" s="7" t="str">
        <f t="shared" si="13"/>
        <v>汉族</v>
      </c>
      <c r="G121" s="7" t="str">
        <f>"342426197404163680"</f>
        <v>342426197404163680</v>
      </c>
      <c r="H121" s="7" t="str">
        <f>"18726466735"</f>
        <v>18726466735</v>
      </c>
    </row>
    <row r="122" customFormat="1" ht="18" customHeight="1" spans="1:8">
      <c r="A122" s="7">
        <v>120</v>
      </c>
      <c r="B122" s="7" t="str">
        <f t="shared" si="11"/>
        <v>20221002</v>
      </c>
      <c r="C122" s="7" t="s">
        <v>9</v>
      </c>
      <c r="D122" s="7" t="str">
        <f>"赵战英"</f>
        <v>赵战英</v>
      </c>
      <c r="E122" s="7" t="str">
        <f t="shared" si="12"/>
        <v>女</v>
      </c>
      <c r="F122" s="7" t="str">
        <f t="shared" si="13"/>
        <v>汉族</v>
      </c>
      <c r="G122" s="7" t="str">
        <f>"411325198205124128"</f>
        <v>411325198205124128</v>
      </c>
      <c r="H122" s="7" t="str">
        <f>"18075038302"</f>
        <v>18075038302</v>
      </c>
    </row>
    <row r="123" customFormat="1" ht="18" customHeight="1" spans="1:8">
      <c r="A123" s="7">
        <v>121</v>
      </c>
      <c r="B123" s="7" t="str">
        <f t="shared" si="11"/>
        <v>20221002</v>
      </c>
      <c r="C123" s="7" t="s">
        <v>9</v>
      </c>
      <c r="D123" s="7" t="str">
        <f>"汪梅兰"</f>
        <v>汪梅兰</v>
      </c>
      <c r="E123" s="7" t="str">
        <f t="shared" si="12"/>
        <v>女</v>
      </c>
      <c r="F123" s="7" t="str">
        <f t="shared" si="13"/>
        <v>汉族</v>
      </c>
      <c r="G123" s="7" t="str">
        <f>"342426199508124220"</f>
        <v>342426199508124220</v>
      </c>
      <c r="H123" s="7" t="str">
        <f>"18756160171"</f>
        <v>18756160171</v>
      </c>
    </row>
    <row r="124" customFormat="1" ht="18" customHeight="1" spans="1:8">
      <c r="A124" s="7">
        <v>122</v>
      </c>
      <c r="B124" s="7" t="str">
        <f t="shared" si="11"/>
        <v>20221002</v>
      </c>
      <c r="C124" s="7" t="s">
        <v>9</v>
      </c>
      <c r="D124" s="7" t="str">
        <f>"邵家凤"</f>
        <v>邵家凤</v>
      </c>
      <c r="E124" s="7" t="str">
        <f t="shared" si="12"/>
        <v>女</v>
      </c>
      <c r="F124" s="7" t="str">
        <f t="shared" si="13"/>
        <v>汉族</v>
      </c>
      <c r="G124" s="7" t="str">
        <f>"342426197912042420"</f>
        <v>342426197912042420</v>
      </c>
      <c r="H124" s="7" t="str">
        <f>"13695640582"</f>
        <v>13695640582</v>
      </c>
    </row>
    <row r="125" customFormat="1" ht="18" customHeight="1" spans="1:8">
      <c r="A125" s="7">
        <v>123</v>
      </c>
      <c r="B125" s="7" t="str">
        <f t="shared" si="11"/>
        <v>20221002</v>
      </c>
      <c r="C125" s="7" t="s">
        <v>9</v>
      </c>
      <c r="D125" s="7" t="str">
        <f>"徐霞"</f>
        <v>徐霞</v>
      </c>
      <c r="E125" s="7" t="str">
        <f t="shared" si="12"/>
        <v>女</v>
      </c>
      <c r="F125" s="7" t="str">
        <f t="shared" si="13"/>
        <v>汉族</v>
      </c>
      <c r="G125" s="7" t="str">
        <f>"34242619871118366X"</f>
        <v>34242619871118366X</v>
      </c>
      <c r="H125" s="7" t="str">
        <f>"18365535089"</f>
        <v>18365535089</v>
      </c>
    </row>
    <row r="126" customFormat="1" ht="18" customHeight="1" spans="1:8">
      <c r="A126" s="7">
        <v>124</v>
      </c>
      <c r="B126" s="7" t="str">
        <f t="shared" si="11"/>
        <v>20221002</v>
      </c>
      <c r="C126" s="7" t="s">
        <v>9</v>
      </c>
      <c r="D126" s="7" t="str">
        <f>"余小莉"</f>
        <v>余小莉</v>
      </c>
      <c r="E126" s="7" t="str">
        <f t="shared" si="12"/>
        <v>女</v>
      </c>
      <c r="F126" s="7" t="str">
        <f t="shared" si="13"/>
        <v>汉族</v>
      </c>
      <c r="G126" s="7" t="str">
        <f>"342426197505284027"</f>
        <v>342426197505284027</v>
      </c>
      <c r="H126" s="7" t="str">
        <f>"15955923166"</f>
        <v>15955923166</v>
      </c>
    </row>
    <row r="127" customFormat="1" ht="18" customHeight="1" spans="1:8">
      <c r="A127" s="7">
        <v>125</v>
      </c>
      <c r="B127" s="7" t="str">
        <f t="shared" si="11"/>
        <v>20221002</v>
      </c>
      <c r="C127" s="7" t="s">
        <v>9</v>
      </c>
      <c r="D127" s="7" t="str">
        <f>"刘青青"</f>
        <v>刘青青</v>
      </c>
      <c r="E127" s="7" t="str">
        <f t="shared" si="12"/>
        <v>女</v>
      </c>
      <c r="F127" s="7" t="str">
        <f t="shared" si="13"/>
        <v>汉族</v>
      </c>
      <c r="G127" s="7" t="str">
        <f>"342426199302040224"</f>
        <v>342426199302040224</v>
      </c>
      <c r="H127" s="7" t="str">
        <f>"15385912850"</f>
        <v>15385912850</v>
      </c>
    </row>
    <row r="128" customFormat="1" ht="18" customHeight="1" spans="1:8">
      <c r="A128" s="7">
        <v>126</v>
      </c>
      <c r="B128" s="7" t="str">
        <f t="shared" si="11"/>
        <v>20221002</v>
      </c>
      <c r="C128" s="7" t="s">
        <v>9</v>
      </c>
      <c r="D128" s="7" t="str">
        <f>"王萍"</f>
        <v>王萍</v>
      </c>
      <c r="E128" s="7" t="str">
        <f t="shared" si="12"/>
        <v>女</v>
      </c>
      <c r="F128" s="7" t="str">
        <f t="shared" si="13"/>
        <v>汉族</v>
      </c>
      <c r="G128" s="7" t="str">
        <f>"342426197908101029"</f>
        <v>342426197908101029</v>
      </c>
      <c r="H128" s="7" t="str">
        <f>"15357433320"</f>
        <v>15357433320</v>
      </c>
    </row>
    <row r="129" customFormat="1" ht="18" customHeight="1" spans="1:8">
      <c r="A129" s="7">
        <v>127</v>
      </c>
      <c r="B129" s="7" t="str">
        <f t="shared" si="11"/>
        <v>20221002</v>
      </c>
      <c r="C129" s="7" t="s">
        <v>9</v>
      </c>
      <c r="D129" s="7" t="str">
        <f>"余英丽"</f>
        <v>余英丽</v>
      </c>
      <c r="E129" s="7" t="str">
        <f t="shared" si="12"/>
        <v>女</v>
      </c>
      <c r="F129" s="7" t="str">
        <f t="shared" si="13"/>
        <v>汉族</v>
      </c>
      <c r="G129" s="7" t="str">
        <f>"342426197511023229"</f>
        <v>342426197511023229</v>
      </c>
      <c r="H129" s="7" t="str">
        <f>"13731973686"</f>
        <v>13731973686</v>
      </c>
    </row>
    <row r="130" customFormat="1" ht="18" customHeight="1" spans="1:8">
      <c r="A130" s="7">
        <v>128</v>
      </c>
      <c r="B130" s="7" t="str">
        <f t="shared" si="11"/>
        <v>20221002</v>
      </c>
      <c r="C130" s="7" t="s">
        <v>9</v>
      </c>
      <c r="D130" s="7" t="str">
        <f>"潘红"</f>
        <v>潘红</v>
      </c>
      <c r="E130" s="7" t="str">
        <f t="shared" si="12"/>
        <v>女</v>
      </c>
      <c r="F130" s="7" t="str">
        <f t="shared" si="13"/>
        <v>汉族</v>
      </c>
      <c r="G130" s="7" t="str">
        <f>"342426198203070466"</f>
        <v>342426198203070466</v>
      </c>
      <c r="H130" s="7" t="str">
        <f>"13856476365"</f>
        <v>13856476365</v>
      </c>
    </row>
    <row r="131" customFormat="1" ht="18" customHeight="1" spans="1:8">
      <c r="A131" s="7">
        <v>129</v>
      </c>
      <c r="B131" s="7" t="str">
        <f t="shared" si="11"/>
        <v>20221002</v>
      </c>
      <c r="C131" s="7" t="s">
        <v>9</v>
      </c>
      <c r="D131" s="7" t="str">
        <f>"吴晓倩"</f>
        <v>吴晓倩</v>
      </c>
      <c r="E131" s="7" t="str">
        <f t="shared" si="12"/>
        <v>女</v>
      </c>
      <c r="F131" s="7" t="str">
        <f t="shared" si="13"/>
        <v>汉族</v>
      </c>
      <c r="G131" s="7" t="str">
        <f>"342426199811263223"</f>
        <v>342426199811263223</v>
      </c>
      <c r="H131" s="7" t="str">
        <f>"13003090227"</f>
        <v>13003090227</v>
      </c>
    </row>
    <row r="132" s="3" customFormat="1" ht="18" customHeight="1" spans="1:8">
      <c r="A132" s="7">
        <v>130</v>
      </c>
      <c r="B132" s="7" t="str">
        <f t="shared" si="11"/>
        <v>20221002</v>
      </c>
      <c r="C132" s="7" t="s">
        <v>9</v>
      </c>
      <c r="D132" s="7" t="str">
        <f>"陈玲"</f>
        <v>陈玲</v>
      </c>
      <c r="E132" s="7" t="str">
        <f t="shared" si="12"/>
        <v>女</v>
      </c>
      <c r="F132" s="7" t="str">
        <f t="shared" si="13"/>
        <v>汉族</v>
      </c>
      <c r="G132" s="7" t="str">
        <f>"342426197610272028"</f>
        <v>342426197610272028</v>
      </c>
      <c r="H132" s="7" t="str">
        <f>"13349006933"</f>
        <v>13349006933</v>
      </c>
    </row>
    <row r="133" s="3" customFormat="1" ht="18" customHeight="1" spans="1:8">
      <c r="A133" s="7">
        <v>131</v>
      </c>
      <c r="B133" s="7" t="str">
        <f t="shared" si="11"/>
        <v>20221002</v>
      </c>
      <c r="C133" s="7" t="s">
        <v>9</v>
      </c>
      <c r="D133" s="7" t="str">
        <f>"徐琴"</f>
        <v>徐琴</v>
      </c>
      <c r="E133" s="7" t="str">
        <f t="shared" si="12"/>
        <v>女</v>
      </c>
      <c r="F133" s="7" t="str">
        <f t="shared" si="13"/>
        <v>汉族</v>
      </c>
      <c r="G133" s="7" t="str">
        <f>"342426197807063625"</f>
        <v>342426197807063625</v>
      </c>
      <c r="H133" s="7" t="str">
        <f>"18712334382"</f>
        <v>18712334382</v>
      </c>
    </row>
    <row r="134" s="3" customFormat="1" ht="18" customHeight="1" spans="1:8">
      <c r="A134" s="7">
        <v>132</v>
      </c>
      <c r="B134" s="7" t="str">
        <f t="shared" si="11"/>
        <v>20221002</v>
      </c>
      <c r="C134" s="7" t="s">
        <v>9</v>
      </c>
      <c r="D134" s="7" t="str">
        <f>"周欣"</f>
        <v>周欣</v>
      </c>
      <c r="E134" s="7" t="str">
        <f t="shared" si="12"/>
        <v>女</v>
      </c>
      <c r="F134" s="7" t="str">
        <f t="shared" si="13"/>
        <v>汉族</v>
      </c>
      <c r="G134" s="7" t="str">
        <f>"342426199504293668"</f>
        <v>342426199504293668</v>
      </c>
      <c r="H134" s="7" t="str">
        <f>"15156973291"</f>
        <v>15156973291</v>
      </c>
    </row>
    <row r="135" s="3" customFormat="1" ht="18" customHeight="1" spans="1:8">
      <c r="A135" s="7">
        <v>133</v>
      </c>
      <c r="B135" s="7" t="str">
        <f t="shared" si="11"/>
        <v>20221002</v>
      </c>
      <c r="C135" s="7" t="s">
        <v>9</v>
      </c>
      <c r="D135" s="7" t="str">
        <f>"徐生平"</f>
        <v>徐生平</v>
      </c>
      <c r="E135" s="7" t="str">
        <f t="shared" si="12"/>
        <v>女</v>
      </c>
      <c r="F135" s="7" t="str">
        <f t="shared" si="13"/>
        <v>汉族</v>
      </c>
      <c r="G135" s="7" t="str">
        <f>"342426198110283243"</f>
        <v>342426198110283243</v>
      </c>
      <c r="H135" s="7" t="str">
        <f>"14790236769"</f>
        <v>14790236769</v>
      </c>
    </row>
    <row r="136" s="3" customFormat="1" ht="18" customHeight="1" spans="1:8">
      <c r="A136" s="7">
        <v>134</v>
      </c>
      <c r="B136" s="7" t="str">
        <f t="shared" si="11"/>
        <v>20221002</v>
      </c>
      <c r="C136" s="7" t="s">
        <v>9</v>
      </c>
      <c r="D136" s="7" t="str">
        <f>"赵晓月"</f>
        <v>赵晓月</v>
      </c>
      <c r="E136" s="7" t="str">
        <f t="shared" si="12"/>
        <v>女</v>
      </c>
      <c r="F136" s="7" t="str">
        <f t="shared" si="13"/>
        <v>汉族</v>
      </c>
      <c r="G136" s="7" t="str">
        <f>"342426200111034249"</f>
        <v>342426200111034249</v>
      </c>
      <c r="H136" s="7" t="str">
        <f>"15256026861"</f>
        <v>15256026861</v>
      </c>
    </row>
    <row r="137" s="3" customFormat="1" ht="18" customHeight="1" spans="1:8">
      <c r="A137" s="7">
        <v>135</v>
      </c>
      <c r="B137" s="7" t="str">
        <f t="shared" si="11"/>
        <v>20221002</v>
      </c>
      <c r="C137" s="7" t="s">
        <v>9</v>
      </c>
      <c r="D137" s="7" t="str">
        <f>"张晓玲"</f>
        <v>张晓玲</v>
      </c>
      <c r="E137" s="7" t="str">
        <f t="shared" si="12"/>
        <v>女</v>
      </c>
      <c r="F137" s="7" t="str">
        <f t="shared" si="13"/>
        <v>汉族</v>
      </c>
      <c r="G137" s="7" t="str">
        <f>"34242619800619542X"</f>
        <v>34242619800619542X</v>
      </c>
      <c r="H137" s="7" t="str">
        <f>"18056461751"</f>
        <v>18056461751</v>
      </c>
    </row>
    <row r="138" s="3" customFormat="1" ht="18" customHeight="1" spans="1:8">
      <c r="A138" s="7">
        <v>136</v>
      </c>
      <c r="B138" s="7" t="str">
        <f t="shared" si="11"/>
        <v>20221002</v>
      </c>
      <c r="C138" s="7" t="s">
        <v>9</v>
      </c>
      <c r="D138" s="7" t="str">
        <f>"夏莉"</f>
        <v>夏莉</v>
      </c>
      <c r="E138" s="7" t="str">
        <f t="shared" si="12"/>
        <v>女</v>
      </c>
      <c r="F138" s="7" t="str">
        <f t="shared" si="13"/>
        <v>汉族</v>
      </c>
      <c r="G138" s="7" t="str">
        <f>"342426199309013640"</f>
        <v>342426199309013640</v>
      </c>
      <c r="H138" s="7" t="str">
        <f>"16605640950"</f>
        <v>16605640950</v>
      </c>
    </row>
    <row r="139" s="3" customFormat="1" ht="18" customHeight="1" spans="1:8">
      <c r="A139" s="7">
        <v>137</v>
      </c>
      <c r="B139" s="7" t="str">
        <f t="shared" si="11"/>
        <v>20221002</v>
      </c>
      <c r="C139" s="7" t="s">
        <v>9</v>
      </c>
      <c r="D139" s="7" t="str">
        <f>"查贵玲"</f>
        <v>查贵玲</v>
      </c>
      <c r="E139" s="7" t="str">
        <f t="shared" si="12"/>
        <v>女</v>
      </c>
      <c r="F139" s="7" t="str">
        <f t="shared" si="13"/>
        <v>汉族</v>
      </c>
      <c r="G139" s="7" t="str">
        <f>"342426197907141029"</f>
        <v>342426197907141029</v>
      </c>
      <c r="H139" s="7" t="str">
        <f>"15212828039"</f>
        <v>15212828039</v>
      </c>
    </row>
    <row r="140" s="3" customFormat="1" ht="18" customHeight="1" spans="1:8">
      <c r="A140" s="7">
        <v>138</v>
      </c>
      <c r="B140" s="7" t="str">
        <f t="shared" si="11"/>
        <v>20221002</v>
      </c>
      <c r="C140" s="7" t="s">
        <v>9</v>
      </c>
      <c r="D140" s="7" t="str">
        <f>"王洪梅"</f>
        <v>王洪梅</v>
      </c>
      <c r="E140" s="7" t="str">
        <f t="shared" si="12"/>
        <v>女</v>
      </c>
      <c r="F140" s="7" t="str">
        <f t="shared" si="13"/>
        <v>汉族</v>
      </c>
      <c r="G140" s="7" t="str">
        <f>"34242619741207344X"</f>
        <v>34242619741207344X</v>
      </c>
      <c r="H140" s="7" t="str">
        <f>"18712320138"</f>
        <v>18712320138</v>
      </c>
    </row>
    <row r="141" s="3" customFormat="1" ht="18" customHeight="1" spans="1:8">
      <c r="A141" s="7">
        <v>139</v>
      </c>
      <c r="B141" s="7" t="str">
        <f t="shared" si="11"/>
        <v>20221002</v>
      </c>
      <c r="C141" s="7" t="s">
        <v>9</v>
      </c>
      <c r="D141" s="7" t="str">
        <f>"陈进梅"</f>
        <v>陈进梅</v>
      </c>
      <c r="E141" s="7" t="str">
        <f t="shared" si="12"/>
        <v>女</v>
      </c>
      <c r="F141" s="7" t="str">
        <f t="shared" si="13"/>
        <v>汉族</v>
      </c>
      <c r="G141" s="7" t="str">
        <f>"342426197910203040"</f>
        <v>342426197910203040</v>
      </c>
      <c r="H141" s="7" t="str">
        <f>"18326033277"</f>
        <v>18326033277</v>
      </c>
    </row>
    <row r="142" s="3" customFormat="1" ht="18" customHeight="1" spans="1:8">
      <c r="A142" s="7">
        <v>140</v>
      </c>
      <c r="B142" s="7" t="str">
        <f t="shared" si="11"/>
        <v>20221002</v>
      </c>
      <c r="C142" s="7" t="s">
        <v>9</v>
      </c>
      <c r="D142" s="7" t="str">
        <f>"闫玲"</f>
        <v>闫玲</v>
      </c>
      <c r="E142" s="7" t="str">
        <f t="shared" si="12"/>
        <v>女</v>
      </c>
      <c r="F142" s="7" t="str">
        <f t="shared" si="13"/>
        <v>汉族</v>
      </c>
      <c r="G142" s="7" t="str">
        <f>"342426197405233927"</f>
        <v>342426197405233927</v>
      </c>
      <c r="H142" s="7" t="str">
        <f>"15955941846"</f>
        <v>15955941846</v>
      </c>
    </row>
  </sheetData>
  <autoFilter ref="B2:H142">
    <extLst/>
  </autoFilter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3"/>
  <sheetViews>
    <sheetView tabSelected="1" workbookViewId="0">
      <selection activeCell="A143" sqref="A143"/>
    </sheetView>
  </sheetViews>
  <sheetFormatPr defaultColWidth="9" defaultRowHeight="14" outlineLevelCol="3"/>
  <cols>
    <col min="1" max="1" width="9.45454545454546" customWidth="1"/>
    <col min="2" max="2" width="16.7272727272727" customWidth="1"/>
    <col min="3" max="3" width="15.3636363636364" customWidth="1"/>
    <col min="4" max="4" width="25.3636363636364" customWidth="1"/>
  </cols>
  <sheetData>
    <row r="1" customFormat="1" ht="40" customHeight="1" spans="1:4">
      <c r="A1" s="5" t="s">
        <v>10</v>
      </c>
      <c r="B1" s="5"/>
      <c r="C1" s="5"/>
      <c r="D1" s="5"/>
    </row>
    <row r="2" s="1" customFormat="1" ht="18" customHeight="1" spans="1:4">
      <c r="A2" s="6" t="s">
        <v>0</v>
      </c>
      <c r="B2" s="6" t="s">
        <v>1</v>
      </c>
      <c r="C2" s="6" t="s">
        <v>3</v>
      </c>
      <c r="D2" s="6" t="s">
        <v>11</v>
      </c>
    </row>
    <row r="3" s="2" customFormat="1" ht="18" customHeight="1" spans="1:4">
      <c r="A3" s="7">
        <v>1</v>
      </c>
      <c r="B3" s="7" t="str">
        <f t="shared" ref="B3:B43" si="0">"20221001"</f>
        <v>20221001</v>
      </c>
      <c r="C3" s="7" t="str">
        <f>"陈媛媛"</f>
        <v>陈媛媛</v>
      </c>
      <c r="D3" s="7" t="s">
        <v>8</v>
      </c>
    </row>
    <row r="4" s="2" customFormat="1" ht="18" customHeight="1" spans="1:4">
      <c r="A4" s="7">
        <v>2</v>
      </c>
      <c r="B4" s="7" t="str">
        <f t="shared" si="0"/>
        <v>20221001</v>
      </c>
      <c r="C4" s="7" t="str">
        <f>"陈之兰"</f>
        <v>陈之兰</v>
      </c>
      <c r="D4" s="7" t="s">
        <v>8</v>
      </c>
    </row>
    <row r="5" s="2" customFormat="1" ht="18" customHeight="1" spans="1:4">
      <c r="A5" s="7">
        <v>3</v>
      </c>
      <c r="B5" s="7" t="str">
        <f t="shared" si="0"/>
        <v>20221001</v>
      </c>
      <c r="C5" s="7" t="str">
        <f>"詹婷"</f>
        <v>詹婷</v>
      </c>
      <c r="D5" s="7" t="s">
        <v>8</v>
      </c>
    </row>
    <row r="6" s="2" customFormat="1" ht="18" customHeight="1" spans="1:4">
      <c r="A6" s="7">
        <v>4</v>
      </c>
      <c r="B6" s="7" t="str">
        <f t="shared" si="0"/>
        <v>20221001</v>
      </c>
      <c r="C6" s="7" t="str">
        <f>"王昳丽"</f>
        <v>王昳丽</v>
      </c>
      <c r="D6" s="7" t="s">
        <v>8</v>
      </c>
    </row>
    <row r="7" s="2" customFormat="1" ht="18" customHeight="1" spans="1:4">
      <c r="A7" s="7">
        <v>5</v>
      </c>
      <c r="B7" s="7" t="str">
        <f t="shared" si="0"/>
        <v>20221001</v>
      </c>
      <c r="C7" s="7" t="str">
        <f>"胡静"</f>
        <v>胡静</v>
      </c>
      <c r="D7" s="7" t="s">
        <v>8</v>
      </c>
    </row>
    <row r="8" s="2" customFormat="1" ht="18" customHeight="1" spans="1:4">
      <c r="A8" s="7">
        <v>6</v>
      </c>
      <c r="B8" s="7" t="str">
        <f t="shared" si="0"/>
        <v>20221001</v>
      </c>
      <c r="C8" s="7" t="str">
        <f>"裴媛媛"</f>
        <v>裴媛媛</v>
      </c>
      <c r="D8" s="7" t="s">
        <v>8</v>
      </c>
    </row>
    <row r="9" s="2" customFormat="1" ht="18" customHeight="1" spans="1:4">
      <c r="A9" s="7">
        <v>7</v>
      </c>
      <c r="B9" s="7" t="str">
        <f t="shared" si="0"/>
        <v>20221001</v>
      </c>
      <c r="C9" s="7" t="str">
        <f>"叶乐"</f>
        <v>叶乐</v>
      </c>
      <c r="D9" s="7" t="s">
        <v>8</v>
      </c>
    </row>
    <row r="10" s="2" customFormat="1" ht="18" customHeight="1" spans="1:4">
      <c r="A10" s="7">
        <v>8</v>
      </c>
      <c r="B10" s="7" t="str">
        <f t="shared" si="0"/>
        <v>20221001</v>
      </c>
      <c r="C10" s="7" t="str">
        <f>"栾皛珺"</f>
        <v>栾皛珺</v>
      </c>
      <c r="D10" s="7" t="s">
        <v>8</v>
      </c>
    </row>
    <row r="11" s="2" customFormat="1" ht="18" customHeight="1" spans="1:4">
      <c r="A11" s="7">
        <v>9</v>
      </c>
      <c r="B11" s="7" t="str">
        <f t="shared" si="0"/>
        <v>20221001</v>
      </c>
      <c r="C11" s="7" t="str">
        <f>"冯晓庆"</f>
        <v>冯晓庆</v>
      </c>
      <c r="D11" s="7" t="s">
        <v>8</v>
      </c>
    </row>
    <row r="12" s="2" customFormat="1" ht="18" customHeight="1" spans="1:4">
      <c r="A12" s="7">
        <v>10</v>
      </c>
      <c r="B12" s="7" t="str">
        <f t="shared" si="0"/>
        <v>20221001</v>
      </c>
      <c r="C12" s="7" t="str">
        <f>"匡智宇"</f>
        <v>匡智宇</v>
      </c>
      <c r="D12" s="7" t="s">
        <v>8</v>
      </c>
    </row>
    <row r="13" s="2" customFormat="1" ht="18" customHeight="1" spans="1:4">
      <c r="A13" s="7">
        <v>11</v>
      </c>
      <c r="B13" s="7" t="str">
        <f t="shared" si="0"/>
        <v>20221001</v>
      </c>
      <c r="C13" s="7" t="str">
        <f>"丁玲玲"</f>
        <v>丁玲玲</v>
      </c>
      <c r="D13" s="7" t="s">
        <v>8</v>
      </c>
    </row>
    <row r="14" s="2" customFormat="1" ht="18" customHeight="1" spans="1:4">
      <c r="A14" s="7">
        <v>12</v>
      </c>
      <c r="B14" s="7" t="str">
        <f t="shared" si="0"/>
        <v>20221001</v>
      </c>
      <c r="C14" s="7" t="str">
        <f>"曹颢媛"</f>
        <v>曹颢媛</v>
      </c>
      <c r="D14" s="7" t="s">
        <v>8</v>
      </c>
    </row>
    <row r="15" s="2" customFormat="1" ht="18" customHeight="1" spans="1:4">
      <c r="A15" s="7">
        <v>13</v>
      </c>
      <c r="B15" s="7" t="str">
        <f t="shared" si="0"/>
        <v>20221001</v>
      </c>
      <c r="C15" s="7" t="str">
        <f>"王玲玲"</f>
        <v>王玲玲</v>
      </c>
      <c r="D15" s="7" t="s">
        <v>8</v>
      </c>
    </row>
    <row r="16" s="2" customFormat="1" ht="18" customHeight="1" spans="1:4">
      <c r="A16" s="7">
        <v>14</v>
      </c>
      <c r="B16" s="7" t="str">
        <f t="shared" si="0"/>
        <v>20221001</v>
      </c>
      <c r="C16" s="7" t="str">
        <f>"汪丽丽"</f>
        <v>汪丽丽</v>
      </c>
      <c r="D16" s="7" t="s">
        <v>8</v>
      </c>
    </row>
    <row r="17" s="2" customFormat="1" ht="18" customHeight="1" spans="1:4">
      <c r="A17" s="7">
        <v>15</v>
      </c>
      <c r="B17" s="7" t="str">
        <f t="shared" si="0"/>
        <v>20221001</v>
      </c>
      <c r="C17" s="7" t="str">
        <f>"孟秀君"</f>
        <v>孟秀君</v>
      </c>
      <c r="D17" s="7" t="s">
        <v>8</v>
      </c>
    </row>
    <row r="18" s="2" customFormat="1" ht="18" customHeight="1" spans="1:4">
      <c r="A18" s="7">
        <v>16</v>
      </c>
      <c r="B18" s="7" t="str">
        <f t="shared" si="0"/>
        <v>20221001</v>
      </c>
      <c r="C18" s="7" t="str">
        <f>"袁玉"</f>
        <v>袁玉</v>
      </c>
      <c r="D18" s="7" t="s">
        <v>8</v>
      </c>
    </row>
    <row r="19" s="2" customFormat="1" ht="18" customHeight="1" spans="1:4">
      <c r="A19" s="7">
        <v>17</v>
      </c>
      <c r="B19" s="7" t="str">
        <f t="shared" si="0"/>
        <v>20221001</v>
      </c>
      <c r="C19" s="7" t="str">
        <f>"李兰"</f>
        <v>李兰</v>
      </c>
      <c r="D19" s="7" t="s">
        <v>8</v>
      </c>
    </row>
    <row r="20" s="2" customFormat="1" ht="18" customHeight="1" spans="1:4">
      <c r="A20" s="7">
        <v>18</v>
      </c>
      <c r="B20" s="7" t="str">
        <f t="shared" si="0"/>
        <v>20221001</v>
      </c>
      <c r="C20" s="7" t="str">
        <f>"陈泽彦"</f>
        <v>陈泽彦</v>
      </c>
      <c r="D20" s="7" t="s">
        <v>8</v>
      </c>
    </row>
    <row r="21" s="2" customFormat="1" ht="18" customHeight="1" spans="1:4">
      <c r="A21" s="7">
        <v>19</v>
      </c>
      <c r="B21" s="7" t="str">
        <f t="shared" si="0"/>
        <v>20221001</v>
      </c>
      <c r="C21" s="7" t="str">
        <f>"邓婷婷"</f>
        <v>邓婷婷</v>
      </c>
      <c r="D21" s="7" t="s">
        <v>8</v>
      </c>
    </row>
    <row r="22" s="2" customFormat="1" ht="18" customHeight="1" spans="1:4">
      <c r="A22" s="7">
        <v>20</v>
      </c>
      <c r="B22" s="7" t="str">
        <f t="shared" si="0"/>
        <v>20221001</v>
      </c>
      <c r="C22" s="7" t="str">
        <f>"张宗杰"</f>
        <v>张宗杰</v>
      </c>
      <c r="D22" s="7" t="s">
        <v>8</v>
      </c>
    </row>
    <row r="23" s="2" customFormat="1" ht="18" customHeight="1" spans="1:4">
      <c r="A23" s="7">
        <v>21</v>
      </c>
      <c r="B23" s="7" t="str">
        <f t="shared" si="0"/>
        <v>20221001</v>
      </c>
      <c r="C23" s="7" t="str">
        <f>"刘璇"</f>
        <v>刘璇</v>
      </c>
      <c r="D23" s="7" t="s">
        <v>8</v>
      </c>
    </row>
    <row r="24" s="3" customFormat="1" ht="18" customHeight="1" spans="1:4">
      <c r="A24" s="7">
        <v>22</v>
      </c>
      <c r="B24" s="7" t="str">
        <f t="shared" si="0"/>
        <v>20221001</v>
      </c>
      <c r="C24" s="7" t="str">
        <f>"朱珉裕"</f>
        <v>朱珉裕</v>
      </c>
      <c r="D24" s="7" t="s">
        <v>8</v>
      </c>
    </row>
    <row r="25" s="2" customFormat="1" ht="18" customHeight="1" spans="1:4">
      <c r="A25" s="7">
        <v>23</v>
      </c>
      <c r="B25" s="7" t="str">
        <f t="shared" si="0"/>
        <v>20221001</v>
      </c>
      <c r="C25" s="7" t="str">
        <f>"李彬彬"</f>
        <v>李彬彬</v>
      </c>
      <c r="D25" s="7" t="s">
        <v>8</v>
      </c>
    </row>
    <row r="26" s="2" customFormat="1" ht="18" customHeight="1" spans="1:4">
      <c r="A26" s="7">
        <v>24</v>
      </c>
      <c r="B26" s="7" t="str">
        <f t="shared" si="0"/>
        <v>20221001</v>
      </c>
      <c r="C26" s="7" t="str">
        <f>"丁星宇"</f>
        <v>丁星宇</v>
      </c>
      <c r="D26" s="7" t="s">
        <v>8</v>
      </c>
    </row>
    <row r="27" s="2" customFormat="1" ht="18" customHeight="1" spans="1:4">
      <c r="A27" s="7">
        <v>25</v>
      </c>
      <c r="B27" s="7" t="str">
        <f t="shared" si="0"/>
        <v>20221001</v>
      </c>
      <c r="C27" s="7" t="str">
        <f>"张艳旻"</f>
        <v>张艳旻</v>
      </c>
      <c r="D27" s="7" t="s">
        <v>8</v>
      </c>
    </row>
    <row r="28" s="2" customFormat="1" ht="18" customHeight="1" spans="1:4">
      <c r="A28" s="7">
        <v>26</v>
      </c>
      <c r="B28" s="7" t="str">
        <f t="shared" si="0"/>
        <v>20221001</v>
      </c>
      <c r="C28" s="7" t="str">
        <f>"蒋文靖"</f>
        <v>蒋文靖</v>
      </c>
      <c r="D28" s="7" t="s">
        <v>8</v>
      </c>
    </row>
    <row r="29" s="2" customFormat="1" ht="18" customHeight="1" spans="1:4">
      <c r="A29" s="7">
        <v>27</v>
      </c>
      <c r="B29" s="7" t="str">
        <f t="shared" si="0"/>
        <v>20221001</v>
      </c>
      <c r="C29" s="7" t="str">
        <f>"吴云云"</f>
        <v>吴云云</v>
      </c>
      <c r="D29" s="7" t="s">
        <v>8</v>
      </c>
    </row>
    <row r="30" s="2" customFormat="1" ht="18" customHeight="1" spans="1:4">
      <c r="A30" s="7">
        <v>28</v>
      </c>
      <c r="B30" s="7" t="str">
        <f t="shared" si="0"/>
        <v>20221001</v>
      </c>
      <c r="C30" s="7" t="str">
        <f>"汪清"</f>
        <v>汪清</v>
      </c>
      <c r="D30" s="7" t="s">
        <v>8</v>
      </c>
    </row>
    <row r="31" s="2" customFormat="1" ht="18" customHeight="1" spans="1:4">
      <c r="A31" s="7">
        <v>29</v>
      </c>
      <c r="B31" s="7" t="str">
        <f t="shared" si="0"/>
        <v>20221001</v>
      </c>
      <c r="C31" s="7" t="str">
        <f>"余颖颖"</f>
        <v>余颖颖</v>
      </c>
      <c r="D31" s="7" t="s">
        <v>8</v>
      </c>
    </row>
    <row r="32" s="2" customFormat="1" ht="18" customHeight="1" spans="1:4">
      <c r="A32" s="7">
        <v>30</v>
      </c>
      <c r="B32" s="7" t="str">
        <f t="shared" si="0"/>
        <v>20221001</v>
      </c>
      <c r="C32" s="7" t="str">
        <f>"陈嫚嫚"</f>
        <v>陈嫚嫚</v>
      </c>
      <c r="D32" s="7" t="s">
        <v>8</v>
      </c>
    </row>
    <row r="33" s="2" customFormat="1" ht="18" customHeight="1" spans="1:4">
      <c r="A33" s="7">
        <v>31</v>
      </c>
      <c r="B33" s="7" t="str">
        <f t="shared" si="0"/>
        <v>20221001</v>
      </c>
      <c r="C33" s="7" t="str">
        <f>"吴倩倩"</f>
        <v>吴倩倩</v>
      </c>
      <c r="D33" s="7" t="s">
        <v>8</v>
      </c>
    </row>
    <row r="34" s="2" customFormat="1" ht="18" customHeight="1" spans="1:4">
      <c r="A34" s="7">
        <v>32</v>
      </c>
      <c r="B34" s="7" t="str">
        <f t="shared" si="0"/>
        <v>20221001</v>
      </c>
      <c r="C34" s="7" t="str">
        <f>"陈敏"</f>
        <v>陈敏</v>
      </c>
      <c r="D34" s="7" t="s">
        <v>8</v>
      </c>
    </row>
    <row r="35" s="2" customFormat="1" ht="18" customHeight="1" spans="1:4">
      <c r="A35" s="7">
        <v>33</v>
      </c>
      <c r="B35" s="7" t="str">
        <f t="shared" si="0"/>
        <v>20221001</v>
      </c>
      <c r="C35" s="7" t="str">
        <f>"赵庆如"</f>
        <v>赵庆如</v>
      </c>
      <c r="D35" s="7" t="s">
        <v>8</v>
      </c>
    </row>
    <row r="36" s="2" customFormat="1" ht="18" customHeight="1" spans="1:4">
      <c r="A36" s="7">
        <v>34</v>
      </c>
      <c r="B36" s="7" t="str">
        <f t="shared" si="0"/>
        <v>20221001</v>
      </c>
      <c r="C36" s="7" t="str">
        <f>"沈钰莲"</f>
        <v>沈钰莲</v>
      </c>
      <c r="D36" s="7" t="s">
        <v>8</v>
      </c>
    </row>
    <row r="37" s="2" customFormat="1" ht="18" customHeight="1" spans="1:4">
      <c r="A37" s="7">
        <v>35</v>
      </c>
      <c r="B37" s="7" t="str">
        <f t="shared" si="0"/>
        <v>20221001</v>
      </c>
      <c r="C37" s="7" t="str">
        <f>"陈苗苗"</f>
        <v>陈苗苗</v>
      </c>
      <c r="D37" s="7" t="s">
        <v>8</v>
      </c>
    </row>
    <row r="38" s="2" customFormat="1" ht="18" customHeight="1" spans="1:4">
      <c r="A38" s="7">
        <v>36</v>
      </c>
      <c r="B38" s="7" t="str">
        <f t="shared" si="0"/>
        <v>20221001</v>
      </c>
      <c r="C38" s="7" t="str">
        <f>"杜思琴"</f>
        <v>杜思琴</v>
      </c>
      <c r="D38" s="7" t="s">
        <v>8</v>
      </c>
    </row>
    <row r="39" s="2" customFormat="1" ht="18" customHeight="1" spans="1:4">
      <c r="A39" s="7">
        <v>37</v>
      </c>
      <c r="B39" s="7" t="str">
        <f t="shared" si="0"/>
        <v>20221001</v>
      </c>
      <c r="C39" s="7" t="str">
        <f>"李元英"</f>
        <v>李元英</v>
      </c>
      <c r="D39" s="7" t="s">
        <v>8</v>
      </c>
    </row>
    <row r="40" s="2" customFormat="1" ht="18" customHeight="1" spans="1:4">
      <c r="A40" s="7">
        <v>38</v>
      </c>
      <c r="B40" s="7" t="str">
        <f t="shared" si="0"/>
        <v>20221001</v>
      </c>
      <c r="C40" s="7" t="str">
        <f>"邓群川"</f>
        <v>邓群川</v>
      </c>
      <c r="D40" s="7" t="s">
        <v>8</v>
      </c>
    </row>
    <row r="41" s="2" customFormat="1" ht="18" customHeight="1" spans="1:4">
      <c r="A41" s="7">
        <v>39</v>
      </c>
      <c r="B41" s="7" t="str">
        <f t="shared" si="0"/>
        <v>20221001</v>
      </c>
      <c r="C41" s="7" t="str">
        <f>"廖开璐"</f>
        <v>廖开璐</v>
      </c>
      <c r="D41" s="7" t="s">
        <v>8</v>
      </c>
    </row>
    <row r="42" s="2" customFormat="1" ht="18" customHeight="1" spans="1:4">
      <c r="A42" s="7">
        <v>40</v>
      </c>
      <c r="B42" s="7" t="str">
        <f t="shared" si="0"/>
        <v>20221001</v>
      </c>
      <c r="C42" s="7" t="str">
        <f>"许晓丽"</f>
        <v>许晓丽</v>
      </c>
      <c r="D42" s="7" t="s">
        <v>8</v>
      </c>
    </row>
    <row r="43" s="2" customFormat="1" ht="18" customHeight="1" spans="1:4">
      <c r="A43" s="7">
        <v>41</v>
      </c>
      <c r="B43" s="7" t="str">
        <f t="shared" si="0"/>
        <v>20221001</v>
      </c>
      <c r="C43" s="7" t="str">
        <f>"储淑洁"</f>
        <v>储淑洁</v>
      </c>
      <c r="D43" s="7" t="s">
        <v>8</v>
      </c>
    </row>
    <row r="44" s="2" customFormat="1" ht="18" customHeight="1" spans="1:4">
      <c r="A44" s="7">
        <v>42</v>
      </c>
      <c r="B44" s="7" t="str">
        <f t="shared" ref="B44:B107" si="1">"20221002"</f>
        <v>20221002</v>
      </c>
      <c r="C44" s="7" t="str">
        <f>"汪霞"</f>
        <v>汪霞</v>
      </c>
      <c r="D44" s="7" t="s">
        <v>9</v>
      </c>
    </row>
    <row r="45" s="3" customFormat="1" ht="18" customHeight="1" spans="1:4">
      <c r="A45" s="7">
        <v>43</v>
      </c>
      <c r="B45" s="7" t="str">
        <f t="shared" si="1"/>
        <v>20221002</v>
      </c>
      <c r="C45" s="7" t="str">
        <f>"李贤莉"</f>
        <v>李贤莉</v>
      </c>
      <c r="D45" s="7" t="s">
        <v>9</v>
      </c>
    </row>
    <row r="46" s="3" customFormat="1" ht="18" customHeight="1" spans="1:4">
      <c r="A46" s="7">
        <v>44</v>
      </c>
      <c r="B46" s="7" t="str">
        <f t="shared" si="1"/>
        <v>20221002</v>
      </c>
      <c r="C46" s="7" t="str">
        <f>"张钰"</f>
        <v>张钰</v>
      </c>
      <c r="D46" s="7" t="s">
        <v>9</v>
      </c>
    </row>
    <row r="47" s="3" customFormat="1" ht="18" customHeight="1" spans="1:4">
      <c r="A47" s="7">
        <v>45</v>
      </c>
      <c r="B47" s="7" t="str">
        <f t="shared" si="1"/>
        <v>20221002</v>
      </c>
      <c r="C47" s="7" t="str">
        <f>"吕忺姝"</f>
        <v>吕忺姝</v>
      </c>
      <c r="D47" s="7" t="s">
        <v>9</v>
      </c>
    </row>
    <row r="48" s="3" customFormat="1" ht="18" customHeight="1" spans="1:4">
      <c r="A48" s="7">
        <v>46</v>
      </c>
      <c r="B48" s="7" t="str">
        <f t="shared" si="1"/>
        <v>20221002</v>
      </c>
      <c r="C48" s="7" t="str">
        <f>"江映青"</f>
        <v>江映青</v>
      </c>
      <c r="D48" s="7" t="s">
        <v>9</v>
      </c>
    </row>
    <row r="49" s="3" customFormat="1" ht="18" customHeight="1" spans="1:4">
      <c r="A49" s="7">
        <v>47</v>
      </c>
      <c r="B49" s="7" t="str">
        <f t="shared" si="1"/>
        <v>20221002</v>
      </c>
      <c r="C49" s="7" t="str">
        <f>"程婕妤"</f>
        <v>程婕妤</v>
      </c>
      <c r="D49" s="7" t="s">
        <v>9</v>
      </c>
    </row>
    <row r="50" s="3" customFormat="1" ht="18" customHeight="1" spans="1:4">
      <c r="A50" s="7">
        <v>48</v>
      </c>
      <c r="B50" s="7" t="str">
        <f t="shared" si="1"/>
        <v>20221002</v>
      </c>
      <c r="C50" s="7" t="str">
        <f>"袁红琴"</f>
        <v>袁红琴</v>
      </c>
      <c r="D50" s="7" t="s">
        <v>9</v>
      </c>
    </row>
    <row r="51" s="3" customFormat="1" ht="18" customHeight="1" spans="1:4">
      <c r="A51" s="7">
        <v>49</v>
      </c>
      <c r="B51" s="7" t="str">
        <f t="shared" si="1"/>
        <v>20221002</v>
      </c>
      <c r="C51" s="7" t="str">
        <f>"施红"</f>
        <v>施红</v>
      </c>
      <c r="D51" s="7" t="s">
        <v>9</v>
      </c>
    </row>
    <row r="52" s="3" customFormat="1" ht="18" customHeight="1" spans="1:4">
      <c r="A52" s="7">
        <v>50</v>
      </c>
      <c r="B52" s="7" t="str">
        <f t="shared" si="1"/>
        <v>20221002</v>
      </c>
      <c r="C52" s="7" t="str">
        <f>"林晓璐"</f>
        <v>林晓璐</v>
      </c>
      <c r="D52" s="7" t="s">
        <v>9</v>
      </c>
    </row>
    <row r="53" s="3" customFormat="1" ht="18" customHeight="1" spans="1:4">
      <c r="A53" s="7">
        <v>51</v>
      </c>
      <c r="B53" s="7" t="str">
        <f t="shared" si="1"/>
        <v>20221002</v>
      </c>
      <c r="C53" s="7" t="str">
        <f>"柯妮雅"</f>
        <v>柯妮雅</v>
      </c>
      <c r="D53" s="7" t="s">
        <v>9</v>
      </c>
    </row>
    <row r="54" s="3" customFormat="1" ht="18" customHeight="1" spans="1:4">
      <c r="A54" s="7">
        <v>52</v>
      </c>
      <c r="B54" s="7" t="str">
        <f t="shared" si="1"/>
        <v>20221002</v>
      </c>
      <c r="C54" s="7" t="str">
        <f>"何昭凤"</f>
        <v>何昭凤</v>
      </c>
      <c r="D54" s="7" t="s">
        <v>9</v>
      </c>
    </row>
    <row r="55" s="4" customFormat="1" ht="18" customHeight="1" spans="1:4">
      <c r="A55" s="7">
        <v>53</v>
      </c>
      <c r="B55" s="7" t="str">
        <f t="shared" si="1"/>
        <v>20221002</v>
      </c>
      <c r="C55" s="7" t="str">
        <f>"储露"</f>
        <v>储露</v>
      </c>
      <c r="D55" s="7" t="s">
        <v>9</v>
      </c>
    </row>
    <row r="56" s="4" customFormat="1" ht="18" customHeight="1" spans="1:4">
      <c r="A56" s="7">
        <v>54</v>
      </c>
      <c r="B56" s="7" t="str">
        <f t="shared" si="1"/>
        <v>20221002</v>
      </c>
      <c r="C56" s="7" t="str">
        <f>"余玲莉"</f>
        <v>余玲莉</v>
      </c>
      <c r="D56" s="7" t="s">
        <v>9</v>
      </c>
    </row>
    <row r="57" s="4" customFormat="1" ht="18" customHeight="1" spans="1:4">
      <c r="A57" s="7">
        <v>55</v>
      </c>
      <c r="B57" s="7" t="str">
        <f t="shared" si="1"/>
        <v>20221002</v>
      </c>
      <c r="C57" s="7" t="str">
        <f>"余硕"</f>
        <v>余硕</v>
      </c>
      <c r="D57" s="7" t="s">
        <v>9</v>
      </c>
    </row>
    <row r="58" s="4" customFormat="1" ht="18" customHeight="1" spans="1:4">
      <c r="A58" s="7">
        <v>56</v>
      </c>
      <c r="B58" s="7" t="str">
        <f t="shared" si="1"/>
        <v>20221002</v>
      </c>
      <c r="C58" s="7" t="str">
        <f>"肖铃"</f>
        <v>肖铃</v>
      </c>
      <c r="D58" s="7" t="s">
        <v>9</v>
      </c>
    </row>
    <row r="59" s="4" customFormat="1" ht="18" customHeight="1" spans="1:4">
      <c r="A59" s="7">
        <v>57</v>
      </c>
      <c r="B59" s="7" t="str">
        <f t="shared" si="1"/>
        <v>20221002</v>
      </c>
      <c r="C59" s="7" t="str">
        <f>"叶素青"</f>
        <v>叶素青</v>
      </c>
      <c r="D59" s="7" t="s">
        <v>9</v>
      </c>
    </row>
    <row r="60" s="4" customFormat="1" ht="18" customHeight="1" spans="1:4">
      <c r="A60" s="7">
        <v>58</v>
      </c>
      <c r="B60" s="7" t="str">
        <f t="shared" si="1"/>
        <v>20221002</v>
      </c>
      <c r="C60" s="7" t="str">
        <f>"马宛宛"</f>
        <v>马宛宛</v>
      </c>
      <c r="D60" s="7" t="s">
        <v>9</v>
      </c>
    </row>
    <row r="61" s="4" customFormat="1" ht="18" customHeight="1" spans="1:4">
      <c r="A61" s="7">
        <v>59</v>
      </c>
      <c r="B61" s="7" t="str">
        <f t="shared" si="1"/>
        <v>20221002</v>
      </c>
      <c r="C61" s="7" t="str">
        <f>"张滨澜"</f>
        <v>张滨澜</v>
      </c>
      <c r="D61" s="7" t="s">
        <v>9</v>
      </c>
    </row>
    <row r="62" s="4" customFormat="1" ht="18" customHeight="1" spans="1:4">
      <c r="A62" s="7">
        <v>60</v>
      </c>
      <c r="B62" s="7" t="str">
        <f t="shared" si="1"/>
        <v>20221002</v>
      </c>
      <c r="C62" s="7" t="str">
        <f>"王颜娜"</f>
        <v>王颜娜</v>
      </c>
      <c r="D62" s="7" t="s">
        <v>9</v>
      </c>
    </row>
    <row r="63" s="4" customFormat="1" ht="18" customHeight="1" spans="1:4">
      <c r="A63" s="7">
        <v>61</v>
      </c>
      <c r="B63" s="7" t="str">
        <f t="shared" si="1"/>
        <v>20221002</v>
      </c>
      <c r="C63" s="7" t="str">
        <f>"刘燕"</f>
        <v>刘燕</v>
      </c>
      <c r="D63" s="7" t="s">
        <v>9</v>
      </c>
    </row>
    <row r="64" s="4" customFormat="1" ht="18" customHeight="1" spans="1:4">
      <c r="A64" s="7">
        <v>62</v>
      </c>
      <c r="B64" s="7" t="str">
        <f t="shared" si="1"/>
        <v>20221002</v>
      </c>
      <c r="C64" s="7" t="str">
        <f>"胡楠"</f>
        <v>胡楠</v>
      </c>
      <c r="D64" s="7" t="s">
        <v>9</v>
      </c>
    </row>
    <row r="65" s="4" customFormat="1" ht="18" customHeight="1" spans="1:4">
      <c r="A65" s="7">
        <v>63</v>
      </c>
      <c r="B65" s="7" t="str">
        <f t="shared" si="1"/>
        <v>20221002</v>
      </c>
      <c r="C65" s="7" t="str">
        <f>"余佳"</f>
        <v>余佳</v>
      </c>
      <c r="D65" s="7" t="s">
        <v>9</v>
      </c>
    </row>
    <row r="66" s="4" customFormat="1" ht="18" customHeight="1" spans="1:4">
      <c r="A66" s="7">
        <v>64</v>
      </c>
      <c r="B66" s="7" t="str">
        <f t="shared" si="1"/>
        <v>20221002</v>
      </c>
      <c r="C66" s="7" t="str">
        <f>"周祥娣"</f>
        <v>周祥娣</v>
      </c>
      <c r="D66" s="7" t="s">
        <v>9</v>
      </c>
    </row>
    <row r="67" s="4" customFormat="1" ht="18" customHeight="1" spans="1:4">
      <c r="A67" s="7">
        <v>65</v>
      </c>
      <c r="B67" s="7" t="str">
        <f t="shared" si="1"/>
        <v>20221002</v>
      </c>
      <c r="C67" s="7" t="str">
        <f>"闫景"</f>
        <v>闫景</v>
      </c>
      <c r="D67" s="7" t="s">
        <v>9</v>
      </c>
    </row>
    <row r="68" s="4" customFormat="1" ht="18" customHeight="1" spans="1:4">
      <c r="A68" s="7">
        <v>66</v>
      </c>
      <c r="B68" s="7" t="str">
        <f t="shared" si="1"/>
        <v>20221002</v>
      </c>
      <c r="C68" s="7" t="str">
        <f>"朱莉莉"</f>
        <v>朱莉莉</v>
      </c>
      <c r="D68" s="7" t="s">
        <v>9</v>
      </c>
    </row>
    <row r="69" s="4" customFormat="1" ht="18" customHeight="1" spans="1:4">
      <c r="A69" s="7">
        <v>67</v>
      </c>
      <c r="B69" s="7" t="str">
        <f t="shared" si="1"/>
        <v>20221002</v>
      </c>
      <c r="C69" s="7" t="str">
        <f>"程兰"</f>
        <v>程兰</v>
      </c>
      <c r="D69" s="7" t="s">
        <v>9</v>
      </c>
    </row>
    <row r="70" s="4" customFormat="1" ht="18" customHeight="1" spans="1:4">
      <c r="A70" s="7">
        <v>68</v>
      </c>
      <c r="B70" s="7" t="str">
        <f t="shared" si="1"/>
        <v>20221002</v>
      </c>
      <c r="C70" s="7" t="str">
        <f>"张晓嫚"</f>
        <v>张晓嫚</v>
      </c>
      <c r="D70" s="7" t="s">
        <v>9</v>
      </c>
    </row>
    <row r="71" s="4" customFormat="1" ht="18" customHeight="1" spans="1:4">
      <c r="A71" s="7">
        <v>69</v>
      </c>
      <c r="B71" s="7" t="str">
        <f t="shared" si="1"/>
        <v>20221002</v>
      </c>
      <c r="C71" s="7" t="str">
        <f>"高沛云"</f>
        <v>高沛云</v>
      </c>
      <c r="D71" s="7" t="s">
        <v>9</v>
      </c>
    </row>
    <row r="72" s="4" customFormat="1" ht="18" customHeight="1" spans="1:4">
      <c r="A72" s="7">
        <v>70</v>
      </c>
      <c r="B72" s="7" t="str">
        <f t="shared" si="1"/>
        <v>20221002</v>
      </c>
      <c r="C72" s="7" t="str">
        <f>"张玉翠"</f>
        <v>张玉翠</v>
      </c>
      <c r="D72" s="7" t="s">
        <v>9</v>
      </c>
    </row>
    <row r="73" s="4" customFormat="1" ht="18" customHeight="1" spans="1:4">
      <c r="A73" s="7">
        <v>71</v>
      </c>
      <c r="B73" s="7" t="str">
        <f t="shared" si="1"/>
        <v>20221002</v>
      </c>
      <c r="C73" s="7" t="str">
        <f>"李国桂"</f>
        <v>李国桂</v>
      </c>
      <c r="D73" s="7" t="s">
        <v>9</v>
      </c>
    </row>
    <row r="74" s="4" customFormat="1" ht="18" customHeight="1" spans="1:4">
      <c r="A74" s="7">
        <v>72</v>
      </c>
      <c r="B74" s="7" t="str">
        <f t="shared" si="1"/>
        <v>20221002</v>
      </c>
      <c r="C74" s="7" t="str">
        <f>"陈亚莉"</f>
        <v>陈亚莉</v>
      </c>
      <c r="D74" s="7" t="s">
        <v>9</v>
      </c>
    </row>
    <row r="75" s="4" customFormat="1" ht="18" customHeight="1" spans="1:4">
      <c r="A75" s="7">
        <v>73</v>
      </c>
      <c r="B75" s="7" t="str">
        <f t="shared" si="1"/>
        <v>20221002</v>
      </c>
      <c r="C75" s="7" t="str">
        <f>"吴晓红"</f>
        <v>吴晓红</v>
      </c>
      <c r="D75" s="7" t="s">
        <v>9</v>
      </c>
    </row>
    <row r="76" s="4" customFormat="1" ht="18" customHeight="1" spans="1:4">
      <c r="A76" s="7">
        <v>74</v>
      </c>
      <c r="B76" s="7" t="str">
        <f t="shared" si="1"/>
        <v>20221002</v>
      </c>
      <c r="C76" s="7" t="str">
        <f>"邓丽"</f>
        <v>邓丽</v>
      </c>
      <c r="D76" s="7" t="s">
        <v>9</v>
      </c>
    </row>
    <row r="77" s="4" customFormat="1" ht="18" customHeight="1" spans="1:4">
      <c r="A77" s="7">
        <v>75</v>
      </c>
      <c r="B77" s="7" t="str">
        <f t="shared" si="1"/>
        <v>20221002</v>
      </c>
      <c r="C77" s="7" t="str">
        <f>"邵钰"</f>
        <v>邵钰</v>
      </c>
      <c r="D77" s="7" t="s">
        <v>9</v>
      </c>
    </row>
    <row r="78" s="4" customFormat="1" ht="18" customHeight="1" spans="1:4">
      <c r="A78" s="7">
        <v>76</v>
      </c>
      <c r="B78" s="7" t="str">
        <f t="shared" si="1"/>
        <v>20221002</v>
      </c>
      <c r="C78" s="7" t="str">
        <f>"张静"</f>
        <v>张静</v>
      </c>
      <c r="D78" s="7" t="s">
        <v>9</v>
      </c>
    </row>
    <row r="79" s="4" customFormat="1" ht="18" customHeight="1" spans="1:4">
      <c r="A79" s="7">
        <v>77</v>
      </c>
      <c r="B79" s="7" t="str">
        <f t="shared" si="1"/>
        <v>20221002</v>
      </c>
      <c r="C79" s="7" t="str">
        <f>"代智慧"</f>
        <v>代智慧</v>
      </c>
      <c r="D79" s="7" t="s">
        <v>9</v>
      </c>
    </row>
    <row r="80" s="4" customFormat="1" ht="18" customHeight="1" spans="1:4">
      <c r="A80" s="7">
        <v>78</v>
      </c>
      <c r="B80" s="7" t="str">
        <f t="shared" si="1"/>
        <v>20221002</v>
      </c>
      <c r="C80" s="7" t="str">
        <f>"汪梅"</f>
        <v>汪梅</v>
      </c>
      <c r="D80" s="7" t="s">
        <v>9</v>
      </c>
    </row>
    <row r="81" customFormat="1" ht="18" customHeight="1" spans="1:4">
      <c r="A81" s="7">
        <v>79</v>
      </c>
      <c r="B81" s="7" t="str">
        <f t="shared" si="1"/>
        <v>20221002</v>
      </c>
      <c r="C81" s="7" t="str">
        <f>"任道琴"</f>
        <v>任道琴</v>
      </c>
      <c r="D81" s="7" t="s">
        <v>9</v>
      </c>
    </row>
    <row r="82" customFormat="1" ht="18" customHeight="1" spans="1:4">
      <c r="A82" s="7">
        <v>80</v>
      </c>
      <c r="B82" s="7" t="str">
        <f t="shared" si="1"/>
        <v>20221002</v>
      </c>
      <c r="C82" s="7" t="str">
        <f>"曹丽"</f>
        <v>曹丽</v>
      </c>
      <c r="D82" s="7" t="s">
        <v>9</v>
      </c>
    </row>
    <row r="83" customFormat="1" ht="18" customHeight="1" spans="1:4">
      <c r="A83" s="7">
        <v>81</v>
      </c>
      <c r="B83" s="7" t="str">
        <f t="shared" si="1"/>
        <v>20221002</v>
      </c>
      <c r="C83" s="7" t="str">
        <f>"江晓旭"</f>
        <v>江晓旭</v>
      </c>
      <c r="D83" s="7" t="s">
        <v>9</v>
      </c>
    </row>
    <row r="84" customFormat="1" ht="18" customHeight="1" spans="1:4">
      <c r="A84" s="7">
        <v>82</v>
      </c>
      <c r="B84" s="7" t="str">
        <f t="shared" si="1"/>
        <v>20221002</v>
      </c>
      <c r="C84" s="7" t="str">
        <f>"陈晓玉"</f>
        <v>陈晓玉</v>
      </c>
      <c r="D84" s="7" t="s">
        <v>9</v>
      </c>
    </row>
    <row r="85" customFormat="1" ht="18" customHeight="1" spans="1:4">
      <c r="A85" s="7">
        <v>83</v>
      </c>
      <c r="B85" s="7" t="str">
        <f t="shared" si="1"/>
        <v>20221002</v>
      </c>
      <c r="C85" s="7" t="str">
        <f>"董娅"</f>
        <v>董娅</v>
      </c>
      <c r="D85" s="7" t="s">
        <v>9</v>
      </c>
    </row>
    <row r="86" customFormat="1" ht="18" customHeight="1" spans="1:4">
      <c r="A86" s="7">
        <v>84</v>
      </c>
      <c r="B86" s="7" t="str">
        <f t="shared" si="1"/>
        <v>20221002</v>
      </c>
      <c r="C86" s="7" t="str">
        <f>"何恩梅"</f>
        <v>何恩梅</v>
      </c>
      <c r="D86" s="7" t="s">
        <v>9</v>
      </c>
    </row>
    <row r="87" customFormat="1" ht="18" customHeight="1" spans="1:4">
      <c r="A87" s="7">
        <v>85</v>
      </c>
      <c r="B87" s="7" t="str">
        <f t="shared" si="1"/>
        <v>20221002</v>
      </c>
      <c r="C87" s="7" t="str">
        <f>"林志清"</f>
        <v>林志清</v>
      </c>
      <c r="D87" s="7" t="s">
        <v>9</v>
      </c>
    </row>
    <row r="88" customFormat="1" ht="18" customHeight="1" spans="1:4">
      <c r="A88" s="7">
        <v>86</v>
      </c>
      <c r="B88" s="7" t="str">
        <f t="shared" si="1"/>
        <v>20221002</v>
      </c>
      <c r="C88" s="7" t="str">
        <f>"简绍平"</f>
        <v>简绍平</v>
      </c>
      <c r="D88" s="7" t="s">
        <v>9</v>
      </c>
    </row>
    <row r="89" customFormat="1" ht="18" customHeight="1" spans="1:4">
      <c r="A89" s="7">
        <v>87</v>
      </c>
      <c r="B89" s="7" t="str">
        <f t="shared" si="1"/>
        <v>20221002</v>
      </c>
      <c r="C89" s="7" t="str">
        <f>"徐绍宏"</f>
        <v>徐绍宏</v>
      </c>
      <c r="D89" s="7" t="s">
        <v>9</v>
      </c>
    </row>
    <row r="90" customFormat="1" ht="18" customHeight="1" spans="1:4">
      <c r="A90" s="7">
        <v>88</v>
      </c>
      <c r="B90" s="7" t="str">
        <f t="shared" si="1"/>
        <v>20221002</v>
      </c>
      <c r="C90" s="7" t="str">
        <f>"李芹"</f>
        <v>李芹</v>
      </c>
      <c r="D90" s="7" t="s">
        <v>9</v>
      </c>
    </row>
    <row r="91" customFormat="1" ht="18" customHeight="1" spans="1:4">
      <c r="A91" s="7">
        <v>89</v>
      </c>
      <c r="B91" s="7" t="str">
        <f t="shared" si="1"/>
        <v>20221002</v>
      </c>
      <c r="C91" s="7" t="str">
        <f>"杨璇"</f>
        <v>杨璇</v>
      </c>
      <c r="D91" s="7" t="s">
        <v>9</v>
      </c>
    </row>
    <row r="92" customFormat="1" ht="18" customHeight="1" spans="1:4">
      <c r="A92" s="7">
        <v>90</v>
      </c>
      <c r="B92" s="7" t="str">
        <f t="shared" si="1"/>
        <v>20221002</v>
      </c>
      <c r="C92" s="7" t="str">
        <f>"熊德枝"</f>
        <v>熊德枝</v>
      </c>
      <c r="D92" s="7" t="s">
        <v>9</v>
      </c>
    </row>
    <row r="93" customFormat="1" ht="18" customHeight="1" spans="1:4">
      <c r="A93" s="7">
        <v>91</v>
      </c>
      <c r="B93" s="7" t="str">
        <f t="shared" si="1"/>
        <v>20221002</v>
      </c>
      <c r="C93" s="7" t="str">
        <f>"金科琴"</f>
        <v>金科琴</v>
      </c>
      <c r="D93" s="7" t="s">
        <v>9</v>
      </c>
    </row>
    <row r="94" customFormat="1" ht="18" customHeight="1" spans="1:4">
      <c r="A94" s="7">
        <v>92</v>
      </c>
      <c r="B94" s="7" t="str">
        <f t="shared" si="1"/>
        <v>20221002</v>
      </c>
      <c r="C94" s="7" t="str">
        <f>"李冰玉"</f>
        <v>李冰玉</v>
      </c>
      <c r="D94" s="7" t="s">
        <v>9</v>
      </c>
    </row>
    <row r="95" customFormat="1" ht="18" customHeight="1" spans="1:4">
      <c r="A95" s="7">
        <v>93</v>
      </c>
      <c r="B95" s="7" t="str">
        <f t="shared" si="1"/>
        <v>20221002</v>
      </c>
      <c r="C95" s="7" t="str">
        <f>"汪光悦"</f>
        <v>汪光悦</v>
      </c>
      <c r="D95" s="7" t="s">
        <v>9</v>
      </c>
    </row>
    <row r="96" customFormat="1" ht="18" customHeight="1" spans="1:4">
      <c r="A96" s="7">
        <v>94</v>
      </c>
      <c r="B96" s="7" t="str">
        <f t="shared" si="1"/>
        <v>20221002</v>
      </c>
      <c r="C96" s="7" t="str">
        <f>"仇多爱"</f>
        <v>仇多爱</v>
      </c>
      <c r="D96" s="7" t="s">
        <v>9</v>
      </c>
    </row>
    <row r="97" customFormat="1" ht="18" customHeight="1" spans="1:4">
      <c r="A97" s="7">
        <v>95</v>
      </c>
      <c r="B97" s="7" t="str">
        <f t="shared" si="1"/>
        <v>20221002</v>
      </c>
      <c r="C97" s="7" t="str">
        <f>"周贻春"</f>
        <v>周贻春</v>
      </c>
      <c r="D97" s="7" t="s">
        <v>9</v>
      </c>
    </row>
    <row r="98" customFormat="1" ht="18" customHeight="1" spans="1:4">
      <c r="A98" s="7">
        <v>96</v>
      </c>
      <c r="B98" s="7" t="str">
        <f t="shared" si="1"/>
        <v>20221002</v>
      </c>
      <c r="C98" s="7" t="str">
        <f>"方娅"</f>
        <v>方娅</v>
      </c>
      <c r="D98" s="7" t="s">
        <v>9</v>
      </c>
    </row>
    <row r="99" customFormat="1" ht="18" customHeight="1" spans="1:4">
      <c r="A99" s="7">
        <v>97</v>
      </c>
      <c r="B99" s="7" t="str">
        <f t="shared" si="1"/>
        <v>20221002</v>
      </c>
      <c r="C99" s="7" t="str">
        <f>"张丽婷"</f>
        <v>张丽婷</v>
      </c>
      <c r="D99" s="7" t="s">
        <v>9</v>
      </c>
    </row>
    <row r="100" customFormat="1" ht="18" customHeight="1" spans="1:4">
      <c r="A100" s="7">
        <v>98</v>
      </c>
      <c r="B100" s="7" t="str">
        <f t="shared" si="1"/>
        <v>20221002</v>
      </c>
      <c r="C100" s="7" t="str">
        <f>"熊元元"</f>
        <v>熊元元</v>
      </c>
      <c r="D100" s="7" t="s">
        <v>9</v>
      </c>
    </row>
    <row r="101" customFormat="1" ht="18" customHeight="1" spans="1:4">
      <c r="A101" s="7">
        <v>99</v>
      </c>
      <c r="B101" s="7" t="str">
        <f t="shared" si="1"/>
        <v>20221002</v>
      </c>
      <c r="C101" s="7" t="str">
        <f>"方谦平"</f>
        <v>方谦平</v>
      </c>
      <c r="D101" s="7" t="s">
        <v>9</v>
      </c>
    </row>
    <row r="102" customFormat="1" ht="18" customHeight="1" spans="1:4">
      <c r="A102" s="7">
        <v>100</v>
      </c>
      <c r="B102" s="7" t="str">
        <f t="shared" si="1"/>
        <v>20221002</v>
      </c>
      <c r="C102" s="7" t="str">
        <f>"黄静娟"</f>
        <v>黄静娟</v>
      </c>
      <c r="D102" s="7" t="s">
        <v>9</v>
      </c>
    </row>
    <row r="103" customFormat="1" ht="18" customHeight="1" spans="1:4">
      <c r="A103" s="7">
        <v>101</v>
      </c>
      <c r="B103" s="7" t="str">
        <f t="shared" si="1"/>
        <v>20221002</v>
      </c>
      <c r="C103" s="7" t="str">
        <f>" 卢兴莲"</f>
        <v> 卢兴莲</v>
      </c>
      <c r="D103" s="7" t="s">
        <v>9</v>
      </c>
    </row>
    <row r="104" customFormat="1" ht="18" customHeight="1" spans="1:4">
      <c r="A104" s="7">
        <v>102</v>
      </c>
      <c r="B104" s="7" t="str">
        <f t="shared" si="1"/>
        <v>20221002</v>
      </c>
      <c r="C104" s="7" t="str">
        <f>"张倩"</f>
        <v>张倩</v>
      </c>
      <c r="D104" s="7" t="s">
        <v>9</v>
      </c>
    </row>
    <row r="105" customFormat="1" ht="18" customHeight="1" spans="1:4">
      <c r="A105" s="7">
        <v>103</v>
      </c>
      <c r="B105" s="7" t="str">
        <f t="shared" si="1"/>
        <v>20221002</v>
      </c>
      <c r="C105" s="7" t="str">
        <f>"易三敏"</f>
        <v>易三敏</v>
      </c>
      <c r="D105" s="7" t="s">
        <v>9</v>
      </c>
    </row>
    <row r="106" customFormat="1" ht="18" customHeight="1" spans="1:4">
      <c r="A106" s="7">
        <v>104</v>
      </c>
      <c r="B106" s="7" t="str">
        <f t="shared" si="1"/>
        <v>20221002</v>
      </c>
      <c r="C106" s="7" t="str">
        <f>"徐琴"</f>
        <v>徐琴</v>
      </c>
      <c r="D106" s="7" t="s">
        <v>9</v>
      </c>
    </row>
    <row r="107" customFormat="1" ht="18" customHeight="1" spans="1:4">
      <c r="A107" s="7">
        <v>105</v>
      </c>
      <c r="B107" s="7" t="str">
        <f t="shared" si="1"/>
        <v>20221002</v>
      </c>
      <c r="C107" s="7" t="str">
        <f>"王敏"</f>
        <v>王敏</v>
      </c>
      <c r="D107" s="7" t="s">
        <v>9</v>
      </c>
    </row>
    <row r="108" customFormat="1" ht="18" customHeight="1" spans="1:4">
      <c r="A108" s="7">
        <v>106</v>
      </c>
      <c r="B108" s="7" t="str">
        <f t="shared" ref="B108:B143" si="2">"20221002"</f>
        <v>20221002</v>
      </c>
      <c r="C108" s="7" t="str">
        <f>"陈荣丽"</f>
        <v>陈荣丽</v>
      </c>
      <c r="D108" s="7" t="s">
        <v>9</v>
      </c>
    </row>
    <row r="109" customFormat="1" ht="18" customHeight="1" spans="1:4">
      <c r="A109" s="7">
        <v>107</v>
      </c>
      <c r="B109" s="7" t="str">
        <f t="shared" si="2"/>
        <v>20221002</v>
      </c>
      <c r="C109" s="7" t="str">
        <f>"漆振霞"</f>
        <v>漆振霞</v>
      </c>
      <c r="D109" s="7" t="s">
        <v>9</v>
      </c>
    </row>
    <row r="110" customFormat="1" ht="18" customHeight="1" spans="1:4">
      <c r="A110" s="7">
        <v>108</v>
      </c>
      <c r="B110" s="7" t="str">
        <f t="shared" si="2"/>
        <v>20221002</v>
      </c>
      <c r="C110" s="7" t="str">
        <f>"何国荣"</f>
        <v>何国荣</v>
      </c>
      <c r="D110" s="7" t="s">
        <v>9</v>
      </c>
    </row>
    <row r="111" customFormat="1" ht="18" customHeight="1" spans="1:4">
      <c r="A111" s="7">
        <v>109</v>
      </c>
      <c r="B111" s="7" t="str">
        <f t="shared" si="2"/>
        <v>20221002</v>
      </c>
      <c r="C111" s="7" t="str">
        <f>"吴静云"</f>
        <v>吴静云</v>
      </c>
      <c r="D111" s="7" t="s">
        <v>9</v>
      </c>
    </row>
    <row r="112" customFormat="1" ht="18" customHeight="1" spans="1:4">
      <c r="A112" s="7">
        <v>110</v>
      </c>
      <c r="B112" s="7" t="str">
        <f t="shared" si="2"/>
        <v>20221002</v>
      </c>
      <c r="C112" s="7" t="str">
        <f>"冯克娟"</f>
        <v>冯克娟</v>
      </c>
      <c r="D112" s="7" t="s">
        <v>9</v>
      </c>
    </row>
    <row r="113" customFormat="1" ht="18" customHeight="1" spans="1:4">
      <c r="A113" s="7">
        <v>111</v>
      </c>
      <c r="B113" s="7" t="str">
        <f t="shared" si="2"/>
        <v>20221002</v>
      </c>
      <c r="C113" s="7" t="str">
        <f>"黄丹丹"</f>
        <v>黄丹丹</v>
      </c>
      <c r="D113" s="7" t="s">
        <v>9</v>
      </c>
    </row>
    <row r="114" customFormat="1" ht="18" customHeight="1" spans="1:4">
      <c r="A114" s="7">
        <v>112</v>
      </c>
      <c r="B114" s="7" t="str">
        <f t="shared" si="2"/>
        <v>20221002</v>
      </c>
      <c r="C114" s="7" t="str">
        <f>"彭作娟"</f>
        <v>彭作娟</v>
      </c>
      <c r="D114" s="7" t="s">
        <v>9</v>
      </c>
    </row>
    <row r="115" customFormat="1" ht="18" customHeight="1" spans="1:4">
      <c r="A115" s="7">
        <v>113</v>
      </c>
      <c r="B115" s="7" t="str">
        <f t="shared" si="2"/>
        <v>20221002</v>
      </c>
      <c r="C115" s="7" t="str">
        <f>"周霞"</f>
        <v>周霞</v>
      </c>
      <c r="D115" s="7" t="s">
        <v>9</v>
      </c>
    </row>
    <row r="116" customFormat="1" ht="18" customHeight="1" spans="1:4">
      <c r="A116" s="7">
        <v>114</v>
      </c>
      <c r="B116" s="7" t="str">
        <f t="shared" si="2"/>
        <v>20221002</v>
      </c>
      <c r="C116" s="7" t="str">
        <f>"张珊珊"</f>
        <v>张珊珊</v>
      </c>
      <c r="D116" s="7" t="s">
        <v>9</v>
      </c>
    </row>
    <row r="117" customFormat="1" ht="18" customHeight="1" spans="1:4">
      <c r="A117" s="7">
        <v>115</v>
      </c>
      <c r="B117" s="7" t="str">
        <f t="shared" si="2"/>
        <v>20221002</v>
      </c>
      <c r="C117" s="7" t="str">
        <f>"刘杨"</f>
        <v>刘杨</v>
      </c>
      <c r="D117" s="7" t="s">
        <v>9</v>
      </c>
    </row>
    <row r="118" customFormat="1" ht="18" customHeight="1" spans="1:4">
      <c r="A118" s="7">
        <v>116</v>
      </c>
      <c r="B118" s="7" t="str">
        <f t="shared" si="2"/>
        <v>20221002</v>
      </c>
      <c r="C118" s="7" t="str">
        <f>"陈建华"</f>
        <v>陈建华</v>
      </c>
      <c r="D118" s="7" t="s">
        <v>9</v>
      </c>
    </row>
    <row r="119" customFormat="1" ht="18" customHeight="1" spans="1:4">
      <c r="A119" s="7">
        <v>117</v>
      </c>
      <c r="B119" s="7" t="str">
        <f t="shared" si="2"/>
        <v>20221002</v>
      </c>
      <c r="C119" s="7" t="str">
        <f>"蒋琪"</f>
        <v>蒋琪</v>
      </c>
      <c r="D119" s="7" t="s">
        <v>9</v>
      </c>
    </row>
    <row r="120" customFormat="1" ht="18" customHeight="1" spans="1:4">
      <c r="A120" s="7">
        <v>118</v>
      </c>
      <c r="B120" s="7" t="str">
        <f t="shared" si="2"/>
        <v>20221002</v>
      </c>
      <c r="C120" s="7" t="str">
        <f>"项习玲"</f>
        <v>项习玲</v>
      </c>
      <c r="D120" s="7" t="s">
        <v>9</v>
      </c>
    </row>
    <row r="121" customFormat="1" ht="18" customHeight="1" spans="1:4">
      <c r="A121" s="7">
        <v>119</v>
      </c>
      <c r="B121" s="7" t="str">
        <f t="shared" si="2"/>
        <v>20221002</v>
      </c>
      <c r="C121" s="7" t="str">
        <f>"江良英"</f>
        <v>江良英</v>
      </c>
      <c r="D121" s="7" t="s">
        <v>9</v>
      </c>
    </row>
    <row r="122" customFormat="1" ht="18" customHeight="1" spans="1:4">
      <c r="A122" s="7">
        <v>120</v>
      </c>
      <c r="B122" s="7" t="str">
        <f t="shared" si="2"/>
        <v>20221002</v>
      </c>
      <c r="C122" s="7" t="str">
        <f>"赵战英"</f>
        <v>赵战英</v>
      </c>
      <c r="D122" s="7" t="s">
        <v>9</v>
      </c>
    </row>
    <row r="123" customFormat="1" ht="18" customHeight="1" spans="1:4">
      <c r="A123" s="7">
        <v>121</v>
      </c>
      <c r="B123" s="7" t="str">
        <f t="shared" si="2"/>
        <v>20221002</v>
      </c>
      <c r="C123" s="7" t="str">
        <f>"汪梅兰"</f>
        <v>汪梅兰</v>
      </c>
      <c r="D123" s="7" t="s">
        <v>9</v>
      </c>
    </row>
    <row r="124" customFormat="1" ht="18" customHeight="1" spans="1:4">
      <c r="A124" s="7">
        <v>122</v>
      </c>
      <c r="B124" s="7" t="str">
        <f t="shared" si="2"/>
        <v>20221002</v>
      </c>
      <c r="C124" s="7" t="str">
        <f>"邵家凤"</f>
        <v>邵家凤</v>
      </c>
      <c r="D124" s="7" t="s">
        <v>9</v>
      </c>
    </row>
    <row r="125" customFormat="1" ht="18" customHeight="1" spans="1:4">
      <c r="A125" s="7">
        <v>123</v>
      </c>
      <c r="B125" s="7" t="str">
        <f t="shared" si="2"/>
        <v>20221002</v>
      </c>
      <c r="C125" s="7" t="str">
        <f>"徐霞"</f>
        <v>徐霞</v>
      </c>
      <c r="D125" s="7" t="s">
        <v>9</v>
      </c>
    </row>
    <row r="126" customFormat="1" ht="18" customHeight="1" spans="1:4">
      <c r="A126" s="7">
        <v>124</v>
      </c>
      <c r="B126" s="7" t="str">
        <f t="shared" si="2"/>
        <v>20221002</v>
      </c>
      <c r="C126" s="7" t="str">
        <f>"余小莉"</f>
        <v>余小莉</v>
      </c>
      <c r="D126" s="7" t="s">
        <v>9</v>
      </c>
    </row>
    <row r="127" customFormat="1" ht="18" customHeight="1" spans="1:4">
      <c r="A127" s="7">
        <v>125</v>
      </c>
      <c r="B127" s="7" t="str">
        <f t="shared" si="2"/>
        <v>20221002</v>
      </c>
      <c r="C127" s="7" t="str">
        <f>"刘青青"</f>
        <v>刘青青</v>
      </c>
      <c r="D127" s="7" t="s">
        <v>9</v>
      </c>
    </row>
    <row r="128" customFormat="1" ht="18" customHeight="1" spans="1:4">
      <c r="A128" s="7">
        <v>126</v>
      </c>
      <c r="B128" s="7" t="str">
        <f t="shared" si="2"/>
        <v>20221002</v>
      </c>
      <c r="C128" s="7" t="str">
        <f>"王萍"</f>
        <v>王萍</v>
      </c>
      <c r="D128" s="7" t="s">
        <v>9</v>
      </c>
    </row>
    <row r="129" customFormat="1" ht="18" customHeight="1" spans="1:4">
      <c r="A129" s="7">
        <v>127</v>
      </c>
      <c r="B129" s="7" t="str">
        <f t="shared" si="2"/>
        <v>20221002</v>
      </c>
      <c r="C129" s="7" t="str">
        <f>"余英丽"</f>
        <v>余英丽</v>
      </c>
      <c r="D129" s="7" t="s">
        <v>9</v>
      </c>
    </row>
    <row r="130" customFormat="1" ht="18" customHeight="1" spans="1:4">
      <c r="A130" s="7">
        <v>128</v>
      </c>
      <c r="B130" s="7" t="str">
        <f t="shared" si="2"/>
        <v>20221002</v>
      </c>
      <c r="C130" s="7" t="str">
        <f>"潘红"</f>
        <v>潘红</v>
      </c>
      <c r="D130" s="7" t="s">
        <v>9</v>
      </c>
    </row>
    <row r="131" customFormat="1" ht="18" customHeight="1" spans="1:4">
      <c r="A131" s="7">
        <v>129</v>
      </c>
      <c r="B131" s="7" t="str">
        <f t="shared" si="2"/>
        <v>20221002</v>
      </c>
      <c r="C131" s="7" t="str">
        <f>"吴晓倩"</f>
        <v>吴晓倩</v>
      </c>
      <c r="D131" s="7" t="s">
        <v>9</v>
      </c>
    </row>
    <row r="132" s="3" customFormat="1" ht="18" customHeight="1" spans="1:4">
      <c r="A132" s="7">
        <v>130</v>
      </c>
      <c r="B132" s="7" t="str">
        <f t="shared" si="2"/>
        <v>20221002</v>
      </c>
      <c r="C132" s="7" t="str">
        <f>"陈玲"</f>
        <v>陈玲</v>
      </c>
      <c r="D132" s="7" t="s">
        <v>9</v>
      </c>
    </row>
    <row r="133" s="3" customFormat="1" ht="18" customHeight="1" spans="1:4">
      <c r="A133" s="7">
        <v>131</v>
      </c>
      <c r="B133" s="7" t="str">
        <f t="shared" si="2"/>
        <v>20221002</v>
      </c>
      <c r="C133" s="7" t="str">
        <f>"徐琴"</f>
        <v>徐琴</v>
      </c>
      <c r="D133" s="7" t="s">
        <v>9</v>
      </c>
    </row>
    <row r="134" s="3" customFormat="1" ht="18" customHeight="1" spans="1:4">
      <c r="A134" s="7">
        <v>132</v>
      </c>
      <c r="B134" s="7" t="str">
        <f t="shared" si="2"/>
        <v>20221002</v>
      </c>
      <c r="C134" s="7" t="str">
        <f>"周欣"</f>
        <v>周欣</v>
      </c>
      <c r="D134" s="7" t="s">
        <v>9</v>
      </c>
    </row>
    <row r="135" s="3" customFormat="1" ht="18" customHeight="1" spans="1:4">
      <c r="A135" s="7">
        <v>133</v>
      </c>
      <c r="B135" s="7" t="str">
        <f t="shared" si="2"/>
        <v>20221002</v>
      </c>
      <c r="C135" s="7" t="str">
        <f>"徐生平"</f>
        <v>徐生平</v>
      </c>
      <c r="D135" s="7" t="s">
        <v>9</v>
      </c>
    </row>
    <row r="136" s="3" customFormat="1" ht="18" customHeight="1" spans="1:4">
      <c r="A136" s="7">
        <v>134</v>
      </c>
      <c r="B136" s="7" t="str">
        <f t="shared" si="2"/>
        <v>20221002</v>
      </c>
      <c r="C136" s="7" t="str">
        <f>"赵晓月"</f>
        <v>赵晓月</v>
      </c>
      <c r="D136" s="7" t="s">
        <v>9</v>
      </c>
    </row>
    <row r="137" s="3" customFormat="1" ht="18" customHeight="1" spans="1:4">
      <c r="A137" s="7">
        <v>135</v>
      </c>
      <c r="B137" s="7" t="str">
        <f t="shared" si="2"/>
        <v>20221002</v>
      </c>
      <c r="C137" s="7" t="str">
        <f>"张晓玲"</f>
        <v>张晓玲</v>
      </c>
      <c r="D137" s="7" t="s">
        <v>9</v>
      </c>
    </row>
    <row r="138" s="3" customFormat="1" ht="18" customHeight="1" spans="1:4">
      <c r="A138" s="7">
        <v>136</v>
      </c>
      <c r="B138" s="7" t="str">
        <f t="shared" si="2"/>
        <v>20221002</v>
      </c>
      <c r="C138" s="7" t="str">
        <f>"夏莉"</f>
        <v>夏莉</v>
      </c>
      <c r="D138" s="7" t="s">
        <v>9</v>
      </c>
    </row>
    <row r="139" s="3" customFormat="1" ht="18" customHeight="1" spans="1:4">
      <c r="A139" s="7">
        <v>137</v>
      </c>
      <c r="B139" s="7" t="str">
        <f t="shared" si="2"/>
        <v>20221002</v>
      </c>
      <c r="C139" s="7" t="str">
        <f>"查贵玲"</f>
        <v>查贵玲</v>
      </c>
      <c r="D139" s="7" t="s">
        <v>9</v>
      </c>
    </row>
    <row r="140" s="3" customFormat="1" ht="18" customHeight="1" spans="1:4">
      <c r="A140" s="7">
        <v>138</v>
      </c>
      <c r="B140" s="7" t="str">
        <f t="shared" si="2"/>
        <v>20221002</v>
      </c>
      <c r="C140" s="7" t="str">
        <f>"王洪梅"</f>
        <v>王洪梅</v>
      </c>
      <c r="D140" s="7" t="s">
        <v>9</v>
      </c>
    </row>
    <row r="141" s="3" customFormat="1" ht="18" customHeight="1" spans="1:4">
      <c r="A141" s="7">
        <v>139</v>
      </c>
      <c r="B141" s="7" t="str">
        <f t="shared" si="2"/>
        <v>20221002</v>
      </c>
      <c r="C141" s="7" t="str">
        <f>"陈进梅"</f>
        <v>陈进梅</v>
      </c>
      <c r="D141" s="7" t="s">
        <v>9</v>
      </c>
    </row>
    <row r="142" s="3" customFormat="1" ht="18" customHeight="1" spans="1:4">
      <c r="A142" s="7">
        <v>140</v>
      </c>
      <c r="B142" s="7" t="str">
        <f t="shared" si="2"/>
        <v>20221002</v>
      </c>
      <c r="C142" s="7" t="str">
        <f>"闫玲"</f>
        <v>闫玲</v>
      </c>
      <c r="D142" s="7" t="s">
        <v>9</v>
      </c>
    </row>
    <row r="143" ht="15" spans="1:4">
      <c r="A143" s="8">
        <v>141</v>
      </c>
      <c r="B143" s="7" t="str">
        <f t="shared" si="2"/>
        <v>20221002</v>
      </c>
      <c r="C143" s="9" t="s">
        <v>12</v>
      </c>
      <c r="D143" s="7" t="s">
        <v>9</v>
      </c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图图</cp:lastModifiedBy>
  <dcterms:created xsi:type="dcterms:W3CDTF">2022-12-09T03:02:00Z</dcterms:created>
  <dcterms:modified xsi:type="dcterms:W3CDTF">2023-01-12T08:52:36Z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48CB5778C8124F7A89FE48E1108CD7ED</vt:lpwstr>
  </property>
  <property fmtid="{D5CDD505-2E9C-101B-9397-08002B2CF9AE}" pid="3" name="KSOProductBuildVer">
    <vt:lpwstr>2052-11.1.0.13703</vt:lpwstr>
  </property>
</Properties>
</file>