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 activeTab="1"/>
  </bookViews>
  <sheets>
    <sheet name="海南省第二人民医院2022年公开招聘工作人员 初审人员通过名" sheetId="1" r:id="rId1"/>
    <sheet name="海南省第二人民医院2022年公开招聘工作人员 初审未通过的考" sheetId="2" r:id="rId2"/>
  </sheets>
  <calcPr calcId="144525"/>
</workbook>
</file>

<file path=xl/sharedStrings.xml><?xml version="1.0" encoding="utf-8"?>
<sst xmlns="http://schemas.openxmlformats.org/spreadsheetml/2006/main" count="1292" uniqueCount="650">
  <si>
    <t>海南省第二人民医院2022年公开招聘工作人员
初审人员通过名单</t>
  </si>
  <si>
    <t>序号</t>
  </si>
  <si>
    <t>岗位代码</t>
  </si>
  <si>
    <t>招聘岗位</t>
  </si>
  <si>
    <t>姓名</t>
  </si>
  <si>
    <t>身份证号</t>
  </si>
  <si>
    <t>重症医学科医师</t>
  </si>
  <si>
    <t>内分泌代谢科医师</t>
  </si>
  <si>
    <t>0115</t>
  </si>
  <si>
    <t>管理岗</t>
  </si>
  <si>
    <t>邢福忠</t>
  </si>
  <si>
    <t>460033198304052379</t>
  </si>
  <si>
    <t>孙定攀</t>
  </si>
  <si>
    <t>460033198209223213</t>
  </si>
  <si>
    <t>李恒</t>
  </si>
  <si>
    <t>410521198212101519</t>
  </si>
  <si>
    <t>0201</t>
  </si>
  <si>
    <t>海南省胡大一心脏中心（临床医师）</t>
  </si>
  <si>
    <t>张崇玲</t>
  </si>
  <si>
    <t>230229199007073649</t>
  </si>
  <si>
    <t>陈晶娜</t>
  </si>
  <si>
    <t>469027199512106883</t>
  </si>
  <si>
    <t>罗吉平</t>
  </si>
  <si>
    <t>450922199104070786</t>
  </si>
  <si>
    <t>王静</t>
  </si>
  <si>
    <t>230381199604260021</t>
  </si>
  <si>
    <t>0202</t>
  </si>
  <si>
    <t>海南省胡大一心脏中心（临床）</t>
  </si>
  <si>
    <t>吴文龙</t>
  </si>
  <si>
    <t>460102199904040019</t>
  </si>
  <si>
    <t>邢美香</t>
  </si>
  <si>
    <t>46000320010103202X</t>
  </si>
  <si>
    <t>赵楠</t>
  </si>
  <si>
    <t>230502199705091525</t>
  </si>
  <si>
    <t>0203</t>
  </si>
  <si>
    <t>海南省胡大一心脏中心（市场营销）</t>
  </si>
  <si>
    <t>王丽文</t>
  </si>
  <si>
    <t>460004199012094625</t>
  </si>
  <si>
    <t>陈姝</t>
  </si>
  <si>
    <t>412822199805112685</t>
  </si>
  <si>
    <t>廖大</t>
  </si>
  <si>
    <t>460027199112120653</t>
  </si>
  <si>
    <t>0204</t>
  </si>
  <si>
    <t>海南省胡大一心脏中心（医学检验）</t>
  </si>
  <si>
    <t>金高伟</t>
  </si>
  <si>
    <t>352229199604281015</t>
  </si>
  <si>
    <t>陈君强</t>
  </si>
  <si>
    <t>460200199809122721</t>
  </si>
  <si>
    <t>吴英柳</t>
  </si>
  <si>
    <t>460001199904160748</t>
  </si>
  <si>
    <t>曾燕平</t>
  </si>
  <si>
    <t>460028199703140425</t>
  </si>
  <si>
    <t>王慧婷</t>
  </si>
  <si>
    <t>460033199909013887</t>
  </si>
  <si>
    <t>0205</t>
  </si>
  <si>
    <t>海南省胡大一心脏中心（放射影像技术）</t>
  </si>
  <si>
    <t>陈诺</t>
  </si>
  <si>
    <t>460033200211164515</t>
  </si>
  <si>
    <t>蓝天明</t>
  </si>
  <si>
    <t>36073419960213241X</t>
  </si>
  <si>
    <t>王琦</t>
  </si>
  <si>
    <t>46003320000107508X</t>
  </si>
  <si>
    <t>陈满</t>
  </si>
  <si>
    <t>460034199909090926</t>
  </si>
  <si>
    <t>周鹏</t>
  </si>
  <si>
    <t>469007200109260813</t>
  </si>
  <si>
    <t>羊木楼</t>
  </si>
  <si>
    <t>460003199706214226</t>
  </si>
  <si>
    <t>符丹丹</t>
  </si>
  <si>
    <t>460200199504083821</t>
  </si>
  <si>
    <t>石少咪</t>
  </si>
  <si>
    <t>460033199605013909</t>
  </si>
  <si>
    <t>羊可姣</t>
  </si>
  <si>
    <t>460003199611103427</t>
  </si>
  <si>
    <t>0206</t>
  </si>
  <si>
    <t>海南省胡大一心脏中心（护理）</t>
  </si>
  <si>
    <t>张造霞</t>
  </si>
  <si>
    <t>460003199906152429</t>
  </si>
  <si>
    <t>陈幸妹</t>
  </si>
  <si>
    <t>460028200005255220</t>
  </si>
  <si>
    <t>李秋菊</t>
  </si>
  <si>
    <t>460035199710012126</t>
  </si>
  <si>
    <t>张琴</t>
  </si>
  <si>
    <t>469001199809080027</t>
  </si>
  <si>
    <t>谢永娟</t>
  </si>
  <si>
    <t>469003200011246444</t>
  </si>
  <si>
    <t>赵运合</t>
  </si>
  <si>
    <t>460003199910064827</t>
  </si>
  <si>
    <t>邢熳</t>
  </si>
  <si>
    <t>460033200108183224</t>
  </si>
  <si>
    <t>符男</t>
  </si>
  <si>
    <t>46002819970525002X</t>
  </si>
  <si>
    <t>吉璐璐</t>
  </si>
  <si>
    <t>469007199604065008</t>
  </si>
  <si>
    <t>赵晓宇</t>
  </si>
  <si>
    <t>372324200004231527</t>
  </si>
  <si>
    <t>吴桂青</t>
  </si>
  <si>
    <t>460003199601132427</t>
  </si>
  <si>
    <t>0208</t>
  </si>
  <si>
    <t>皮肤科医师</t>
  </si>
  <si>
    <t>吴宇秋</t>
  </si>
  <si>
    <t>460006198812060245</t>
  </si>
  <si>
    <t>谢晓怡</t>
  </si>
  <si>
    <t>460200199702020020</t>
  </si>
  <si>
    <t>杨炳明</t>
  </si>
  <si>
    <t>460003199403257632</t>
  </si>
  <si>
    <t>0211</t>
  </si>
  <si>
    <t>泌尿外科医师</t>
  </si>
  <si>
    <t>林永帅</t>
  </si>
  <si>
    <t>460033199604274779</t>
  </si>
  <si>
    <t>周业旺</t>
  </si>
  <si>
    <t>460033199607244858</t>
  </si>
  <si>
    <t>王庆龙</t>
  </si>
  <si>
    <t>230229199002082538</t>
  </si>
  <si>
    <t>0218</t>
  </si>
  <si>
    <t>中医科医师</t>
  </si>
  <si>
    <t>李梓元</t>
  </si>
  <si>
    <t>640203199706280527</t>
  </si>
  <si>
    <t>庄垚雪</t>
  </si>
  <si>
    <t>231081199708200220</t>
  </si>
  <si>
    <t>吴显海</t>
  </si>
  <si>
    <t>460006199309215216</t>
  </si>
  <si>
    <t>尹雅琳</t>
  </si>
  <si>
    <t>460004199505256426</t>
  </si>
  <si>
    <t>高翔</t>
  </si>
  <si>
    <t>321081199204298123</t>
  </si>
  <si>
    <t>符振娜</t>
  </si>
  <si>
    <t>469003199507158928</t>
  </si>
  <si>
    <t>陈思佳</t>
  </si>
  <si>
    <t>230302198912274425</t>
  </si>
  <si>
    <t>见婷雯</t>
  </si>
  <si>
    <t>610323199008141621</t>
  </si>
  <si>
    <t>0222</t>
  </si>
  <si>
    <t>放射科医师</t>
  </si>
  <si>
    <t>陈平</t>
  </si>
  <si>
    <t>460033199302084830</t>
  </si>
  <si>
    <t>郭均静</t>
  </si>
  <si>
    <t>460030199805101234</t>
  </si>
  <si>
    <t>邹希</t>
  </si>
  <si>
    <t>460001199905070728</t>
  </si>
  <si>
    <t>0223</t>
  </si>
  <si>
    <t>麻醉科医师</t>
  </si>
  <si>
    <t>郑晓婷</t>
  </si>
  <si>
    <t>450521199508285523</t>
  </si>
  <si>
    <t>姚希潼</t>
  </si>
  <si>
    <t>231083199907100436</t>
  </si>
  <si>
    <t>王玲灵</t>
  </si>
  <si>
    <t>460028199701140026</t>
  </si>
  <si>
    <t>0225</t>
  </si>
  <si>
    <t>护士</t>
  </si>
  <si>
    <t>陈天玲</t>
  </si>
  <si>
    <t>460200199511022728</t>
  </si>
  <si>
    <t>黄星也</t>
  </si>
  <si>
    <t>460001199910100514</t>
  </si>
  <si>
    <t>邢兴苗</t>
  </si>
  <si>
    <t>460033200009225986</t>
  </si>
  <si>
    <t>吴玲玲</t>
  </si>
  <si>
    <t>460033199909193224</t>
  </si>
  <si>
    <t>梁学坤</t>
  </si>
  <si>
    <t>460003200009162825</t>
  </si>
  <si>
    <t>陈乾秋</t>
  </si>
  <si>
    <t>469003200111255022</t>
  </si>
  <si>
    <t>董柳花</t>
  </si>
  <si>
    <t>460035199009122327</t>
  </si>
  <si>
    <t>王蕾蕾</t>
  </si>
  <si>
    <t>460001200107101724</t>
  </si>
  <si>
    <t>李美姣</t>
  </si>
  <si>
    <t>469027200012093882</t>
  </si>
  <si>
    <t>林益萍</t>
  </si>
  <si>
    <t>460033200005103228</t>
  </si>
  <si>
    <t>陈晓芸</t>
  </si>
  <si>
    <t>460006200005173120</t>
  </si>
  <si>
    <t>王慧娜</t>
  </si>
  <si>
    <t>46002519990923062X</t>
  </si>
  <si>
    <t>苏曼</t>
  </si>
  <si>
    <t>469007200102115787</t>
  </si>
  <si>
    <t>龙齐凤</t>
  </si>
  <si>
    <t>460006200007024428</t>
  </si>
  <si>
    <t>陈新叶</t>
  </si>
  <si>
    <t>460031199608105240</t>
  </si>
  <si>
    <t>陈佩萱</t>
  </si>
  <si>
    <t>460005200011252726</t>
  </si>
  <si>
    <t>容智桂</t>
  </si>
  <si>
    <t>460001200007070748</t>
  </si>
  <si>
    <t>王丽宇</t>
  </si>
  <si>
    <t>460027199905257326</t>
  </si>
  <si>
    <t>高美引</t>
  </si>
  <si>
    <t>460003199507045220</t>
  </si>
  <si>
    <t>周宏</t>
  </si>
  <si>
    <t>460027199909165920</t>
  </si>
  <si>
    <t>陈玉娜</t>
  </si>
  <si>
    <t>460033198909123264</t>
  </si>
  <si>
    <t>符桃美</t>
  </si>
  <si>
    <t>469003200104125027</t>
  </si>
  <si>
    <t>孙乐南</t>
  </si>
  <si>
    <t>460004199902095224</t>
  </si>
  <si>
    <t>莫金凤</t>
  </si>
  <si>
    <t>460007199509203865</t>
  </si>
  <si>
    <t>王佳静</t>
  </si>
  <si>
    <t>460035199508112123</t>
  </si>
  <si>
    <t>覃朝菊</t>
  </si>
  <si>
    <t>460006200007211629</t>
  </si>
  <si>
    <t>李引红</t>
  </si>
  <si>
    <t>469003199709207329</t>
  </si>
  <si>
    <t>邢丽娜</t>
  </si>
  <si>
    <t>460033199811023884</t>
  </si>
  <si>
    <t>林琼帅</t>
  </si>
  <si>
    <t>460033199906235070</t>
  </si>
  <si>
    <t>符桂花</t>
  </si>
  <si>
    <t>460003199611143445</t>
  </si>
  <si>
    <t>吴兴雅</t>
  </si>
  <si>
    <t>469027200106144783</t>
  </si>
  <si>
    <t>陈举芸</t>
  </si>
  <si>
    <t>460033200011154785</t>
  </si>
  <si>
    <t>陈积徐</t>
  </si>
  <si>
    <t>460033200002203215</t>
  </si>
  <si>
    <t>陈根</t>
  </si>
  <si>
    <t>460026200210260341</t>
  </si>
  <si>
    <t>陈笑论</t>
  </si>
  <si>
    <t>460033199502083285</t>
  </si>
  <si>
    <t>陈香冰</t>
  </si>
  <si>
    <t>460033199805253245</t>
  </si>
  <si>
    <t>邓桂鹏</t>
  </si>
  <si>
    <t>46000619971019081X</t>
  </si>
  <si>
    <t>苏高珍</t>
  </si>
  <si>
    <t>460007199807225800</t>
  </si>
  <si>
    <t>吴和友</t>
  </si>
  <si>
    <t>460004199009263627</t>
  </si>
  <si>
    <t>卢梦萍</t>
  </si>
  <si>
    <t>460033199611277185</t>
  </si>
  <si>
    <t>黎永杰</t>
  </si>
  <si>
    <t>460003200104253813</t>
  </si>
  <si>
    <t>吴浩泽</t>
  </si>
  <si>
    <t>460003200012257614</t>
  </si>
  <si>
    <t>王少芳</t>
  </si>
  <si>
    <t>469027199707084506</t>
  </si>
  <si>
    <t>黄雅杏</t>
  </si>
  <si>
    <t>46000119920215102X</t>
  </si>
  <si>
    <t>符春生</t>
  </si>
  <si>
    <t>460003199406115648</t>
  </si>
  <si>
    <t>董吉霞</t>
  </si>
  <si>
    <t>460003200002076625</t>
  </si>
  <si>
    <t>韩采余</t>
  </si>
  <si>
    <t>460005200011214324</t>
  </si>
  <si>
    <t>史才米</t>
  </si>
  <si>
    <t>460001199604150329</t>
  </si>
  <si>
    <t>郭起航</t>
  </si>
  <si>
    <t>46000119990215001X</t>
  </si>
  <si>
    <t>吴鸿丽</t>
  </si>
  <si>
    <t>460031200002206421</t>
  </si>
  <si>
    <t>苏生健</t>
  </si>
  <si>
    <t>469024199904206016</t>
  </si>
  <si>
    <t>陈亚花</t>
  </si>
  <si>
    <t>460007199412099029</t>
  </si>
  <si>
    <t>钟绵娇</t>
  </si>
  <si>
    <t>460003199911125222</t>
  </si>
  <si>
    <t>邢水鲜</t>
  </si>
  <si>
    <t>460033199512044183</t>
  </si>
  <si>
    <t>王舒欢</t>
  </si>
  <si>
    <t>460001199501310342</t>
  </si>
  <si>
    <t>林学娜</t>
  </si>
  <si>
    <t>469003199912056722</t>
  </si>
  <si>
    <t>曾伟丹</t>
  </si>
  <si>
    <t>460003199701162420</t>
  </si>
  <si>
    <t>460007200003156825</t>
  </si>
  <si>
    <t>张甲利</t>
  </si>
  <si>
    <t>460007199802040049</t>
  </si>
  <si>
    <t>林锦</t>
  </si>
  <si>
    <t>460033200010174784</t>
  </si>
  <si>
    <t>孙少娇</t>
  </si>
  <si>
    <t>469027199701023307</t>
  </si>
  <si>
    <t>王禄武</t>
  </si>
  <si>
    <t>460026199907032415</t>
  </si>
  <si>
    <t>李珅劭</t>
  </si>
  <si>
    <t>460027199911120027</t>
  </si>
  <si>
    <t>温芳菲</t>
  </si>
  <si>
    <t>460027199302285926</t>
  </si>
  <si>
    <t>林姑美</t>
  </si>
  <si>
    <t>460003199907082848</t>
  </si>
  <si>
    <t>翁娇玉</t>
  </si>
  <si>
    <t>460006199708102366</t>
  </si>
  <si>
    <t>苏涛</t>
  </si>
  <si>
    <t>460007199909215777</t>
  </si>
  <si>
    <t>罗嘉玲</t>
  </si>
  <si>
    <t>460033200007314782</t>
  </si>
  <si>
    <t>吉家丽</t>
  </si>
  <si>
    <t>460033199407307500</t>
  </si>
  <si>
    <t>王海妮</t>
  </si>
  <si>
    <t>469027200011236888</t>
  </si>
  <si>
    <t>麦名丽</t>
  </si>
  <si>
    <t>460007199708035761</t>
  </si>
  <si>
    <t>黄川桂</t>
  </si>
  <si>
    <t>460033199811183263</t>
  </si>
  <si>
    <t>符燕</t>
  </si>
  <si>
    <t>460300199807300622</t>
  </si>
  <si>
    <t>张瑞</t>
  </si>
  <si>
    <t>411282200008083621</t>
  </si>
  <si>
    <t>杨钰妹</t>
  </si>
  <si>
    <t>460030200104053327</t>
  </si>
  <si>
    <t>羊江二</t>
  </si>
  <si>
    <t>460300200105310629</t>
  </si>
  <si>
    <t>王彩</t>
  </si>
  <si>
    <t>460007199412205768</t>
  </si>
  <si>
    <t>黄泽情</t>
  </si>
  <si>
    <t>469027199906084840</t>
  </si>
  <si>
    <t>林孟芳</t>
  </si>
  <si>
    <t>460033199902025092</t>
  </si>
  <si>
    <t>颜小月</t>
  </si>
  <si>
    <t>460028200004225222</t>
  </si>
  <si>
    <t>林芳建</t>
  </si>
  <si>
    <t>460007199801165819</t>
  </si>
  <si>
    <t>卢军柳</t>
  </si>
  <si>
    <t>460007199801156162</t>
  </si>
  <si>
    <t>翁莉莉</t>
  </si>
  <si>
    <t>469027199912108343</t>
  </si>
  <si>
    <t>王小娟</t>
  </si>
  <si>
    <t>460028199011014823</t>
  </si>
  <si>
    <t>蔡崇</t>
  </si>
  <si>
    <t>460033199805214844</t>
  </si>
  <si>
    <t>许文雪</t>
  </si>
  <si>
    <t>469023200101152949</t>
  </si>
  <si>
    <t>邢增洁</t>
  </si>
  <si>
    <t>460033199001054507</t>
  </si>
  <si>
    <t>罗九厦</t>
  </si>
  <si>
    <t>469027200012014793</t>
  </si>
  <si>
    <t>陈美婷</t>
  </si>
  <si>
    <t>469024200012067247</t>
  </si>
  <si>
    <t>翁清琛</t>
  </si>
  <si>
    <t>460007200108050015</t>
  </si>
  <si>
    <t>郭丽芬</t>
  </si>
  <si>
    <t>431023199009052728</t>
  </si>
  <si>
    <t>李秀香</t>
  </si>
  <si>
    <t>460003199708052646</t>
  </si>
  <si>
    <t>吉家媛</t>
  </si>
  <si>
    <t>460033199909037483</t>
  </si>
  <si>
    <t>黄嘉</t>
  </si>
  <si>
    <t>460001199001250726</t>
  </si>
  <si>
    <t>符家妹</t>
  </si>
  <si>
    <t>460032199310080825</t>
  </si>
  <si>
    <t>李雪</t>
  </si>
  <si>
    <t>230103199005234825</t>
  </si>
  <si>
    <t>王嘉年</t>
  </si>
  <si>
    <t>46000319980618321X</t>
  </si>
  <si>
    <t>蔡虹</t>
  </si>
  <si>
    <t>460033200010064809</t>
  </si>
  <si>
    <t>陈求娜</t>
  </si>
  <si>
    <t>460033199910075081</t>
  </si>
  <si>
    <t>黄慧欣</t>
  </si>
  <si>
    <t>460001199308071028</t>
  </si>
  <si>
    <t>吉佳莹</t>
  </si>
  <si>
    <t>46003320000810834X</t>
  </si>
  <si>
    <t>李晓藤</t>
  </si>
  <si>
    <t>460001199408150727</t>
  </si>
  <si>
    <t>罗昌玉</t>
  </si>
  <si>
    <t>460033200102258344</t>
  </si>
  <si>
    <t>吴佳佳</t>
  </si>
  <si>
    <t>460006200012220626</t>
  </si>
  <si>
    <t>王学英</t>
  </si>
  <si>
    <t>460300199904180028</t>
  </si>
  <si>
    <t>林晓菲</t>
  </si>
  <si>
    <t>469027200105186906</t>
  </si>
  <si>
    <t>麦明倩</t>
  </si>
  <si>
    <t>460007199910195806</t>
  </si>
  <si>
    <t>黄佳音</t>
  </si>
  <si>
    <t>460001199905011322</t>
  </si>
  <si>
    <t>杨家雯</t>
  </si>
  <si>
    <t>460033199707164804</t>
  </si>
  <si>
    <t>黄艳美</t>
  </si>
  <si>
    <t>460035199706260426</t>
  </si>
  <si>
    <t>王槐萍</t>
  </si>
  <si>
    <t>46003320000405388X</t>
  </si>
  <si>
    <t>曾姗姗</t>
  </si>
  <si>
    <t>460034199811125828</t>
  </si>
  <si>
    <t>冯仙琪</t>
  </si>
  <si>
    <t>460034199803144746</t>
  </si>
  <si>
    <t>李玉菊</t>
  </si>
  <si>
    <t>460033199902133229</t>
  </si>
  <si>
    <t>符春枝</t>
  </si>
  <si>
    <t>460003200004163423</t>
  </si>
  <si>
    <t>梁玉花</t>
  </si>
  <si>
    <t>460003199905013021</t>
  </si>
  <si>
    <t>朱铭兰</t>
  </si>
  <si>
    <t>460105200102112724</t>
  </si>
  <si>
    <t>李珍莲</t>
  </si>
  <si>
    <t>460003199910122644</t>
  </si>
  <si>
    <t>吴开姨</t>
  </si>
  <si>
    <t>460033199910293222</t>
  </si>
  <si>
    <t>黄念</t>
  </si>
  <si>
    <t>460033199210024881</t>
  </si>
  <si>
    <t>黄晓娣</t>
  </si>
  <si>
    <t>450122199602230523</t>
  </si>
  <si>
    <t>苏小娜</t>
  </si>
  <si>
    <t>46000719970616536X</t>
  </si>
  <si>
    <t>洪常影</t>
  </si>
  <si>
    <t>46003319971205508X</t>
  </si>
  <si>
    <t>符红霞</t>
  </si>
  <si>
    <t>460003200012293420</t>
  </si>
  <si>
    <t>钟秋燕</t>
  </si>
  <si>
    <t>469022200405290906</t>
  </si>
  <si>
    <t>陈娜</t>
  </si>
  <si>
    <t>46000420000525362X</t>
  </si>
  <si>
    <t>林佳佳</t>
  </si>
  <si>
    <t>460006199704200022</t>
  </si>
  <si>
    <t>颜冰瑶</t>
  </si>
  <si>
    <t>371322198812130421</t>
  </si>
  <si>
    <t>宋俊昊</t>
  </si>
  <si>
    <t>372928200012271252</t>
  </si>
  <si>
    <t>吴建丽</t>
  </si>
  <si>
    <t>46000719890607728X</t>
  </si>
  <si>
    <t>羊金秀</t>
  </si>
  <si>
    <t>46000320001120342X</t>
  </si>
  <si>
    <t>张慧丽</t>
  </si>
  <si>
    <t>469026199501135228</t>
  </si>
  <si>
    <t>李婷</t>
  </si>
  <si>
    <t>460003200006162467</t>
  </si>
  <si>
    <t>羊焕妃</t>
  </si>
  <si>
    <t>460003200005022024</t>
  </si>
  <si>
    <t>黎琼完</t>
  </si>
  <si>
    <t>460033200003163243</t>
  </si>
  <si>
    <t>郑迪雪</t>
  </si>
  <si>
    <t>460033199206123588</t>
  </si>
  <si>
    <t>陈妹桃</t>
  </si>
  <si>
    <t>46000320000924322X</t>
  </si>
  <si>
    <t>吴菊玲</t>
  </si>
  <si>
    <t>460003200108086629</t>
  </si>
  <si>
    <t>羊玉妍</t>
  </si>
  <si>
    <t>460003200005122228</t>
  </si>
  <si>
    <t>钟新宇</t>
  </si>
  <si>
    <t>46002819990310682X</t>
  </si>
  <si>
    <t>罗臣</t>
  </si>
  <si>
    <t>460033199609184481</t>
  </si>
  <si>
    <t>刘泽慧</t>
  </si>
  <si>
    <t>469022200003304228</t>
  </si>
  <si>
    <t>刘小莎</t>
  </si>
  <si>
    <t>460028199801110043</t>
  </si>
  <si>
    <t>何桂芳</t>
  </si>
  <si>
    <t>469003199505165921</t>
  </si>
  <si>
    <t>陈爱</t>
  </si>
  <si>
    <t>46000319990929422X</t>
  </si>
  <si>
    <t>陈佳云</t>
  </si>
  <si>
    <t>46003319970809326X</t>
  </si>
  <si>
    <t>廖静</t>
  </si>
  <si>
    <t>460027200110081342</t>
  </si>
  <si>
    <t>刘玉妃</t>
  </si>
  <si>
    <t>469027199606273260</t>
  </si>
  <si>
    <t>王风连</t>
  </si>
  <si>
    <t>460026199811183024</t>
  </si>
  <si>
    <t>黄山珊</t>
  </si>
  <si>
    <t>460027200112181320</t>
  </si>
  <si>
    <t>刘童</t>
  </si>
  <si>
    <t>410122199708148045</t>
  </si>
  <si>
    <t>吉训女</t>
  </si>
  <si>
    <t>460033199702143887</t>
  </si>
  <si>
    <t>杨章浩</t>
  </si>
  <si>
    <t>460003200202156611</t>
  </si>
  <si>
    <t>林茜</t>
  </si>
  <si>
    <t>460033200111024785</t>
  </si>
  <si>
    <t>陈冬初</t>
  </si>
  <si>
    <t>460033199710014508</t>
  </si>
  <si>
    <t>曾雅</t>
  </si>
  <si>
    <t>469023200004131329</t>
  </si>
  <si>
    <t>林香秀</t>
  </si>
  <si>
    <t>46003319991007322X</t>
  </si>
  <si>
    <t>邢慧</t>
  </si>
  <si>
    <t>460033199811097488</t>
  </si>
  <si>
    <t>陈巧仙</t>
  </si>
  <si>
    <t>460026200012250927</t>
  </si>
  <si>
    <t>李文荟</t>
  </si>
  <si>
    <t>460025199809300627</t>
  </si>
  <si>
    <t>蔡玉媚</t>
  </si>
  <si>
    <t>460003199801076626</t>
  </si>
  <si>
    <t>邢娜芳</t>
  </si>
  <si>
    <t>460033199212273240</t>
  </si>
  <si>
    <t>朱允萱</t>
  </si>
  <si>
    <t>460003199608144228</t>
  </si>
  <si>
    <t>邢维林</t>
  </si>
  <si>
    <t>460033199902014481</t>
  </si>
  <si>
    <t>龙亚霞</t>
  </si>
  <si>
    <t>460034199701183023</t>
  </si>
  <si>
    <t>陈琪</t>
  </si>
  <si>
    <t>460033200011055074</t>
  </si>
  <si>
    <t>李林风</t>
  </si>
  <si>
    <t>460300199508080025</t>
  </si>
  <si>
    <t>王龙曼</t>
  </si>
  <si>
    <t>460007199702087245</t>
  </si>
  <si>
    <t>王丹梅</t>
  </si>
  <si>
    <t>46000319961117142X</t>
  </si>
  <si>
    <t>卓萍萍</t>
  </si>
  <si>
    <t>460006200001160023</t>
  </si>
  <si>
    <t>0226</t>
  </si>
  <si>
    <t>客服中心</t>
  </si>
  <si>
    <t>刘燕萍</t>
  </si>
  <si>
    <t>460006199005218725</t>
  </si>
  <si>
    <t>刘彤彤</t>
  </si>
  <si>
    <t>460001199608180728</t>
  </si>
  <si>
    <t>王福海</t>
  </si>
  <si>
    <t>460001198907300756</t>
  </si>
  <si>
    <t>王卓竻</t>
  </si>
  <si>
    <t>130731199705070029</t>
  </si>
  <si>
    <t>许文静</t>
  </si>
  <si>
    <t>130903199608281823</t>
  </si>
  <si>
    <t>温华康</t>
  </si>
  <si>
    <t>460006199111084038</t>
  </si>
  <si>
    <t>梁建和</t>
  </si>
  <si>
    <t>460033199611163591</t>
  </si>
  <si>
    <t>刘晟</t>
  </si>
  <si>
    <t>460001200102241517</t>
  </si>
  <si>
    <t>张秀真</t>
  </si>
  <si>
    <t>460033199502214548</t>
  </si>
  <si>
    <t>朱景秀</t>
  </si>
  <si>
    <t>460035199106302928</t>
  </si>
  <si>
    <t>李南欣</t>
  </si>
  <si>
    <t>460102199912082729</t>
  </si>
  <si>
    <t>方婷</t>
  </si>
  <si>
    <t>460033199603163882</t>
  </si>
  <si>
    <t>王臆绒</t>
  </si>
  <si>
    <t>460028199804180063</t>
  </si>
  <si>
    <t>刘梦奇</t>
  </si>
  <si>
    <t>469024199707126033</t>
  </si>
  <si>
    <t>温镇宇</t>
  </si>
  <si>
    <t>460025199111040018</t>
  </si>
  <si>
    <t>黄光临</t>
  </si>
  <si>
    <t>460106199704254114</t>
  </si>
  <si>
    <t>刘霄霏</t>
  </si>
  <si>
    <t>460033199103106582</t>
  </si>
  <si>
    <t>陈娇婧</t>
  </si>
  <si>
    <t>460034199701080040</t>
  </si>
  <si>
    <t>朱琳</t>
  </si>
  <si>
    <t>460034199705152128</t>
  </si>
  <si>
    <t>曾慧</t>
  </si>
  <si>
    <t>460025199506240620</t>
  </si>
  <si>
    <t>陈艳虹</t>
  </si>
  <si>
    <t>460006199112014429</t>
  </si>
  <si>
    <t>巫逸华</t>
  </si>
  <si>
    <t>460001199503010714</t>
  </si>
  <si>
    <t>符珺</t>
  </si>
  <si>
    <t>460028199506080048</t>
  </si>
  <si>
    <t>梁婕</t>
  </si>
  <si>
    <t>460006199106180228</t>
  </si>
  <si>
    <t>陈玉坚</t>
  </si>
  <si>
    <t>460003199110053329</t>
  </si>
  <si>
    <t>吉崭</t>
  </si>
  <si>
    <t>460033199112034816</t>
  </si>
  <si>
    <t>刘锡珅</t>
  </si>
  <si>
    <t>371428199812120571</t>
  </si>
  <si>
    <t>卓上晶</t>
  </si>
  <si>
    <t>460102199005200015</t>
  </si>
  <si>
    <t>杨文渊</t>
  </si>
  <si>
    <t>46000119940518071X</t>
  </si>
  <si>
    <t>王劲</t>
  </si>
  <si>
    <t>46003019890420121X</t>
  </si>
  <si>
    <t>陈冠铭</t>
  </si>
  <si>
    <t>460001199709270714</t>
  </si>
  <si>
    <t>郭美丹</t>
  </si>
  <si>
    <t>460003198908092461</t>
  </si>
  <si>
    <t>竺秋明</t>
  </si>
  <si>
    <t>460004199607151625</t>
  </si>
  <si>
    <t>王小惠</t>
  </si>
  <si>
    <t>460027199206051329</t>
  </si>
  <si>
    <t>陈佳琪</t>
  </si>
  <si>
    <t>460001199411200721</t>
  </si>
  <si>
    <t>胡杨玉</t>
  </si>
  <si>
    <t>460102198806250624</t>
  </si>
  <si>
    <t>林顿</t>
  </si>
  <si>
    <t>460033199509074816</t>
  </si>
  <si>
    <t>黄晨</t>
  </si>
  <si>
    <t>460034199703030506</t>
  </si>
  <si>
    <t>梁蓝月</t>
  </si>
  <si>
    <t>460004199005040020</t>
  </si>
  <si>
    <t>0227</t>
  </si>
  <si>
    <t>门诊收费处</t>
  </si>
  <si>
    <t>林湃</t>
  </si>
  <si>
    <t>469005199908243018</t>
  </si>
  <si>
    <t>黄琦</t>
  </si>
  <si>
    <t>460001200109130748</t>
  </si>
  <si>
    <t>刘峥</t>
  </si>
  <si>
    <t>231182199901246425</t>
  </si>
  <si>
    <t>陈积敏</t>
  </si>
  <si>
    <t>460033200201193240</t>
  </si>
  <si>
    <t>蔡本清</t>
  </si>
  <si>
    <t>46000619980405443X</t>
  </si>
  <si>
    <t>李艳</t>
  </si>
  <si>
    <t>460003200009095423</t>
  </si>
  <si>
    <t>黎经芸</t>
  </si>
  <si>
    <t>460033199906283283</t>
  </si>
  <si>
    <t>吴思琪</t>
  </si>
  <si>
    <t>460026199811135129</t>
  </si>
  <si>
    <t>林道净</t>
  </si>
  <si>
    <t>460033199912084889</t>
  </si>
  <si>
    <t>钟妹珍</t>
  </si>
  <si>
    <t>46002820000722724X</t>
  </si>
  <si>
    <t>吴东杏</t>
  </si>
  <si>
    <t>460003199811054623</t>
  </si>
  <si>
    <t>李卓林</t>
  </si>
  <si>
    <t>46010319980119031X</t>
  </si>
  <si>
    <t>陈雅玉</t>
  </si>
  <si>
    <t>469030199805270028</t>
  </si>
  <si>
    <t>杨青雯</t>
  </si>
  <si>
    <t>460001200007160727</t>
  </si>
  <si>
    <t>陈心怡</t>
  </si>
  <si>
    <t>460006199906275225</t>
  </si>
  <si>
    <t>张婵</t>
  </si>
  <si>
    <t>460033199910034861</t>
  </si>
  <si>
    <t>苏慢</t>
  </si>
  <si>
    <t>46000719971218580X</t>
  </si>
  <si>
    <t>孙贻娜</t>
  </si>
  <si>
    <t>460033199906283240</t>
  </si>
  <si>
    <t>许诗晴</t>
  </si>
  <si>
    <t>460200200006240789</t>
  </si>
  <si>
    <t>0228</t>
  </si>
  <si>
    <t>救护车驾驶员</t>
  </si>
  <si>
    <t>符海童</t>
  </si>
  <si>
    <t>469024199911156811</t>
  </si>
  <si>
    <t>王运平</t>
  </si>
  <si>
    <t>460028199007052819</t>
  </si>
  <si>
    <t>盛维超</t>
  </si>
  <si>
    <t>460033198904113593</t>
  </si>
  <si>
    <t>0229</t>
  </si>
  <si>
    <t>叶蓁</t>
  </si>
  <si>
    <t>34082819891120013X</t>
  </si>
  <si>
    <t>陈文川</t>
  </si>
  <si>
    <t>460036199208020012</t>
  </si>
  <si>
    <t>王旷尔</t>
  </si>
  <si>
    <t>460003199310153236</t>
  </si>
  <si>
    <t>0230</t>
  </si>
  <si>
    <t>电工</t>
  </si>
  <si>
    <t>邢曾表</t>
  </si>
  <si>
    <t>460033198603263213</t>
  </si>
  <si>
    <t>陈求武</t>
  </si>
  <si>
    <t>460033198812015072</t>
  </si>
  <si>
    <t>符鸿昌</t>
  </si>
  <si>
    <t>460003199807145653</t>
  </si>
  <si>
    <t>海南省第二人民医院2022年公开招聘工作人员
初审通过未达到开考比例取消的考生名单</t>
  </si>
  <si>
    <t>身份证号码</t>
  </si>
  <si>
    <t>0216</t>
  </si>
  <si>
    <t>呼吸内科医师</t>
  </si>
  <si>
    <t>吴涓涓</t>
  </si>
  <si>
    <t>460103199711051527</t>
  </si>
  <si>
    <t>0221</t>
  </si>
  <si>
    <t>超声科医师</t>
  </si>
  <si>
    <t>黄秋菊</t>
  </si>
  <si>
    <t>460007199709140862</t>
  </si>
  <si>
    <t>米拉·也尔兰</t>
  </si>
  <si>
    <t>654224199705190025</t>
  </si>
  <si>
    <t>海南省第二人民医院2022年公开招聘工作人员
初审未通过的考生名单</t>
  </si>
  <si>
    <t>岗位名称</t>
  </si>
  <si>
    <t>神经内科医师</t>
  </si>
  <si>
    <t>老年医学科医师</t>
  </si>
  <si>
    <t>康复医学科医师</t>
  </si>
  <si>
    <t>普通外科医师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</si>
</sst>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name val="微软雅黑"/>
      <charset val="134"/>
    </font>
    <font>
      <b/>
      <sz val="15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微软雅黑"/>
      <charset val="134"/>
    </font>
    <font>
      <b/>
      <sz val="16"/>
      <color theme="1"/>
      <name val="微软雅黑"/>
      <charset val="134"/>
    </font>
    <font>
      <b/>
      <sz val="15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20" borderId="10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5"/>
  <sheetViews>
    <sheetView workbookViewId="0">
      <selection activeCell="A1" sqref="A1:F1"/>
    </sheetView>
  </sheetViews>
  <sheetFormatPr defaultColWidth="9" defaultRowHeight="30" customHeight="1" outlineLevelCol="5"/>
  <cols>
    <col min="2" max="2" width="15.2583333333333" customWidth="1"/>
    <col min="3" max="3" width="34.7583333333333" customWidth="1"/>
    <col min="4" max="4" width="17.625" customWidth="1"/>
    <col min="5" max="5" width="26.2583333333333" hidden="1" customWidth="1"/>
    <col min="6" max="6" width="26.2583333333333" customWidth="1"/>
  </cols>
  <sheetData>
    <row r="1" ht="60" customHeight="1" spans="1:6">
      <c r="A1" s="7" t="s">
        <v>0</v>
      </c>
      <c r="B1" s="8"/>
      <c r="C1" s="8"/>
      <c r="D1" s="8"/>
      <c r="E1" s="8"/>
      <c r="F1" s="9"/>
    </row>
    <row r="2" customHeight="1" spans="1:6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5</v>
      </c>
    </row>
    <row r="3" customHeight="1" spans="1:6">
      <c r="A3" s="10">
        <v>1</v>
      </c>
      <c r="B3" s="11" t="str">
        <f>"0108"</f>
        <v>0108</v>
      </c>
      <c r="C3" s="11" t="s">
        <v>6</v>
      </c>
      <c r="D3" s="11" t="str">
        <f>"冀忠英"</f>
        <v>冀忠英</v>
      </c>
      <c r="E3" s="11" t="str">
        <f>"142301198208090511"</f>
        <v>142301198208090511</v>
      </c>
      <c r="F3" s="11" t="str">
        <f>LEFT(E3,6)&amp;"********"&amp;RIGHT(E3,4)</f>
        <v>142301********0511</v>
      </c>
    </row>
    <row r="4" customHeight="1" spans="1:6">
      <c r="A4" s="10">
        <v>2</v>
      </c>
      <c r="B4" s="11" t="str">
        <f>"0111"</f>
        <v>0111</v>
      </c>
      <c r="C4" s="11" t="s">
        <v>7</v>
      </c>
      <c r="D4" s="11" t="str">
        <f>"杨锦庆"</f>
        <v>杨锦庆</v>
      </c>
      <c r="E4" s="11" t="str">
        <f>"431124198706236319"</f>
        <v>431124198706236319</v>
      </c>
      <c r="F4" s="11" t="str">
        <f t="shared" ref="F4:F67" si="0">LEFT(E4,6)&amp;"********"&amp;RIGHT(E4,4)</f>
        <v>431124********6319</v>
      </c>
    </row>
    <row r="5" customHeight="1" spans="1:6">
      <c r="A5" s="10">
        <v>3</v>
      </c>
      <c r="B5" s="11" t="s">
        <v>8</v>
      </c>
      <c r="C5" s="11" t="s">
        <v>9</v>
      </c>
      <c r="D5" s="11" t="s">
        <v>10</v>
      </c>
      <c r="E5" s="11" t="s">
        <v>11</v>
      </c>
      <c r="F5" s="11" t="str">
        <f t="shared" si="0"/>
        <v>460033********2379</v>
      </c>
    </row>
    <row r="6" customHeight="1" spans="1:6">
      <c r="A6" s="10">
        <v>4</v>
      </c>
      <c r="B6" s="11" t="s">
        <v>8</v>
      </c>
      <c r="C6" s="11" t="s">
        <v>9</v>
      </c>
      <c r="D6" s="11" t="s">
        <v>12</v>
      </c>
      <c r="E6" s="11" t="s">
        <v>13</v>
      </c>
      <c r="F6" s="11" t="str">
        <f t="shared" si="0"/>
        <v>460033********3213</v>
      </c>
    </row>
    <row r="7" customHeight="1" spans="1:6">
      <c r="A7" s="10">
        <v>5</v>
      </c>
      <c r="B7" s="11" t="s">
        <v>8</v>
      </c>
      <c r="C7" s="11" t="s">
        <v>9</v>
      </c>
      <c r="D7" s="11" t="s">
        <v>14</v>
      </c>
      <c r="E7" s="11" t="s">
        <v>15</v>
      </c>
      <c r="F7" s="11" t="str">
        <f t="shared" si="0"/>
        <v>410521********1519</v>
      </c>
    </row>
    <row r="8" customHeight="1" spans="1:6">
      <c r="A8" s="10">
        <v>6</v>
      </c>
      <c r="B8" s="10" t="s">
        <v>16</v>
      </c>
      <c r="C8" s="10" t="s">
        <v>17</v>
      </c>
      <c r="D8" s="10" t="s">
        <v>18</v>
      </c>
      <c r="E8" s="10" t="s">
        <v>19</v>
      </c>
      <c r="F8" s="11" t="str">
        <f t="shared" si="0"/>
        <v>230229********3649</v>
      </c>
    </row>
    <row r="9" customHeight="1" spans="1:6">
      <c r="A9" s="10">
        <v>7</v>
      </c>
      <c r="B9" s="10" t="s">
        <v>16</v>
      </c>
      <c r="C9" s="11" t="s">
        <v>17</v>
      </c>
      <c r="D9" s="10" t="s">
        <v>20</v>
      </c>
      <c r="E9" s="10" t="s">
        <v>21</v>
      </c>
      <c r="F9" s="11" t="str">
        <f t="shared" si="0"/>
        <v>469027********6883</v>
      </c>
    </row>
    <row r="10" customHeight="1" spans="1:6">
      <c r="A10" s="10">
        <v>8</v>
      </c>
      <c r="B10" s="10" t="s">
        <v>16</v>
      </c>
      <c r="C10" s="11" t="s">
        <v>17</v>
      </c>
      <c r="D10" s="10" t="s">
        <v>22</v>
      </c>
      <c r="E10" s="10" t="s">
        <v>23</v>
      </c>
      <c r="F10" s="11" t="str">
        <f t="shared" si="0"/>
        <v>450922********0786</v>
      </c>
    </row>
    <row r="11" customHeight="1" spans="1:6">
      <c r="A11" s="10">
        <v>9</v>
      </c>
      <c r="B11" s="10" t="s">
        <v>16</v>
      </c>
      <c r="C11" s="11" t="s">
        <v>17</v>
      </c>
      <c r="D11" s="10" t="s">
        <v>24</v>
      </c>
      <c r="E11" s="10" t="s">
        <v>25</v>
      </c>
      <c r="F11" s="11" t="str">
        <f t="shared" si="0"/>
        <v>230381********0021</v>
      </c>
    </row>
    <row r="12" customHeight="1" spans="1:6">
      <c r="A12" s="10">
        <v>10</v>
      </c>
      <c r="B12" s="11" t="s">
        <v>26</v>
      </c>
      <c r="C12" s="11" t="s">
        <v>27</v>
      </c>
      <c r="D12" s="11" t="s">
        <v>28</v>
      </c>
      <c r="E12" s="11" t="s">
        <v>29</v>
      </c>
      <c r="F12" s="11" t="str">
        <f t="shared" si="0"/>
        <v>460102********0019</v>
      </c>
    </row>
    <row r="13" customHeight="1" spans="1:6">
      <c r="A13" s="10">
        <v>11</v>
      </c>
      <c r="B13" s="11" t="s">
        <v>26</v>
      </c>
      <c r="C13" s="11" t="s">
        <v>27</v>
      </c>
      <c r="D13" s="11" t="s">
        <v>30</v>
      </c>
      <c r="E13" s="11" t="s">
        <v>31</v>
      </c>
      <c r="F13" s="11" t="str">
        <f t="shared" si="0"/>
        <v>460003********202X</v>
      </c>
    </row>
    <row r="14" customHeight="1" spans="1:6">
      <c r="A14" s="10">
        <v>12</v>
      </c>
      <c r="B14" s="11" t="s">
        <v>26</v>
      </c>
      <c r="C14" s="11" t="s">
        <v>27</v>
      </c>
      <c r="D14" s="11" t="s">
        <v>32</v>
      </c>
      <c r="E14" s="11" t="s">
        <v>33</v>
      </c>
      <c r="F14" s="11" t="str">
        <f t="shared" si="0"/>
        <v>230502********1525</v>
      </c>
    </row>
    <row r="15" customHeight="1" spans="1:6">
      <c r="A15" s="10">
        <v>13</v>
      </c>
      <c r="B15" s="11" t="s">
        <v>34</v>
      </c>
      <c r="C15" s="11" t="s">
        <v>35</v>
      </c>
      <c r="D15" s="11" t="s">
        <v>36</v>
      </c>
      <c r="E15" s="11" t="s">
        <v>37</v>
      </c>
      <c r="F15" s="11" t="str">
        <f t="shared" si="0"/>
        <v>460004********4625</v>
      </c>
    </row>
    <row r="16" customHeight="1" spans="1:6">
      <c r="A16" s="10">
        <v>14</v>
      </c>
      <c r="B16" s="11" t="s">
        <v>34</v>
      </c>
      <c r="C16" s="11" t="s">
        <v>35</v>
      </c>
      <c r="D16" s="11" t="s">
        <v>38</v>
      </c>
      <c r="E16" s="11" t="s">
        <v>39</v>
      </c>
      <c r="F16" s="11" t="str">
        <f t="shared" si="0"/>
        <v>412822********2685</v>
      </c>
    </row>
    <row r="17" customHeight="1" spans="1:6">
      <c r="A17" s="10">
        <v>15</v>
      </c>
      <c r="B17" s="11" t="s">
        <v>34</v>
      </c>
      <c r="C17" s="11" t="s">
        <v>35</v>
      </c>
      <c r="D17" s="11" t="s">
        <v>40</v>
      </c>
      <c r="E17" s="11" t="s">
        <v>41</v>
      </c>
      <c r="F17" s="11" t="str">
        <f t="shared" si="0"/>
        <v>460027********0653</v>
      </c>
    </row>
    <row r="18" customHeight="1" spans="1:6">
      <c r="A18" s="10">
        <v>16</v>
      </c>
      <c r="B18" s="11" t="s">
        <v>42</v>
      </c>
      <c r="C18" s="11" t="s">
        <v>43</v>
      </c>
      <c r="D18" s="11" t="s">
        <v>44</v>
      </c>
      <c r="E18" s="11" t="s">
        <v>45</v>
      </c>
      <c r="F18" s="11" t="str">
        <f t="shared" si="0"/>
        <v>352229********1015</v>
      </c>
    </row>
    <row r="19" customHeight="1" spans="1:6">
      <c r="A19" s="10">
        <v>17</v>
      </c>
      <c r="B19" s="11" t="s">
        <v>42</v>
      </c>
      <c r="C19" s="11" t="s">
        <v>43</v>
      </c>
      <c r="D19" s="11" t="s">
        <v>46</v>
      </c>
      <c r="E19" s="11" t="s">
        <v>47</v>
      </c>
      <c r="F19" s="11" t="str">
        <f t="shared" si="0"/>
        <v>460200********2721</v>
      </c>
    </row>
    <row r="20" customHeight="1" spans="1:6">
      <c r="A20" s="10">
        <v>18</v>
      </c>
      <c r="B20" s="11" t="s">
        <v>42</v>
      </c>
      <c r="C20" s="11" t="s">
        <v>43</v>
      </c>
      <c r="D20" s="11" t="s">
        <v>48</v>
      </c>
      <c r="E20" s="11" t="s">
        <v>49</v>
      </c>
      <c r="F20" s="11" t="str">
        <f t="shared" si="0"/>
        <v>460001********0748</v>
      </c>
    </row>
    <row r="21" customHeight="1" spans="1:6">
      <c r="A21" s="10">
        <v>19</v>
      </c>
      <c r="B21" s="11" t="s">
        <v>42</v>
      </c>
      <c r="C21" s="11" t="s">
        <v>43</v>
      </c>
      <c r="D21" s="11" t="s">
        <v>50</v>
      </c>
      <c r="E21" s="11" t="s">
        <v>51</v>
      </c>
      <c r="F21" s="11" t="str">
        <f t="shared" si="0"/>
        <v>460028********0425</v>
      </c>
    </row>
    <row r="22" customHeight="1" spans="1:6">
      <c r="A22" s="10">
        <v>20</v>
      </c>
      <c r="B22" s="11" t="s">
        <v>42</v>
      </c>
      <c r="C22" s="11" t="s">
        <v>43</v>
      </c>
      <c r="D22" s="11" t="s">
        <v>52</v>
      </c>
      <c r="E22" s="11" t="s">
        <v>53</v>
      </c>
      <c r="F22" s="11" t="str">
        <f t="shared" si="0"/>
        <v>460033********3887</v>
      </c>
    </row>
    <row r="23" customHeight="1" spans="1:6">
      <c r="A23" s="10">
        <v>21</v>
      </c>
      <c r="B23" s="11" t="s">
        <v>54</v>
      </c>
      <c r="C23" s="11" t="s">
        <v>55</v>
      </c>
      <c r="D23" s="11" t="s">
        <v>56</v>
      </c>
      <c r="E23" s="11" t="s">
        <v>57</v>
      </c>
      <c r="F23" s="11" t="str">
        <f t="shared" si="0"/>
        <v>460033********4515</v>
      </c>
    </row>
    <row r="24" customHeight="1" spans="1:6">
      <c r="A24" s="10">
        <v>22</v>
      </c>
      <c r="B24" s="11" t="s">
        <v>54</v>
      </c>
      <c r="C24" s="11" t="s">
        <v>55</v>
      </c>
      <c r="D24" s="11" t="s">
        <v>58</v>
      </c>
      <c r="E24" s="11" t="s">
        <v>59</v>
      </c>
      <c r="F24" s="11" t="str">
        <f t="shared" si="0"/>
        <v>360734********241X</v>
      </c>
    </row>
    <row r="25" customHeight="1" spans="1:6">
      <c r="A25" s="10">
        <v>23</v>
      </c>
      <c r="B25" s="11" t="s">
        <v>54</v>
      </c>
      <c r="C25" s="11" t="s">
        <v>55</v>
      </c>
      <c r="D25" s="11" t="s">
        <v>60</v>
      </c>
      <c r="E25" s="11" t="s">
        <v>61</v>
      </c>
      <c r="F25" s="11" t="str">
        <f t="shared" si="0"/>
        <v>460033********508X</v>
      </c>
    </row>
    <row r="26" customHeight="1" spans="1:6">
      <c r="A26" s="10">
        <v>24</v>
      </c>
      <c r="B26" s="11" t="s">
        <v>54</v>
      </c>
      <c r="C26" s="11" t="s">
        <v>55</v>
      </c>
      <c r="D26" s="11" t="s">
        <v>62</v>
      </c>
      <c r="E26" s="11" t="s">
        <v>63</v>
      </c>
      <c r="F26" s="11" t="str">
        <f t="shared" si="0"/>
        <v>460034********0926</v>
      </c>
    </row>
    <row r="27" customHeight="1" spans="1:6">
      <c r="A27" s="10">
        <v>25</v>
      </c>
      <c r="B27" s="11" t="s">
        <v>54</v>
      </c>
      <c r="C27" s="11" t="s">
        <v>55</v>
      </c>
      <c r="D27" s="11" t="s">
        <v>64</v>
      </c>
      <c r="E27" s="11" t="s">
        <v>65</v>
      </c>
      <c r="F27" s="11" t="str">
        <f t="shared" si="0"/>
        <v>469007********0813</v>
      </c>
    </row>
    <row r="28" customHeight="1" spans="1:6">
      <c r="A28" s="10">
        <v>26</v>
      </c>
      <c r="B28" s="11" t="s">
        <v>54</v>
      </c>
      <c r="C28" s="11" t="s">
        <v>55</v>
      </c>
      <c r="D28" s="11" t="s">
        <v>66</v>
      </c>
      <c r="E28" s="11" t="s">
        <v>67</v>
      </c>
      <c r="F28" s="11" t="str">
        <f t="shared" si="0"/>
        <v>460003********4226</v>
      </c>
    </row>
    <row r="29" customHeight="1" spans="1:6">
      <c r="A29" s="10">
        <v>27</v>
      </c>
      <c r="B29" s="11" t="s">
        <v>54</v>
      </c>
      <c r="C29" s="11" t="s">
        <v>55</v>
      </c>
      <c r="D29" s="11" t="s">
        <v>68</v>
      </c>
      <c r="E29" s="11" t="s">
        <v>69</v>
      </c>
      <c r="F29" s="11" t="str">
        <f t="shared" si="0"/>
        <v>460200********3821</v>
      </c>
    </row>
    <row r="30" customHeight="1" spans="1:6">
      <c r="A30" s="10">
        <v>28</v>
      </c>
      <c r="B30" s="11" t="s">
        <v>54</v>
      </c>
      <c r="C30" s="11" t="s">
        <v>55</v>
      </c>
      <c r="D30" s="11" t="s">
        <v>70</v>
      </c>
      <c r="E30" s="11" t="s">
        <v>71</v>
      </c>
      <c r="F30" s="11" t="str">
        <f t="shared" si="0"/>
        <v>460033********3909</v>
      </c>
    </row>
    <row r="31" customHeight="1" spans="1:6">
      <c r="A31" s="10">
        <v>29</v>
      </c>
      <c r="B31" s="11" t="s">
        <v>54</v>
      </c>
      <c r="C31" s="11" t="s">
        <v>55</v>
      </c>
      <c r="D31" s="11" t="s">
        <v>72</v>
      </c>
      <c r="E31" s="11" t="s">
        <v>73</v>
      </c>
      <c r="F31" s="11" t="str">
        <f t="shared" si="0"/>
        <v>460003********3427</v>
      </c>
    </row>
    <row r="32" customHeight="1" spans="1:6">
      <c r="A32" s="10">
        <v>30</v>
      </c>
      <c r="B32" s="11" t="s">
        <v>74</v>
      </c>
      <c r="C32" s="11" t="s">
        <v>75</v>
      </c>
      <c r="D32" s="11" t="s">
        <v>76</v>
      </c>
      <c r="E32" s="11" t="s">
        <v>77</v>
      </c>
      <c r="F32" s="11" t="str">
        <f t="shared" si="0"/>
        <v>460003********2429</v>
      </c>
    </row>
    <row r="33" customHeight="1" spans="1:6">
      <c r="A33" s="10">
        <v>31</v>
      </c>
      <c r="B33" s="11" t="s">
        <v>74</v>
      </c>
      <c r="C33" s="11" t="s">
        <v>75</v>
      </c>
      <c r="D33" s="11" t="s">
        <v>78</v>
      </c>
      <c r="E33" s="11" t="s">
        <v>79</v>
      </c>
      <c r="F33" s="11" t="str">
        <f t="shared" si="0"/>
        <v>460028********5220</v>
      </c>
    </row>
    <row r="34" customHeight="1" spans="1:6">
      <c r="A34" s="10">
        <v>32</v>
      </c>
      <c r="B34" s="11" t="s">
        <v>74</v>
      </c>
      <c r="C34" s="11" t="s">
        <v>75</v>
      </c>
      <c r="D34" s="11" t="s">
        <v>80</v>
      </c>
      <c r="E34" s="11" t="s">
        <v>81</v>
      </c>
      <c r="F34" s="11" t="str">
        <f t="shared" si="0"/>
        <v>460035********2126</v>
      </c>
    </row>
    <row r="35" customHeight="1" spans="1:6">
      <c r="A35" s="10">
        <v>33</v>
      </c>
      <c r="B35" s="11" t="s">
        <v>74</v>
      </c>
      <c r="C35" s="11" t="s">
        <v>75</v>
      </c>
      <c r="D35" s="11" t="s">
        <v>82</v>
      </c>
      <c r="E35" s="11" t="s">
        <v>83</v>
      </c>
      <c r="F35" s="11" t="str">
        <f t="shared" si="0"/>
        <v>469001********0027</v>
      </c>
    </row>
    <row r="36" customHeight="1" spans="1:6">
      <c r="A36" s="10">
        <v>34</v>
      </c>
      <c r="B36" s="11" t="s">
        <v>74</v>
      </c>
      <c r="C36" s="11" t="s">
        <v>75</v>
      </c>
      <c r="D36" s="11" t="s">
        <v>84</v>
      </c>
      <c r="E36" s="11" t="s">
        <v>85</v>
      </c>
      <c r="F36" s="11" t="str">
        <f t="shared" si="0"/>
        <v>469003********6444</v>
      </c>
    </row>
    <row r="37" customHeight="1" spans="1:6">
      <c r="A37" s="10">
        <v>35</v>
      </c>
      <c r="B37" s="11" t="s">
        <v>74</v>
      </c>
      <c r="C37" s="11" t="s">
        <v>75</v>
      </c>
      <c r="D37" s="11" t="s">
        <v>86</v>
      </c>
      <c r="E37" s="11" t="s">
        <v>87</v>
      </c>
      <c r="F37" s="11" t="str">
        <f t="shared" si="0"/>
        <v>460003********4827</v>
      </c>
    </row>
    <row r="38" customHeight="1" spans="1:6">
      <c r="A38" s="10">
        <v>36</v>
      </c>
      <c r="B38" s="11" t="s">
        <v>74</v>
      </c>
      <c r="C38" s="11" t="s">
        <v>75</v>
      </c>
      <c r="D38" s="11" t="s">
        <v>88</v>
      </c>
      <c r="E38" s="11" t="s">
        <v>89</v>
      </c>
      <c r="F38" s="11" t="str">
        <f t="shared" si="0"/>
        <v>460033********3224</v>
      </c>
    </row>
    <row r="39" customHeight="1" spans="1:6">
      <c r="A39" s="10">
        <v>37</v>
      </c>
      <c r="B39" s="11" t="s">
        <v>74</v>
      </c>
      <c r="C39" s="11" t="s">
        <v>75</v>
      </c>
      <c r="D39" s="11" t="s">
        <v>90</v>
      </c>
      <c r="E39" s="11" t="s">
        <v>91</v>
      </c>
      <c r="F39" s="11" t="str">
        <f t="shared" si="0"/>
        <v>460028********002X</v>
      </c>
    </row>
    <row r="40" customHeight="1" spans="1:6">
      <c r="A40" s="10">
        <v>38</v>
      </c>
      <c r="B40" s="11" t="s">
        <v>74</v>
      </c>
      <c r="C40" s="11" t="s">
        <v>75</v>
      </c>
      <c r="D40" s="11" t="s">
        <v>92</v>
      </c>
      <c r="E40" s="11" t="s">
        <v>93</v>
      </c>
      <c r="F40" s="11" t="str">
        <f t="shared" si="0"/>
        <v>469007********5008</v>
      </c>
    </row>
    <row r="41" customHeight="1" spans="1:6">
      <c r="A41" s="10">
        <v>39</v>
      </c>
      <c r="B41" s="11" t="s">
        <v>74</v>
      </c>
      <c r="C41" s="11" t="s">
        <v>75</v>
      </c>
      <c r="D41" s="11" t="s">
        <v>94</v>
      </c>
      <c r="E41" s="11" t="s">
        <v>95</v>
      </c>
      <c r="F41" s="11" t="str">
        <f t="shared" si="0"/>
        <v>372324********1527</v>
      </c>
    </row>
    <row r="42" customHeight="1" spans="1:6">
      <c r="A42" s="10">
        <v>40</v>
      </c>
      <c r="B42" s="11" t="s">
        <v>74</v>
      </c>
      <c r="C42" s="11" t="s">
        <v>75</v>
      </c>
      <c r="D42" s="11" t="s">
        <v>96</v>
      </c>
      <c r="E42" s="11" t="s">
        <v>97</v>
      </c>
      <c r="F42" s="11" t="str">
        <f t="shared" si="0"/>
        <v>460003********2427</v>
      </c>
    </row>
    <row r="43" customHeight="1" spans="1:6">
      <c r="A43" s="10">
        <v>41</v>
      </c>
      <c r="B43" s="11" t="s">
        <v>74</v>
      </c>
      <c r="C43" s="11" t="s">
        <v>75</v>
      </c>
      <c r="D43" s="5" t="str">
        <f>"盘秋月"</f>
        <v>盘秋月</v>
      </c>
      <c r="E43" s="5" t="str">
        <f>"460036199401151524"</f>
        <v>460036199401151524</v>
      </c>
      <c r="F43" s="11" t="str">
        <f t="shared" si="0"/>
        <v>460036********1524</v>
      </c>
    </row>
    <row r="44" customHeight="1" spans="1:6">
      <c r="A44" s="10">
        <v>42</v>
      </c>
      <c r="B44" s="10" t="s">
        <v>98</v>
      </c>
      <c r="C44" s="10" t="s">
        <v>99</v>
      </c>
      <c r="D44" s="10" t="s">
        <v>100</v>
      </c>
      <c r="E44" s="10" t="s">
        <v>101</v>
      </c>
      <c r="F44" s="11" t="str">
        <f t="shared" si="0"/>
        <v>460006********0245</v>
      </c>
    </row>
    <row r="45" customHeight="1" spans="1:6">
      <c r="A45" s="10">
        <v>43</v>
      </c>
      <c r="B45" s="10" t="s">
        <v>98</v>
      </c>
      <c r="C45" s="10" t="s">
        <v>99</v>
      </c>
      <c r="D45" s="10" t="s">
        <v>102</v>
      </c>
      <c r="E45" s="10" t="s">
        <v>103</v>
      </c>
      <c r="F45" s="11" t="str">
        <f t="shared" si="0"/>
        <v>460200********0020</v>
      </c>
    </row>
    <row r="46" customHeight="1" spans="1:6">
      <c r="A46" s="10">
        <v>44</v>
      </c>
      <c r="B46" s="10" t="s">
        <v>98</v>
      </c>
      <c r="C46" s="10" t="s">
        <v>99</v>
      </c>
      <c r="D46" s="10" t="s">
        <v>104</v>
      </c>
      <c r="E46" s="10" t="s">
        <v>105</v>
      </c>
      <c r="F46" s="11" t="str">
        <f t="shared" si="0"/>
        <v>460003********7632</v>
      </c>
    </row>
    <row r="47" customHeight="1" spans="1:6">
      <c r="A47" s="10">
        <v>45</v>
      </c>
      <c r="B47" s="11" t="s">
        <v>106</v>
      </c>
      <c r="C47" s="11" t="s">
        <v>107</v>
      </c>
      <c r="D47" s="11" t="s">
        <v>108</v>
      </c>
      <c r="E47" s="11" t="s">
        <v>109</v>
      </c>
      <c r="F47" s="11" t="str">
        <f t="shared" si="0"/>
        <v>460033********4779</v>
      </c>
    </row>
    <row r="48" customHeight="1" spans="1:6">
      <c r="A48" s="10">
        <v>46</v>
      </c>
      <c r="B48" s="11" t="s">
        <v>106</v>
      </c>
      <c r="C48" s="11" t="s">
        <v>107</v>
      </c>
      <c r="D48" s="11" t="s">
        <v>110</v>
      </c>
      <c r="E48" s="11" t="s">
        <v>111</v>
      </c>
      <c r="F48" s="11" t="str">
        <f t="shared" si="0"/>
        <v>460033********4858</v>
      </c>
    </row>
    <row r="49" customHeight="1" spans="1:6">
      <c r="A49" s="10">
        <v>47</v>
      </c>
      <c r="B49" s="11" t="s">
        <v>106</v>
      </c>
      <c r="C49" s="11" t="s">
        <v>107</v>
      </c>
      <c r="D49" s="11" t="s">
        <v>112</v>
      </c>
      <c r="E49" s="11" t="s">
        <v>113</v>
      </c>
      <c r="F49" s="11" t="str">
        <f t="shared" si="0"/>
        <v>230229********2538</v>
      </c>
    </row>
    <row r="50" customHeight="1" spans="1:6">
      <c r="A50" s="10">
        <v>48</v>
      </c>
      <c r="B50" s="11" t="s">
        <v>114</v>
      </c>
      <c r="C50" s="11" t="s">
        <v>115</v>
      </c>
      <c r="D50" s="11" t="s">
        <v>116</v>
      </c>
      <c r="E50" s="11" t="s">
        <v>117</v>
      </c>
      <c r="F50" s="11" t="str">
        <f t="shared" si="0"/>
        <v>640203********0527</v>
      </c>
    </row>
    <row r="51" customHeight="1" spans="1:6">
      <c r="A51" s="10">
        <v>49</v>
      </c>
      <c r="B51" s="11" t="s">
        <v>114</v>
      </c>
      <c r="C51" s="11" t="s">
        <v>115</v>
      </c>
      <c r="D51" s="11" t="s">
        <v>118</v>
      </c>
      <c r="E51" s="11" t="s">
        <v>119</v>
      </c>
      <c r="F51" s="11" t="str">
        <f t="shared" si="0"/>
        <v>231081********0220</v>
      </c>
    </row>
    <row r="52" customHeight="1" spans="1:6">
      <c r="A52" s="10">
        <v>50</v>
      </c>
      <c r="B52" s="11" t="s">
        <v>114</v>
      </c>
      <c r="C52" s="11" t="s">
        <v>115</v>
      </c>
      <c r="D52" s="11" t="s">
        <v>120</v>
      </c>
      <c r="E52" s="11" t="s">
        <v>121</v>
      </c>
      <c r="F52" s="11" t="str">
        <f t="shared" si="0"/>
        <v>460006********5216</v>
      </c>
    </row>
    <row r="53" customHeight="1" spans="1:6">
      <c r="A53" s="10">
        <v>51</v>
      </c>
      <c r="B53" s="11" t="s">
        <v>114</v>
      </c>
      <c r="C53" s="11" t="s">
        <v>115</v>
      </c>
      <c r="D53" s="11" t="s">
        <v>122</v>
      </c>
      <c r="E53" s="11" t="s">
        <v>123</v>
      </c>
      <c r="F53" s="11" t="str">
        <f t="shared" si="0"/>
        <v>460004********6426</v>
      </c>
    </row>
    <row r="54" customHeight="1" spans="1:6">
      <c r="A54" s="10">
        <v>52</v>
      </c>
      <c r="B54" s="11" t="s">
        <v>114</v>
      </c>
      <c r="C54" s="11" t="s">
        <v>115</v>
      </c>
      <c r="D54" s="11" t="s">
        <v>124</v>
      </c>
      <c r="E54" s="11" t="s">
        <v>125</v>
      </c>
      <c r="F54" s="11" t="str">
        <f t="shared" si="0"/>
        <v>321081********8123</v>
      </c>
    </row>
    <row r="55" customHeight="1" spans="1:6">
      <c r="A55" s="10">
        <v>53</v>
      </c>
      <c r="B55" s="11" t="s">
        <v>114</v>
      </c>
      <c r="C55" s="11" t="s">
        <v>115</v>
      </c>
      <c r="D55" s="11" t="s">
        <v>126</v>
      </c>
      <c r="E55" s="11" t="s">
        <v>127</v>
      </c>
      <c r="F55" s="11" t="str">
        <f t="shared" si="0"/>
        <v>469003********8928</v>
      </c>
    </row>
    <row r="56" customHeight="1" spans="1:6">
      <c r="A56" s="10">
        <v>54</v>
      </c>
      <c r="B56" s="11" t="s">
        <v>114</v>
      </c>
      <c r="C56" s="11" t="s">
        <v>115</v>
      </c>
      <c r="D56" s="11" t="s">
        <v>128</v>
      </c>
      <c r="E56" s="11" t="s">
        <v>129</v>
      </c>
      <c r="F56" s="11" t="str">
        <f t="shared" si="0"/>
        <v>230302********4425</v>
      </c>
    </row>
    <row r="57" customHeight="1" spans="1:6">
      <c r="A57" s="10">
        <v>55</v>
      </c>
      <c r="B57" s="11" t="s">
        <v>114</v>
      </c>
      <c r="C57" s="11" t="s">
        <v>115</v>
      </c>
      <c r="D57" s="11" t="s">
        <v>130</v>
      </c>
      <c r="E57" s="11" t="s">
        <v>131</v>
      </c>
      <c r="F57" s="11" t="str">
        <f t="shared" si="0"/>
        <v>610323********1621</v>
      </c>
    </row>
    <row r="58" customHeight="1" spans="1:6">
      <c r="A58" s="10">
        <v>56</v>
      </c>
      <c r="B58" s="11" t="s">
        <v>132</v>
      </c>
      <c r="C58" s="11" t="s">
        <v>133</v>
      </c>
      <c r="D58" s="11" t="s">
        <v>134</v>
      </c>
      <c r="E58" s="11" t="s">
        <v>135</v>
      </c>
      <c r="F58" s="11" t="str">
        <f t="shared" si="0"/>
        <v>460033********4830</v>
      </c>
    </row>
    <row r="59" customHeight="1" spans="1:6">
      <c r="A59" s="10">
        <v>57</v>
      </c>
      <c r="B59" s="11" t="s">
        <v>132</v>
      </c>
      <c r="C59" s="11" t="s">
        <v>133</v>
      </c>
      <c r="D59" s="11" t="s">
        <v>136</v>
      </c>
      <c r="E59" s="11" t="s">
        <v>137</v>
      </c>
      <c r="F59" s="11" t="str">
        <f t="shared" si="0"/>
        <v>460030********1234</v>
      </c>
    </row>
    <row r="60" customHeight="1" spans="1:6">
      <c r="A60" s="10">
        <v>58</v>
      </c>
      <c r="B60" s="11" t="s">
        <v>132</v>
      </c>
      <c r="C60" s="11" t="s">
        <v>133</v>
      </c>
      <c r="D60" s="11" t="s">
        <v>138</v>
      </c>
      <c r="E60" s="11" t="s">
        <v>139</v>
      </c>
      <c r="F60" s="11" t="str">
        <f t="shared" si="0"/>
        <v>460001********0728</v>
      </c>
    </row>
    <row r="61" customHeight="1" spans="1:6">
      <c r="A61" s="10">
        <v>59</v>
      </c>
      <c r="B61" s="11" t="s">
        <v>140</v>
      </c>
      <c r="C61" s="11" t="s">
        <v>141</v>
      </c>
      <c r="D61" s="11" t="s">
        <v>142</v>
      </c>
      <c r="E61" s="11" t="s">
        <v>143</v>
      </c>
      <c r="F61" s="11" t="str">
        <f t="shared" si="0"/>
        <v>450521********5523</v>
      </c>
    </row>
    <row r="62" customHeight="1" spans="1:6">
      <c r="A62" s="10">
        <v>60</v>
      </c>
      <c r="B62" s="11" t="s">
        <v>140</v>
      </c>
      <c r="C62" s="11" t="s">
        <v>141</v>
      </c>
      <c r="D62" s="11" t="s">
        <v>144</v>
      </c>
      <c r="E62" s="11" t="s">
        <v>145</v>
      </c>
      <c r="F62" s="11" t="str">
        <f t="shared" si="0"/>
        <v>231083********0436</v>
      </c>
    </row>
    <row r="63" customHeight="1" spans="1:6">
      <c r="A63" s="10">
        <v>61</v>
      </c>
      <c r="B63" s="11" t="s">
        <v>140</v>
      </c>
      <c r="C63" s="11" t="s">
        <v>141</v>
      </c>
      <c r="D63" s="11" t="s">
        <v>146</v>
      </c>
      <c r="E63" s="11" t="s">
        <v>147</v>
      </c>
      <c r="F63" s="11" t="str">
        <f t="shared" si="0"/>
        <v>460028********0026</v>
      </c>
    </row>
    <row r="64" customHeight="1" spans="1:6">
      <c r="A64" s="10">
        <v>62</v>
      </c>
      <c r="B64" s="11" t="s">
        <v>148</v>
      </c>
      <c r="C64" s="11" t="s">
        <v>149</v>
      </c>
      <c r="D64" s="11" t="s">
        <v>150</v>
      </c>
      <c r="E64" s="11" t="s">
        <v>151</v>
      </c>
      <c r="F64" s="11" t="str">
        <f t="shared" si="0"/>
        <v>460200********2728</v>
      </c>
    </row>
    <row r="65" customHeight="1" spans="1:6">
      <c r="A65" s="10">
        <v>63</v>
      </c>
      <c r="B65" s="11" t="s">
        <v>148</v>
      </c>
      <c r="C65" s="11" t="s">
        <v>149</v>
      </c>
      <c r="D65" s="11" t="s">
        <v>152</v>
      </c>
      <c r="E65" s="11" t="s">
        <v>153</v>
      </c>
      <c r="F65" s="11" t="str">
        <f t="shared" si="0"/>
        <v>460001********0514</v>
      </c>
    </row>
    <row r="66" customHeight="1" spans="1:6">
      <c r="A66" s="10">
        <v>64</v>
      </c>
      <c r="B66" s="11" t="s">
        <v>148</v>
      </c>
      <c r="C66" s="11" t="s">
        <v>149</v>
      </c>
      <c r="D66" s="11" t="s">
        <v>154</v>
      </c>
      <c r="E66" s="11" t="s">
        <v>155</v>
      </c>
      <c r="F66" s="11" t="str">
        <f t="shared" si="0"/>
        <v>460033********5986</v>
      </c>
    </row>
    <row r="67" customHeight="1" spans="1:6">
      <c r="A67" s="10">
        <v>65</v>
      </c>
      <c r="B67" s="11" t="s">
        <v>148</v>
      </c>
      <c r="C67" s="11" t="s">
        <v>149</v>
      </c>
      <c r="D67" s="11" t="s">
        <v>156</v>
      </c>
      <c r="E67" s="11" t="s">
        <v>157</v>
      </c>
      <c r="F67" s="11" t="str">
        <f t="shared" si="0"/>
        <v>460033********3224</v>
      </c>
    </row>
    <row r="68" customHeight="1" spans="1:6">
      <c r="A68" s="10">
        <v>66</v>
      </c>
      <c r="B68" s="11" t="s">
        <v>148</v>
      </c>
      <c r="C68" s="11" t="s">
        <v>149</v>
      </c>
      <c r="D68" s="11" t="s">
        <v>158</v>
      </c>
      <c r="E68" s="11" t="s">
        <v>159</v>
      </c>
      <c r="F68" s="11" t="str">
        <f t="shared" ref="F68:F131" si="1">LEFT(E68,6)&amp;"********"&amp;RIGHT(E68,4)</f>
        <v>460003********2825</v>
      </c>
    </row>
    <row r="69" customHeight="1" spans="1:6">
      <c r="A69" s="10">
        <v>67</v>
      </c>
      <c r="B69" s="11" t="s">
        <v>148</v>
      </c>
      <c r="C69" s="11" t="s">
        <v>149</v>
      </c>
      <c r="D69" s="11" t="s">
        <v>160</v>
      </c>
      <c r="E69" s="11" t="s">
        <v>161</v>
      </c>
      <c r="F69" s="11" t="str">
        <f t="shared" si="1"/>
        <v>469003********5022</v>
      </c>
    </row>
    <row r="70" customHeight="1" spans="1:6">
      <c r="A70" s="10">
        <v>68</v>
      </c>
      <c r="B70" s="11" t="s">
        <v>148</v>
      </c>
      <c r="C70" s="11" t="s">
        <v>149</v>
      </c>
      <c r="D70" s="11" t="s">
        <v>162</v>
      </c>
      <c r="E70" s="11" t="s">
        <v>163</v>
      </c>
      <c r="F70" s="11" t="str">
        <f t="shared" si="1"/>
        <v>460035********2327</v>
      </c>
    </row>
    <row r="71" customHeight="1" spans="1:6">
      <c r="A71" s="10">
        <v>69</v>
      </c>
      <c r="B71" s="11" t="s">
        <v>148</v>
      </c>
      <c r="C71" s="11" t="s">
        <v>149</v>
      </c>
      <c r="D71" s="11" t="s">
        <v>164</v>
      </c>
      <c r="E71" s="11" t="s">
        <v>165</v>
      </c>
      <c r="F71" s="11" t="str">
        <f t="shared" si="1"/>
        <v>460001********1724</v>
      </c>
    </row>
    <row r="72" customHeight="1" spans="1:6">
      <c r="A72" s="10">
        <v>70</v>
      </c>
      <c r="B72" s="11" t="s">
        <v>148</v>
      </c>
      <c r="C72" s="11" t="s">
        <v>149</v>
      </c>
      <c r="D72" s="11" t="s">
        <v>166</v>
      </c>
      <c r="E72" s="11" t="s">
        <v>167</v>
      </c>
      <c r="F72" s="11" t="str">
        <f t="shared" si="1"/>
        <v>469027********3882</v>
      </c>
    </row>
    <row r="73" customHeight="1" spans="1:6">
      <c r="A73" s="10">
        <v>71</v>
      </c>
      <c r="B73" s="11" t="s">
        <v>148</v>
      </c>
      <c r="C73" s="11" t="s">
        <v>149</v>
      </c>
      <c r="D73" s="11" t="s">
        <v>168</v>
      </c>
      <c r="E73" s="11" t="s">
        <v>169</v>
      </c>
      <c r="F73" s="11" t="str">
        <f t="shared" si="1"/>
        <v>460033********3228</v>
      </c>
    </row>
    <row r="74" customHeight="1" spans="1:6">
      <c r="A74" s="10">
        <v>72</v>
      </c>
      <c r="B74" s="11" t="s">
        <v>148</v>
      </c>
      <c r="C74" s="11" t="s">
        <v>149</v>
      </c>
      <c r="D74" s="11" t="s">
        <v>170</v>
      </c>
      <c r="E74" s="11" t="s">
        <v>171</v>
      </c>
      <c r="F74" s="11" t="str">
        <f t="shared" si="1"/>
        <v>460006********3120</v>
      </c>
    </row>
    <row r="75" customHeight="1" spans="1:6">
      <c r="A75" s="10">
        <v>73</v>
      </c>
      <c r="B75" s="11" t="s">
        <v>148</v>
      </c>
      <c r="C75" s="11" t="s">
        <v>149</v>
      </c>
      <c r="D75" s="11" t="s">
        <v>172</v>
      </c>
      <c r="E75" s="11" t="s">
        <v>173</v>
      </c>
      <c r="F75" s="11" t="str">
        <f t="shared" si="1"/>
        <v>460025********062X</v>
      </c>
    </row>
    <row r="76" customHeight="1" spans="1:6">
      <c r="A76" s="10">
        <v>74</v>
      </c>
      <c r="B76" s="11" t="s">
        <v>148</v>
      </c>
      <c r="C76" s="11" t="s">
        <v>149</v>
      </c>
      <c r="D76" s="11" t="s">
        <v>174</v>
      </c>
      <c r="E76" s="11" t="s">
        <v>175</v>
      </c>
      <c r="F76" s="11" t="str">
        <f t="shared" si="1"/>
        <v>469007********5787</v>
      </c>
    </row>
    <row r="77" customHeight="1" spans="1:6">
      <c r="A77" s="10">
        <v>75</v>
      </c>
      <c r="B77" s="11" t="s">
        <v>148</v>
      </c>
      <c r="C77" s="11" t="s">
        <v>149</v>
      </c>
      <c r="D77" s="11" t="s">
        <v>176</v>
      </c>
      <c r="E77" s="11" t="s">
        <v>177</v>
      </c>
      <c r="F77" s="11" t="str">
        <f t="shared" si="1"/>
        <v>460006********4428</v>
      </c>
    </row>
    <row r="78" customHeight="1" spans="1:6">
      <c r="A78" s="10">
        <v>76</v>
      </c>
      <c r="B78" s="11" t="s">
        <v>148</v>
      </c>
      <c r="C78" s="11" t="s">
        <v>149</v>
      </c>
      <c r="D78" s="11" t="s">
        <v>178</v>
      </c>
      <c r="E78" s="11" t="s">
        <v>179</v>
      </c>
      <c r="F78" s="11" t="str">
        <f t="shared" si="1"/>
        <v>460031********5240</v>
      </c>
    </row>
    <row r="79" customHeight="1" spans="1:6">
      <c r="A79" s="10">
        <v>77</v>
      </c>
      <c r="B79" s="11" t="s">
        <v>148</v>
      </c>
      <c r="C79" s="11" t="s">
        <v>149</v>
      </c>
      <c r="D79" s="11" t="s">
        <v>180</v>
      </c>
      <c r="E79" s="11" t="s">
        <v>181</v>
      </c>
      <c r="F79" s="11" t="str">
        <f t="shared" si="1"/>
        <v>460005********2726</v>
      </c>
    </row>
    <row r="80" customHeight="1" spans="1:6">
      <c r="A80" s="10">
        <v>78</v>
      </c>
      <c r="B80" s="11" t="s">
        <v>148</v>
      </c>
      <c r="C80" s="11" t="s">
        <v>149</v>
      </c>
      <c r="D80" s="11" t="s">
        <v>182</v>
      </c>
      <c r="E80" s="11" t="s">
        <v>183</v>
      </c>
      <c r="F80" s="11" t="str">
        <f t="shared" si="1"/>
        <v>460001********0748</v>
      </c>
    </row>
    <row r="81" customHeight="1" spans="1:6">
      <c r="A81" s="10">
        <v>79</v>
      </c>
      <c r="B81" s="11" t="s">
        <v>148</v>
      </c>
      <c r="C81" s="11" t="s">
        <v>149</v>
      </c>
      <c r="D81" s="11" t="s">
        <v>184</v>
      </c>
      <c r="E81" s="11" t="s">
        <v>185</v>
      </c>
      <c r="F81" s="11" t="str">
        <f t="shared" si="1"/>
        <v>460027********7326</v>
      </c>
    </row>
    <row r="82" customHeight="1" spans="1:6">
      <c r="A82" s="10">
        <v>80</v>
      </c>
      <c r="B82" s="11" t="s">
        <v>148</v>
      </c>
      <c r="C82" s="11" t="s">
        <v>149</v>
      </c>
      <c r="D82" s="11" t="s">
        <v>186</v>
      </c>
      <c r="E82" s="11" t="s">
        <v>187</v>
      </c>
      <c r="F82" s="11" t="str">
        <f t="shared" si="1"/>
        <v>460003********5220</v>
      </c>
    </row>
    <row r="83" customHeight="1" spans="1:6">
      <c r="A83" s="10">
        <v>81</v>
      </c>
      <c r="B83" s="11" t="s">
        <v>148</v>
      </c>
      <c r="C83" s="11" t="s">
        <v>149</v>
      </c>
      <c r="D83" s="11" t="s">
        <v>188</v>
      </c>
      <c r="E83" s="11" t="s">
        <v>189</v>
      </c>
      <c r="F83" s="11" t="str">
        <f t="shared" si="1"/>
        <v>460027********5920</v>
      </c>
    </row>
    <row r="84" customHeight="1" spans="1:6">
      <c r="A84" s="10">
        <v>82</v>
      </c>
      <c r="B84" s="11" t="s">
        <v>148</v>
      </c>
      <c r="C84" s="11" t="s">
        <v>149</v>
      </c>
      <c r="D84" s="11" t="s">
        <v>190</v>
      </c>
      <c r="E84" s="11" t="s">
        <v>191</v>
      </c>
      <c r="F84" s="11" t="str">
        <f t="shared" si="1"/>
        <v>460033********3264</v>
      </c>
    </row>
    <row r="85" customHeight="1" spans="1:6">
      <c r="A85" s="10">
        <v>83</v>
      </c>
      <c r="B85" s="11" t="s">
        <v>148</v>
      </c>
      <c r="C85" s="11" t="s">
        <v>149</v>
      </c>
      <c r="D85" s="11" t="s">
        <v>192</v>
      </c>
      <c r="E85" s="11" t="s">
        <v>193</v>
      </c>
      <c r="F85" s="11" t="str">
        <f t="shared" si="1"/>
        <v>469003********5027</v>
      </c>
    </row>
    <row r="86" customHeight="1" spans="1:6">
      <c r="A86" s="10">
        <v>84</v>
      </c>
      <c r="B86" s="11" t="s">
        <v>148</v>
      </c>
      <c r="C86" s="11" t="s">
        <v>149</v>
      </c>
      <c r="D86" s="11" t="s">
        <v>194</v>
      </c>
      <c r="E86" s="11" t="s">
        <v>195</v>
      </c>
      <c r="F86" s="11" t="str">
        <f t="shared" si="1"/>
        <v>460004********5224</v>
      </c>
    </row>
    <row r="87" customHeight="1" spans="1:6">
      <c r="A87" s="10">
        <v>85</v>
      </c>
      <c r="B87" s="11" t="s">
        <v>148</v>
      </c>
      <c r="C87" s="11" t="s">
        <v>149</v>
      </c>
      <c r="D87" s="11" t="s">
        <v>196</v>
      </c>
      <c r="E87" s="11" t="s">
        <v>197</v>
      </c>
      <c r="F87" s="11" t="str">
        <f t="shared" si="1"/>
        <v>460007********3865</v>
      </c>
    </row>
    <row r="88" customHeight="1" spans="1:6">
      <c r="A88" s="10">
        <v>86</v>
      </c>
      <c r="B88" s="11" t="s">
        <v>148</v>
      </c>
      <c r="C88" s="11" t="s">
        <v>149</v>
      </c>
      <c r="D88" s="11" t="s">
        <v>198</v>
      </c>
      <c r="E88" s="11" t="s">
        <v>199</v>
      </c>
      <c r="F88" s="11" t="str">
        <f t="shared" si="1"/>
        <v>460035********2123</v>
      </c>
    </row>
    <row r="89" customHeight="1" spans="1:6">
      <c r="A89" s="10">
        <v>87</v>
      </c>
      <c r="B89" s="11" t="s">
        <v>148</v>
      </c>
      <c r="C89" s="11" t="s">
        <v>149</v>
      </c>
      <c r="D89" s="11" t="s">
        <v>200</v>
      </c>
      <c r="E89" s="11" t="s">
        <v>201</v>
      </c>
      <c r="F89" s="11" t="str">
        <f t="shared" si="1"/>
        <v>460006********1629</v>
      </c>
    </row>
    <row r="90" customHeight="1" spans="1:6">
      <c r="A90" s="10">
        <v>88</v>
      </c>
      <c r="B90" s="11" t="s">
        <v>148</v>
      </c>
      <c r="C90" s="11" t="s">
        <v>149</v>
      </c>
      <c r="D90" s="11" t="s">
        <v>202</v>
      </c>
      <c r="E90" s="11" t="s">
        <v>203</v>
      </c>
      <c r="F90" s="11" t="str">
        <f t="shared" si="1"/>
        <v>469003********7329</v>
      </c>
    </row>
    <row r="91" customHeight="1" spans="1:6">
      <c r="A91" s="10">
        <v>89</v>
      </c>
      <c r="B91" s="11" t="s">
        <v>148</v>
      </c>
      <c r="C91" s="11" t="s">
        <v>149</v>
      </c>
      <c r="D91" s="11" t="s">
        <v>204</v>
      </c>
      <c r="E91" s="11" t="s">
        <v>205</v>
      </c>
      <c r="F91" s="11" t="str">
        <f t="shared" si="1"/>
        <v>460033********3884</v>
      </c>
    </row>
    <row r="92" customHeight="1" spans="1:6">
      <c r="A92" s="10">
        <v>90</v>
      </c>
      <c r="B92" s="11" t="s">
        <v>148</v>
      </c>
      <c r="C92" s="11" t="s">
        <v>149</v>
      </c>
      <c r="D92" s="11" t="s">
        <v>206</v>
      </c>
      <c r="E92" s="11" t="s">
        <v>207</v>
      </c>
      <c r="F92" s="11" t="str">
        <f t="shared" si="1"/>
        <v>460033********5070</v>
      </c>
    </row>
    <row r="93" customHeight="1" spans="1:6">
      <c r="A93" s="10">
        <v>91</v>
      </c>
      <c r="B93" s="11" t="s">
        <v>148</v>
      </c>
      <c r="C93" s="11" t="s">
        <v>149</v>
      </c>
      <c r="D93" s="11" t="s">
        <v>208</v>
      </c>
      <c r="E93" s="11" t="s">
        <v>209</v>
      </c>
      <c r="F93" s="11" t="str">
        <f t="shared" si="1"/>
        <v>460003********3445</v>
      </c>
    </row>
    <row r="94" customHeight="1" spans="1:6">
      <c r="A94" s="10">
        <v>92</v>
      </c>
      <c r="B94" s="11" t="s">
        <v>148</v>
      </c>
      <c r="C94" s="11" t="s">
        <v>149</v>
      </c>
      <c r="D94" s="11" t="s">
        <v>210</v>
      </c>
      <c r="E94" s="11" t="s">
        <v>211</v>
      </c>
      <c r="F94" s="11" t="str">
        <f t="shared" si="1"/>
        <v>469027********4783</v>
      </c>
    </row>
    <row r="95" customHeight="1" spans="1:6">
      <c r="A95" s="10">
        <v>93</v>
      </c>
      <c r="B95" s="11" t="s">
        <v>148</v>
      </c>
      <c r="C95" s="11" t="s">
        <v>149</v>
      </c>
      <c r="D95" s="11" t="s">
        <v>212</v>
      </c>
      <c r="E95" s="11" t="s">
        <v>213</v>
      </c>
      <c r="F95" s="11" t="str">
        <f t="shared" si="1"/>
        <v>460033********4785</v>
      </c>
    </row>
    <row r="96" customHeight="1" spans="1:6">
      <c r="A96" s="10">
        <v>94</v>
      </c>
      <c r="B96" s="11" t="s">
        <v>148</v>
      </c>
      <c r="C96" s="11" t="s">
        <v>149</v>
      </c>
      <c r="D96" s="11" t="s">
        <v>214</v>
      </c>
      <c r="E96" s="11" t="s">
        <v>215</v>
      </c>
      <c r="F96" s="11" t="str">
        <f t="shared" si="1"/>
        <v>460033********3215</v>
      </c>
    </row>
    <row r="97" customHeight="1" spans="1:6">
      <c r="A97" s="10">
        <v>95</v>
      </c>
      <c r="B97" s="11" t="s">
        <v>148</v>
      </c>
      <c r="C97" s="11" t="s">
        <v>149</v>
      </c>
      <c r="D97" s="11" t="s">
        <v>216</v>
      </c>
      <c r="E97" s="11" t="s">
        <v>217</v>
      </c>
      <c r="F97" s="11" t="str">
        <f t="shared" si="1"/>
        <v>460026********0341</v>
      </c>
    </row>
    <row r="98" customHeight="1" spans="1:6">
      <c r="A98" s="10">
        <v>96</v>
      </c>
      <c r="B98" s="11" t="s">
        <v>148</v>
      </c>
      <c r="C98" s="11" t="s">
        <v>149</v>
      </c>
      <c r="D98" s="11" t="s">
        <v>218</v>
      </c>
      <c r="E98" s="11" t="s">
        <v>219</v>
      </c>
      <c r="F98" s="11" t="str">
        <f t="shared" si="1"/>
        <v>460033********3285</v>
      </c>
    </row>
    <row r="99" customHeight="1" spans="1:6">
      <c r="A99" s="10">
        <v>97</v>
      </c>
      <c r="B99" s="11" t="s">
        <v>148</v>
      </c>
      <c r="C99" s="11" t="s">
        <v>149</v>
      </c>
      <c r="D99" s="11" t="s">
        <v>220</v>
      </c>
      <c r="E99" s="11" t="s">
        <v>221</v>
      </c>
      <c r="F99" s="11" t="str">
        <f t="shared" si="1"/>
        <v>460033********3245</v>
      </c>
    </row>
    <row r="100" customHeight="1" spans="1:6">
      <c r="A100" s="10">
        <v>98</v>
      </c>
      <c r="B100" s="11" t="s">
        <v>148</v>
      </c>
      <c r="C100" s="11" t="s">
        <v>149</v>
      </c>
      <c r="D100" s="11" t="s">
        <v>222</v>
      </c>
      <c r="E100" s="11" t="s">
        <v>223</v>
      </c>
      <c r="F100" s="11" t="str">
        <f t="shared" si="1"/>
        <v>460006********081X</v>
      </c>
    </row>
    <row r="101" customHeight="1" spans="1:6">
      <c r="A101" s="10">
        <v>99</v>
      </c>
      <c r="B101" s="11" t="s">
        <v>148</v>
      </c>
      <c r="C101" s="11" t="s">
        <v>149</v>
      </c>
      <c r="D101" s="11" t="s">
        <v>224</v>
      </c>
      <c r="E101" s="11" t="s">
        <v>225</v>
      </c>
      <c r="F101" s="11" t="str">
        <f t="shared" si="1"/>
        <v>460007********5800</v>
      </c>
    </row>
    <row r="102" customHeight="1" spans="1:6">
      <c r="A102" s="10">
        <v>100</v>
      </c>
      <c r="B102" s="11" t="s">
        <v>148</v>
      </c>
      <c r="C102" s="11" t="s">
        <v>149</v>
      </c>
      <c r="D102" s="11" t="s">
        <v>226</v>
      </c>
      <c r="E102" s="11" t="s">
        <v>227</v>
      </c>
      <c r="F102" s="11" t="str">
        <f t="shared" si="1"/>
        <v>460004********3627</v>
      </c>
    </row>
    <row r="103" customHeight="1" spans="1:6">
      <c r="A103" s="10">
        <v>101</v>
      </c>
      <c r="B103" s="11" t="s">
        <v>148</v>
      </c>
      <c r="C103" s="11" t="s">
        <v>149</v>
      </c>
      <c r="D103" s="11" t="s">
        <v>228</v>
      </c>
      <c r="E103" s="11" t="s">
        <v>229</v>
      </c>
      <c r="F103" s="11" t="str">
        <f t="shared" si="1"/>
        <v>460033********7185</v>
      </c>
    </row>
    <row r="104" customHeight="1" spans="1:6">
      <c r="A104" s="10">
        <v>102</v>
      </c>
      <c r="B104" s="11" t="s">
        <v>148</v>
      </c>
      <c r="C104" s="11" t="s">
        <v>149</v>
      </c>
      <c r="D104" s="11" t="s">
        <v>230</v>
      </c>
      <c r="E104" s="11" t="s">
        <v>231</v>
      </c>
      <c r="F104" s="11" t="str">
        <f t="shared" si="1"/>
        <v>460003********3813</v>
      </c>
    </row>
    <row r="105" customHeight="1" spans="1:6">
      <c r="A105" s="10">
        <v>103</v>
      </c>
      <c r="B105" s="11" t="s">
        <v>148</v>
      </c>
      <c r="C105" s="11" t="s">
        <v>149</v>
      </c>
      <c r="D105" s="11" t="s">
        <v>232</v>
      </c>
      <c r="E105" s="11" t="s">
        <v>233</v>
      </c>
      <c r="F105" s="11" t="str">
        <f t="shared" si="1"/>
        <v>460003********7614</v>
      </c>
    </row>
    <row r="106" customHeight="1" spans="1:6">
      <c r="A106" s="10">
        <v>104</v>
      </c>
      <c r="B106" s="11" t="s">
        <v>148</v>
      </c>
      <c r="C106" s="11" t="s">
        <v>149</v>
      </c>
      <c r="D106" s="11" t="s">
        <v>234</v>
      </c>
      <c r="E106" s="11" t="s">
        <v>235</v>
      </c>
      <c r="F106" s="11" t="str">
        <f t="shared" si="1"/>
        <v>469027********4506</v>
      </c>
    </row>
    <row r="107" customHeight="1" spans="1:6">
      <c r="A107" s="10">
        <v>105</v>
      </c>
      <c r="B107" s="11" t="s">
        <v>148</v>
      </c>
      <c r="C107" s="11" t="s">
        <v>149</v>
      </c>
      <c r="D107" s="11" t="s">
        <v>236</v>
      </c>
      <c r="E107" s="11" t="s">
        <v>237</v>
      </c>
      <c r="F107" s="11" t="str">
        <f t="shared" si="1"/>
        <v>460001********102X</v>
      </c>
    </row>
    <row r="108" customHeight="1" spans="1:6">
      <c r="A108" s="10">
        <v>106</v>
      </c>
      <c r="B108" s="11" t="s">
        <v>148</v>
      </c>
      <c r="C108" s="11" t="s">
        <v>149</v>
      </c>
      <c r="D108" s="11" t="s">
        <v>238</v>
      </c>
      <c r="E108" s="11" t="s">
        <v>239</v>
      </c>
      <c r="F108" s="11" t="str">
        <f t="shared" si="1"/>
        <v>460003********5648</v>
      </c>
    </row>
    <row r="109" customHeight="1" spans="1:6">
      <c r="A109" s="10">
        <v>107</v>
      </c>
      <c r="B109" s="11" t="s">
        <v>148</v>
      </c>
      <c r="C109" s="11" t="s">
        <v>149</v>
      </c>
      <c r="D109" s="11" t="s">
        <v>240</v>
      </c>
      <c r="E109" s="11" t="s">
        <v>241</v>
      </c>
      <c r="F109" s="11" t="str">
        <f t="shared" si="1"/>
        <v>460003********6625</v>
      </c>
    </row>
    <row r="110" customHeight="1" spans="1:6">
      <c r="A110" s="10">
        <v>108</v>
      </c>
      <c r="B110" s="11" t="s">
        <v>148</v>
      </c>
      <c r="C110" s="11" t="s">
        <v>149</v>
      </c>
      <c r="D110" s="11" t="s">
        <v>242</v>
      </c>
      <c r="E110" s="11" t="s">
        <v>243</v>
      </c>
      <c r="F110" s="11" t="str">
        <f t="shared" si="1"/>
        <v>460005********4324</v>
      </c>
    </row>
    <row r="111" customHeight="1" spans="1:6">
      <c r="A111" s="10">
        <v>109</v>
      </c>
      <c r="B111" s="11" t="s">
        <v>148</v>
      </c>
      <c r="C111" s="11" t="s">
        <v>149</v>
      </c>
      <c r="D111" s="11" t="s">
        <v>244</v>
      </c>
      <c r="E111" s="11" t="s">
        <v>245</v>
      </c>
      <c r="F111" s="11" t="str">
        <f t="shared" si="1"/>
        <v>460001********0329</v>
      </c>
    </row>
    <row r="112" customHeight="1" spans="1:6">
      <c r="A112" s="10">
        <v>110</v>
      </c>
      <c r="B112" s="11" t="s">
        <v>148</v>
      </c>
      <c r="C112" s="11" t="s">
        <v>149</v>
      </c>
      <c r="D112" s="11" t="s">
        <v>246</v>
      </c>
      <c r="E112" s="11" t="s">
        <v>247</v>
      </c>
      <c r="F112" s="11" t="str">
        <f t="shared" si="1"/>
        <v>460001********001X</v>
      </c>
    </row>
    <row r="113" customHeight="1" spans="1:6">
      <c r="A113" s="10">
        <v>111</v>
      </c>
      <c r="B113" s="11" t="s">
        <v>148</v>
      </c>
      <c r="C113" s="11" t="s">
        <v>149</v>
      </c>
      <c r="D113" s="11" t="s">
        <v>248</v>
      </c>
      <c r="E113" s="11" t="s">
        <v>249</v>
      </c>
      <c r="F113" s="11" t="str">
        <f t="shared" si="1"/>
        <v>460031********6421</v>
      </c>
    </row>
    <row r="114" customHeight="1" spans="1:6">
      <c r="A114" s="10">
        <v>112</v>
      </c>
      <c r="B114" s="11" t="s">
        <v>148</v>
      </c>
      <c r="C114" s="11" t="s">
        <v>149</v>
      </c>
      <c r="D114" s="11" t="s">
        <v>250</v>
      </c>
      <c r="E114" s="11" t="s">
        <v>251</v>
      </c>
      <c r="F114" s="11" t="str">
        <f t="shared" si="1"/>
        <v>469024********6016</v>
      </c>
    </row>
    <row r="115" customHeight="1" spans="1:6">
      <c r="A115" s="10">
        <v>113</v>
      </c>
      <c r="B115" s="11" t="s">
        <v>148</v>
      </c>
      <c r="C115" s="11" t="s">
        <v>149</v>
      </c>
      <c r="D115" s="11" t="s">
        <v>252</v>
      </c>
      <c r="E115" s="11" t="s">
        <v>253</v>
      </c>
      <c r="F115" s="11" t="str">
        <f t="shared" si="1"/>
        <v>460007********9029</v>
      </c>
    </row>
    <row r="116" customHeight="1" spans="1:6">
      <c r="A116" s="10">
        <v>114</v>
      </c>
      <c r="B116" s="11" t="s">
        <v>148</v>
      </c>
      <c r="C116" s="11" t="s">
        <v>149</v>
      </c>
      <c r="D116" s="11" t="s">
        <v>254</v>
      </c>
      <c r="E116" s="11" t="s">
        <v>255</v>
      </c>
      <c r="F116" s="11" t="str">
        <f t="shared" si="1"/>
        <v>460003********5222</v>
      </c>
    </row>
    <row r="117" customHeight="1" spans="1:6">
      <c r="A117" s="10">
        <v>115</v>
      </c>
      <c r="B117" s="11" t="s">
        <v>148</v>
      </c>
      <c r="C117" s="11" t="s">
        <v>149</v>
      </c>
      <c r="D117" s="11" t="s">
        <v>256</v>
      </c>
      <c r="E117" s="11" t="s">
        <v>257</v>
      </c>
      <c r="F117" s="11" t="str">
        <f t="shared" si="1"/>
        <v>460033********4183</v>
      </c>
    </row>
    <row r="118" customHeight="1" spans="1:6">
      <c r="A118" s="10">
        <v>116</v>
      </c>
      <c r="B118" s="11" t="s">
        <v>148</v>
      </c>
      <c r="C118" s="11" t="s">
        <v>149</v>
      </c>
      <c r="D118" s="11" t="s">
        <v>258</v>
      </c>
      <c r="E118" s="11" t="s">
        <v>259</v>
      </c>
      <c r="F118" s="11" t="str">
        <f t="shared" si="1"/>
        <v>460001********0342</v>
      </c>
    </row>
    <row r="119" customHeight="1" spans="1:6">
      <c r="A119" s="10">
        <v>117</v>
      </c>
      <c r="B119" s="11" t="s">
        <v>148</v>
      </c>
      <c r="C119" s="11" t="s">
        <v>149</v>
      </c>
      <c r="D119" s="11" t="s">
        <v>260</v>
      </c>
      <c r="E119" s="11" t="s">
        <v>261</v>
      </c>
      <c r="F119" s="11" t="str">
        <f t="shared" si="1"/>
        <v>469003********6722</v>
      </c>
    </row>
    <row r="120" customHeight="1" spans="1:6">
      <c r="A120" s="10">
        <v>118</v>
      </c>
      <c r="B120" s="11" t="s">
        <v>148</v>
      </c>
      <c r="C120" s="11" t="s">
        <v>149</v>
      </c>
      <c r="D120" s="11" t="s">
        <v>262</v>
      </c>
      <c r="E120" s="11" t="s">
        <v>263</v>
      </c>
      <c r="F120" s="11" t="str">
        <f t="shared" si="1"/>
        <v>460003********2420</v>
      </c>
    </row>
    <row r="121" customHeight="1" spans="1:6">
      <c r="A121" s="10">
        <v>119</v>
      </c>
      <c r="B121" s="11" t="s">
        <v>148</v>
      </c>
      <c r="C121" s="11" t="s">
        <v>149</v>
      </c>
      <c r="D121" s="11" t="s">
        <v>68</v>
      </c>
      <c r="E121" s="11" t="s">
        <v>264</v>
      </c>
      <c r="F121" s="11" t="str">
        <f t="shared" si="1"/>
        <v>460007********6825</v>
      </c>
    </row>
    <row r="122" customHeight="1" spans="1:6">
      <c r="A122" s="10">
        <v>120</v>
      </c>
      <c r="B122" s="11" t="s">
        <v>148</v>
      </c>
      <c r="C122" s="11" t="s">
        <v>149</v>
      </c>
      <c r="D122" s="11" t="s">
        <v>265</v>
      </c>
      <c r="E122" s="11" t="s">
        <v>266</v>
      </c>
      <c r="F122" s="11" t="str">
        <f t="shared" si="1"/>
        <v>460007********0049</v>
      </c>
    </row>
    <row r="123" customHeight="1" spans="1:6">
      <c r="A123" s="10">
        <v>121</v>
      </c>
      <c r="B123" s="11" t="s">
        <v>148</v>
      </c>
      <c r="C123" s="11" t="s">
        <v>149</v>
      </c>
      <c r="D123" s="11" t="s">
        <v>267</v>
      </c>
      <c r="E123" s="11" t="s">
        <v>268</v>
      </c>
      <c r="F123" s="11" t="str">
        <f t="shared" si="1"/>
        <v>460033********4784</v>
      </c>
    </row>
    <row r="124" customHeight="1" spans="1:6">
      <c r="A124" s="10">
        <v>122</v>
      </c>
      <c r="B124" s="11" t="s">
        <v>148</v>
      </c>
      <c r="C124" s="11" t="s">
        <v>149</v>
      </c>
      <c r="D124" s="11" t="s">
        <v>269</v>
      </c>
      <c r="E124" s="11" t="s">
        <v>270</v>
      </c>
      <c r="F124" s="11" t="str">
        <f t="shared" si="1"/>
        <v>469027********3307</v>
      </c>
    </row>
    <row r="125" customHeight="1" spans="1:6">
      <c r="A125" s="10">
        <v>123</v>
      </c>
      <c r="B125" s="11" t="s">
        <v>148</v>
      </c>
      <c r="C125" s="11" t="s">
        <v>149</v>
      </c>
      <c r="D125" s="11" t="s">
        <v>271</v>
      </c>
      <c r="E125" s="11" t="s">
        <v>272</v>
      </c>
      <c r="F125" s="11" t="str">
        <f t="shared" si="1"/>
        <v>460026********2415</v>
      </c>
    </row>
    <row r="126" customHeight="1" spans="1:6">
      <c r="A126" s="10">
        <v>124</v>
      </c>
      <c r="B126" s="11" t="s">
        <v>148</v>
      </c>
      <c r="C126" s="11" t="s">
        <v>149</v>
      </c>
      <c r="D126" s="11" t="s">
        <v>273</v>
      </c>
      <c r="E126" s="11" t="s">
        <v>274</v>
      </c>
      <c r="F126" s="11" t="str">
        <f t="shared" si="1"/>
        <v>460027********0027</v>
      </c>
    </row>
    <row r="127" customHeight="1" spans="1:6">
      <c r="A127" s="10">
        <v>125</v>
      </c>
      <c r="B127" s="11" t="s">
        <v>148</v>
      </c>
      <c r="C127" s="11" t="s">
        <v>149</v>
      </c>
      <c r="D127" s="11" t="s">
        <v>275</v>
      </c>
      <c r="E127" s="11" t="s">
        <v>276</v>
      </c>
      <c r="F127" s="11" t="str">
        <f t="shared" si="1"/>
        <v>460027********5926</v>
      </c>
    </row>
    <row r="128" customHeight="1" spans="1:6">
      <c r="A128" s="10">
        <v>126</v>
      </c>
      <c r="B128" s="11" t="s">
        <v>148</v>
      </c>
      <c r="C128" s="11" t="s">
        <v>149</v>
      </c>
      <c r="D128" s="11" t="s">
        <v>277</v>
      </c>
      <c r="E128" s="11" t="s">
        <v>278</v>
      </c>
      <c r="F128" s="11" t="str">
        <f t="shared" si="1"/>
        <v>460003********2848</v>
      </c>
    </row>
    <row r="129" customHeight="1" spans="1:6">
      <c r="A129" s="10">
        <v>127</v>
      </c>
      <c r="B129" s="11" t="s">
        <v>148</v>
      </c>
      <c r="C129" s="11" t="s">
        <v>149</v>
      </c>
      <c r="D129" s="11" t="s">
        <v>279</v>
      </c>
      <c r="E129" s="11" t="s">
        <v>280</v>
      </c>
      <c r="F129" s="11" t="str">
        <f t="shared" si="1"/>
        <v>460006********2366</v>
      </c>
    </row>
    <row r="130" customHeight="1" spans="1:6">
      <c r="A130" s="10">
        <v>128</v>
      </c>
      <c r="B130" s="11" t="s">
        <v>148</v>
      </c>
      <c r="C130" s="11" t="s">
        <v>149</v>
      </c>
      <c r="D130" s="11" t="s">
        <v>281</v>
      </c>
      <c r="E130" s="11" t="s">
        <v>282</v>
      </c>
      <c r="F130" s="11" t="str">
        <f t="shared" si="1"/>
        <v>460007********5777</v>
      </c>
    </row>
    <row r="131" customHeight="1" spans="1:6">
      <c r="A131" s="10">
        <v>129</v>
      </c>
      <c r="B131" s="11" t="s">
        <v>148</v>
      </c>
      <c r="C131" s="11" t="s">
        <v>149</v>
      </c>
      <c r="D131" s="11" t="s">
        <v>283</v>
      </c>
      <c r="E131" s="11" t="s">
        <v>284</v>
      </c>
      <c r="F131" s="11" t="str">
        <f t="shared" si="1"/>
        <v>460033********4782</v>
      </c>
    </row>
    <row r="132" customHeight="1" spans="1:6">
      <c r="A132" s="10">
        <v>130</v>
      </c>
      <c r="B132" s="11" t="s">
        <v>148</v>
      </c>
      <c r="C132" s="11" t="s">
        <v>149</v>
      </c>
      <c r="D132" s="11" t="s">
        <v>285</v>
      </c>
      <c r="E132" s="11" t="s">
        <v>286</v>
      </c>
      <c r="F132" s="11" t="str">
        <f t="shared" ref="F132:F195" si="2">LEFT(E132,6)&amp;"********"&amp;RIGHT(E132,4)</f>
        <v>460033********7500</v>
      </c>
    </row>
    <row r="133" customHeight="1" spans="1:6">
      <c r="A133" s="10">
        <v>131</v>
      </c>
      <c r="B133" s="11" t="s">
        <v>148</v>
      </c>
      <c r="C133" s="11" t="s">
        <v>149</v>
      </c>
      <c r="D133" s="11" t="s">
        <v>287</v>
      </c>
      <c r="E133" s="11" t="s">
        <v>288</v>
      </c>
      <c r="F133" s="11" t="str">
        <f t="shared" si="2"/>
        <v>469027********6888</v>
      </c>
    </row>
    <row r="134" customHeight="1" spans="1:6">
      <c r="A134" s="10">
        <v>132</v>
      </c>
      <c r="B134" s="11" t="s">
        <v>148</v>
      </c>
      <c r="C134" s="11" t="s">
        <v>149</v>
      </c>
      <c r="D134" s="11" t="s">
        <v>289</v>
      </c>
      <c r="E134" s="11" t="s">
        <v>290</v>
      </c>
      <c r="F134" s="11" t="str">
        <f t="shared" si="2"/>
        <v>460007********5761</v>
      </c>
    </row>
    <row r="135" customHeight="1" spans="1:6">
      <c r="A135" s="10">
        <v>133</v>
      </c>
      <c r="B135" s="11" t="s">
        <v>148</v>
      </c>
      <c r="C135" s="11" t="s">
        <v>149</v>
      </c>
      <c r="D135" s="11" t="s">
        <v>291</v>
      </c>
      <c r="E135" s="11" t="s">
        <v>292</v>
      </c>
      <c r="F135" s="11" t="str">
        <f t="shared" si="2"/>
        <v>460033********3263</v>
      </c>
    </row>
    <row r="136" customHeight="1" spans="1:6">
      <c r="A136" s="10">
        <v>134</v>
      </c>
      <c r="B136" s="11" t="s">
        <v>148</v>
      </c>
      <c r="C136" s="11" t="s">
        <v>149</v>
      </c>
      <c r="D136" s="11" t="s">
        <v>293</v>
      </c>
      <c r="E136" s="11" t="s">
        <v>294</v>
      </c>
      <c r="F136" s="11" t="str">
        <f t="shared" si="2"/>
        <v>460300********0622</v>
      </c>
    </row>
    <row r="137" customHeight="1" spans="1:6">
      <c r="A137" s="10">
        <v>135</v>
      </c>
      <c r="B137" s="11" t="s">
        <v>148</v>
      </c>
      <c r="C137" s="11" t="s">
        <v>149</v>
      </c>
      <c r="D137" s="11" t="s">
        <v>295</v>
      </c>
      <c r="E137" s="11" t="s">
        <v>296</v>
      </c>
      <c r="F137" s="11" t="str">
        <f t="shared" si="2"/>
        <v>411282********3621</v>
      </c>
    </row>
    <row r="138" customHeight="1" spans="1:6">
      <c r="A138" s="10">
        <v>136</v>
      </c>
      <c r="B138" s="11" t="s">
        <v>148</v>
      </c>
      <c r="C138" s="11" t="s">
        <v>149</v>
      </c>
      <c r="D138" s="11" t="s">
        <v>297</v>
      </c>
      <c r="E138" s="11" t="s">
        <v>298</v>
      </c>
      <c r="F138" s="11" t="str">
        <f t="shared" si="2"/>
        <v>460030********3327</v>
      </c>
    </row>
    <row r="139" customHeight="1" spans="1:6">
      <c r="A139" s="10">
        <v>137</v>
      </c>
      <c r="B139" s="11" t="s">
        <v>148</v>
      </c>
      <c r="C139" s="11" t="s">
        <v>149</v>
      </c>
      <c r="D139" s="11" t="s">
        <v>299</v>
      </c>
      <c r="E139" s="11" t="s">
        <v>300</v>
      </c>
      <c r="F139" s="11" t="str">
        <f t="shared" si="2"/>
        <v>460300********0629</v>
      </c>
    </row>
    <row r="140" customHeight="1" spans="1:6">
      <c r="A140" s="10">
        <v>138</v>
      </c>
      <c r="B140" s="11" t="s">
        <v>148</v>
      </c>
      <c r="C140" s="11" t="s">
        <v>149</v>
      </c>
      <c r="D140" s="11" t="s">
        <v>301</v>
      </c>
      <c r="E140" s="11" t="s">
        <v>302</v>
      </c>
      <c r="F140" s="11" t="str">
        <f t="shared" si="2"/>
        <v>460007********5768</v>
      </c>
    </row>
    <row r="141" customHeight="1" spans="1:6">
      <c r="A141" s="10">
        <v>139</v>
      </c>
      <c r="B141" s="11" t="s">
        <v>148</v>
      </c>
      <c r="C141" s="11" t="s">
        <v>149</v>
      </c>
      <c r="D141" s="11" t="s">
        <v>303</v>
      </c>
      <c r="E141" s="11" t="s">
        <v>304</v>
      </c>
      <c r="F141" s="11" t="str">
        <f t="shared" si="2"/>
        <v>469027********4840</v>
      </c>
    </row>
    <row r="142" customHeight="1" spans="1:6">
      <c r="A142" s="10">
        <v>140</v>
      </c>
      <c r="B142" s="11" t="s">
        <v>148</v>
      </c>
      <c r="C142" s="11" t="s">
        <v>149</v>
      </c>
      <c r="D142" s="11" t="s">
        <v>305</v>
      </c>
      <c r="E142" s="11" t="s">
        <v>306</v>
      </c>
      <c r="F142" s="11" t="str">
        <f t="shared" si="2"/>
        <v>460033********5092</v>
      </c>
    </row>
    <row r="143" customHeight="1" spans="1:6">
      <c r="A143" s="10">
        <v>141</v>
      </c>
      <c r="B143" s="11" t="s">
        <v>148</v>
      </c>
      <c r="C143" s="11" t="s">
        <v>149</v>
      </c>
      <c r="D143" s="11" t="s">
        <v>307</v>
      </c>
      <c r="E143" s="11" t="s">
        <v>308</v>
      </c>
      <c r="F143" s="11" t="str">
        <f t="shared" si="2"/>
        <v>460028********5222</v>
      </c>
    </row>
    <row r="144" customHeight="1" spans="1:6">
      <c r="A144" s="10">
        <v>142</v>
      </c>
      <c r="B144" s="11" t="s">
        <v>148</v>
      </c>
      <c r="C144" s="11" t="s">
        <v>149</v>
      </c>
      <c r="D144" s="11" t="s">
        <v>309</v>
      </c>
      <c r="E144" s="11" t="s">
        <v>310</v>
      </c>
      <c r="F144" s="11" t="str">
        <f t="shared" si="2"/>
        <v>460007********5819</v>
      </c>
    </row>
    <row r="145" customHeight="1" spans="1:6">
      <c r="A145" s="10">
        <v>143</v>
      </c>
      <c r="B145" s="11" t="s">
        <v>148</v>
      </c>
      <c r="C145" s="11" t="s">
        <v>149</v>
      </c>
      <c r="D145" s="11" t="s">
        <v>311</v>
      </c>
      <c r="E145" s="11" t="s">
        <v>312</v>
      </c>
      <c r="F145" s="11" t="str">
        <f t="shared" si="2"/>
        <v>460007********6162</v>
      </c>
    </row>
    <row r="146" customHeight="1" spans="1:6">
      <c r="A146" s="10">
        <v>144</v>
      </c>
      <c r="B146" s="11" t="s">
        <v>148</v>
      </c>
      <c r="C146" s="11" t="s">
        <v>149</v>
      </c>
      <c r="D146" s="11" t="s">
        <v>313</v>
      </c>
      <c r="E146" s="11" t="s">
        <v>314</v>
      </c>
      <c r="F146" s="11" t="str">
        <f t="shared" si="2"/>
        <v>469027********8343</v>
      </c>
    </row>
    <row r="147" customHeight="1" spans="1:6">
      <c r="A147" s="10">
        <v>145</v>
      </c>
      <c r="B147" s="11" t="s">
        <v>148</v>
      </c>
      <c r="C147" s="11" t="s">
        <v>149</v>
      </c>
      <c r="D147" s="11" t="s">
        <v>315</v>
      </c>
      <c r="E147" s="11" t="s">
        <v>316</v>
      </c>
      <c r="F147" s="11" t="str">
        <f t="shared" si="2"/>
        <v>460028********4823</v>
      </c>
    </row>
    <row r="148" customHeight="1" spans="1:6">
      <c r="A148" s="10">
        <v>146</v>
      </c>
      <c r="B148" s="11" t="s">
        <v>148</v>
      </c>
      <c r="C148" s="11" t="s">
        <v>149</v>
      </c>
      <c r="D148" s="11" t="s">
        <v>317</v>
      </c>
      <c r="E148" s="11" t="s">
        <v>318</v>
      </c>
      <c r="F148" s="11" t="str">
        <f t="shared" si="2"/>
        <v>460033********4844</v>
      </c>
    </row>
    <row r="149" customHeight="1" spans="1:6">
      <c r="A149" s="10">
        <v>147</v>
      </c>
      <c r="B149" s="11" t="s">
        <v>148</v>
      </c>
      <c r="C149" s="11" t="s">
        <v>149</v>
      </c>
      <c r="D149" s="11" t="s">
        <v>319</v>
      </c>
      <c r="E149" s="11" t="s">
        <v>320</v>
      </c>
      <c r="F149" s="11" t="str">
        <f t="shared" si="2"/>
        <v>469023********2949</v>
      </c>
    </row>
    <row r="150" customHeight="1" spans="1:6">
      <c r="A150" s="10">
        <v>148</v>
      </c>
      <c r="B150" s="11" t="s">
        <v>148</v>
      </c>
      <c r="C150" s="11" t="s">
        <v>149</v>
      </c>
      <c r="D150" s="11" t="s">
        <v>321</v>
      </c>
      <c r="E150" s="11" t="s">
        <v>322</v>
      </c>
      <c r="F150" s="11" t="str">
        <f t="shared" si="2"/>
        <v>460033********4507</v>
      </c>
    </row>
    <row r="151" customHeight="1" spans="1:6">
      <c r="A151" s="10">
        <v>149</v>
      </c>
      <c r="B151" s="11" t="s">
        <v>148</v>
      </c>
      <c r="C151" s="11" t="s">
        <v>149</v>
      </c>
      <c r="D151" s="11" t="s">
        <v>323</v>
      </c>
      <c r="E151" s="11" t="s">
        <v>324</v>
      </c>
      <c r="F151" s="11" t="str">
        <f t="shared" si="2"/>
        <v>469027********4793</v>
      </c>
    </row>
    <row r="152" customHeight="1" spans="1:6">
      <c r="A152" s="10">
        <v>150</v>
      </c>
      <c r="B152" s="11" t="s">
        <v>148</v>
      </c>
      <c r="C152" s="11" t="s">
        <v>149</v>
      </c>
      <c r="D152" s="11" t="s">
        <v>325</v>
      </c>
      <c r="E152" s="11" t="s">
        <v>326</v>
      </c>
      <c r="F152" s="11" t="str">
        <f t="shared" si="2"/>
        <v>469024********7247</v>
      </c>
    </row>
    <row r="153" customHeight="1" spans="1:6">
      <c r="A153" s="10">
        <v>151</v>
      </c>
      <c r="B153" s="11" t="s">
        <v>148</v>
      </c>
      <c r="C153" s="11" t="s">
        <v>149</v>
      </c>
      <c r="D153" s="11" t="s">
        <v>327</v>
      </c>
      <c r="E153" s="11" t="s">
        <v>328</v>
      </c>
      <c r="F153" s="11" t="str">
        <f t="shared" si="2"/>
        <v>460007********0015</v>
      </c>
    </row>
    <row r="154" customHeight="1" spans="1:6">
      <c r="A154" s="10">
        <v>152</v>
      </c>
      <c r="B154" s="11" t="s">
        <v>148</v>
      </c>
      <c r="C154" s="11" t="s">
        <v>149</v>
      </c>
      <c r="D154" s="11" t="s">
        <v>329</v>
      </c>
      <c r="E154" s="11" t="s">
        <v>330</v>
      </c>
      <c r="F154" s="11" t="str">
        <f t="shared" si="2"/>
        <v>431023********2728</v>
      </c>
    </row>
    <row r="155" customHeight="1" spans="1:6">
      <c r="A155" s="10">
        <v>153</v>
      </c>
      <c r="B155" s="11" t="s">
        <v>148</v>
      </c>
      <c r="C155" s="11" t="s">
        <v>149</v>
      </c>
      <c r="D155" s="11" t="s">
        <v>331</v>
      </c>
      <c r="E155" s="11" t="s">
        <v>332</v>
      </c>
      <c r="F155" s="11" t="str">
        <f t="shared" si="2"/>
        <v>460003********2646</v>
      </c>
    </row>
    <row r="156" customHeight="1" spans="1:6">
      <c r="A156" s="10">
        <v>154</v>
      </c>
      <c r="B156" s="11" t="s">
        <v>148</v>
      </c>
      <c r="C156" s="11" t="s">
        <v>149</v>
      </c>
      <c r="D156" s="11" t="s">
        <v>333</v>
      </c>
      <c r="E156" s="11" t="s">
        <v>334</v>
      </c>
      <c r="F156" s="11" t="str">
        <f t="shared" si="2"/>
        <v>460033********7483</v>
      </c>
    </row>
    <row r="157" customHeight="1" spans="1:6">
      <c r="A157" s="10">
        <v>155</v>
      </c>
      <c r="B157" s="11" t="s">
        <v>148</v>
      </c>
      <c r="C157" s="11" t="s">
        <v>149</v>
      </c>
      <c r="D157" s="11" t="s">
        <v>335</v>
      </c>
      <c r="E157" s="11" t="s">
        <v>336</v>
      </c>
      <c r="F157" s="11" t="str">
        <f t="shared" si="2"/>
        <v>460001********0726</v>
      </c>
    </row>
    <row r="158" customHeight="1" spans="1:6">
      <c r="A158" s="10">
        <v>156</v>
      </c>
      <c r="B158" s="11" t="s">
        <v>148</v>
      </c>
      <c r="C158" s="11" t="s">
        <v>149</v>
      </c>
      <c r="D158" s="11" t="s">
        <v>337</v>
      </c>
      <c r="E158" s="11" t="s">
        <v>338</v>
      </c>
      <c r="F158" s="11" t="str">
        <f t="shared" si="2"/>
        <v>460032********0825</v>
      </c>
    </row>
    <row r="159" customHeight="1" spans="1:6">
      <c r="A159" s="10">
        <v>157</v>
      </c>
      <c r="B159" s="11" t="s">
        <v>148</v>
      </c>
      <c r="C159" s="11" t="s">
        <v>149</v>
      </c>
      <c r="D159" s="11" t="s">
        <v>339</v>
      </c>
      <c r="E159" s="11" t="s">
        <v>340</v>
      </c>
      <c r="F159" s="11" t="str">
        <f t="shared" si="2"/>
        <v>230103********4825</v>
      </c>
    </row>
    <row r="160" customHeight="1" spans="1:6">
      <c r="A160" s="10">
        <v>158</v>
      </c>
      <c r="B160" s="11" t="s">
        <v>148</v>
      </c>
      <c r="C160" s="11" t="s">
        <v>149</v>
      </c>
      <c r="D160" s="11" t="s">
        <v>341</v>
      </c>
      <c r="E160" s="11" t="s">
        <v>342</v>
      </c>
      <c r="F160" s="11" t="str">
        <f t="shared" si="2"/>
        <v>460003********321X</v>
      </c>
    </row>
    <row r="161" customHeight="1" spans="1:6">
      <c r="A161" s="10">
        <v>159</v>
      </c>
      <c r="B161" s="11" t="s">
        <v>148</v>
      </c>
      <c r="C161" s="11" t="s">
        <v>149</v>
      </c>
      <c r="D161" s="11" t="s">
        <v>343</v>
      </c>
      <c r="E161" s="11" t="s">
        <v>344</v>
      </c>
      <c r="F161" s="11" t="str">
        <f t="shared" si="2"/>
        <v>460033********4809</v>
      </c>
    </row>
    <row r="162" customHeight="1" spans="1:6">
      <c r="A162" s="10">
        <v>160</v>
      </c>
      <c r="B162" s="11" t="s">
        <v>148</v>
      </c>
      <c r="C162" s="11" t="s">
        <v>149</v>
      </c>
      <c r="D162" s="11" t="s">
        <v>345</v>
      </c>
      <c r="E162" s="11" t="s">
        <v>346</v>
      </c>
      <c r="F162" s="11" t="str">
        <f t="shared" si="2"/>
        <v>460033********5081</v>
      </c>
    </row>
    <row r="163" customHeight="1" spans="1:6">
      <c r="A163" s="10">
        <v>161</v>
      </c>
      <c r="B163" s="11" t="s">
        <v>148</v>
      </c>
      <c r="C163" s="11" t="s">
        <v>149</v>
      </c>
      <c r="D163" s="11" t="s">
        <v>347</v>
      </c>
      <c r="E163" s="11" t="s">
        <v>348</v>
      </c>
      <c r="F163" s="11" t="str">
        <f t="shared" si="2"/>
        <v>460001********1028</v>
      </c>
    </row>
    <row r="164" customHeight="1" spans="1:6">
      <c r="A164" s="10">
        <v>162</v>
      </c>
      <c r="B164" s="11" t="s">
        <v>148</v>
      </c>
      <c r="C164" s="11" t="s">
        <v>149</v>
      </c>
      <c r="D164" s="11" t="s">
        <v>349</v>
      </c>
      <c r="E164" s="11" t="s">
        <v>350</v>
      </c>
      <c r="F164" s="11" t="str">
        <f t="shared" si="2"/>
        <v>460033********834X</v>
      </c>
    </row>
    <row r="165" customHeight="1" spans="1:6">
      <c r="A165" s="10">
        <v>163</v>
      </c>
      <c r="B165" s="11" t="s">
        <v>148</v>
      </c>
      <c r="C165" s="11" t="s">
        <v>149</v>
      </c>
      <c r="D165" s="11" t="s">
        <v>351</v>
      </c>
      <c r="E165" s="11" t="s">
        <v>352</v>
      </c>
      <c r="F165" s="11" t="str">
        <f t="shared" si="2"/>
        <v>460001********0727</v>
      </c>
    </row>
    <row r="166" customHeight="1" spans="1:6">
      <c r="A166" s="10">
        <v>164</v>
      </c>
      <c r="B166" s="11" t="s">
        <v>148</v>
      </c>
      <c r="C166" s="11" t="s">
        <v>149</v>
      </c>
      <c r="D166" s="11" t="s">
        <v>353</v>
      </c>
      <c r="E166" s="11" t="s">
        <v>354</v>
      </c>
      <c r="F166" s="11" t="str">
        <f t="shared" si="2"/>
        <v>460033********8344</v>
      </c>
    </row>
    <row r="167" customHeight="1" spans="1:6">
      <c r="A167" s="10">
        <v>165</v>
      </c>
      <c r="B167" s="11" t="s">
        <v>148</v>
      </c>
      <c r="C167" s="11" t="s">
        <v>149</v>
      </c>
      <c r="D167" s="11" t="s">
        <v>355</v>
      </c>
      <c r="E167" s="11" t="s">
        <v>356</v>
      </c>
      <c r="F167" s="11" t="str">
        <f t="shared" si="2"/>
        <v>460006********0626</v>
      </c>
    </row>
    <row r="168" customHeight="1" spans="1:6">
      <c r="A168" s="10">
        <v>166</v>
      </c>
      <c r="B168" s="11" t="s">
        <v>148</v>
      </c>
      <c r="C168" s="11" t="s">
        <v>149</v>
      </c>
      <c r="D168" s="11" t="s">
        <v>357</v>
      </c>
      <c r="E168" s="11" t="s">
        <v>358</v>
      </c>
      <c r="F168" s="11" t="str">
        <f t="shared" si="2"/>
        <v>460300********0028</v>
      </c>
    </row>
    <row r="169" customHeight="1" spans="1:6">
      <c r="A169" s="10">
        <v>167</v>
      </c>
      <c r="B169" s="11" t="s">
        <v>148</v>
      </c>
      <c r="C169" s="11" t="s">
        <v>149</v>
      </c>
      <c r="D169" s="11" t="s">
        <v>359</v>
      </c>
      <c r="E169" s="11" t="s">
        <v>360</v>
      </c>
      <c r="F169" s="11" t="str">
        <f t="shared" si="2"/>
        <v>469027********6906</v>
      </c>
    </row>
    <row r="170" customHeight="1" spans="1:6">
      <c r="A170" s="10">
        <v>168</v>
      </c>
      <c r="B170" s="11" t="s">
        <v>148</v>
      </c>
      <c r="C170" s="11" t="s">
        <v>149</v>
      </c>
      <c r="D170" s="11" t="s">
        <v>361</v>
      </c>
      <c r="E170" s="11" t="s">
        <v>362</v>
      </c>
      <c r="F170" s="11" t="str">
        <f t="shared" si="2"/>
        <v>460007********5806</v>
      </c>
    </row>
    <row r="171" customHeight="1" spans="1:6">
      <c r="A171" s="10">
        <v>169</v>
      </c>
      <c r="B171" s="11" t="s">
        <v>148</v>
      </c>
      <c r="C171" s="11" t="s">
        <v>149</v>
      </c>
      <c r="D171" s="11" t="s">
        <v>363</v>
      </c>
      <c r="E171" s="11" t="s">
        <v>364</v>
      </c>
      <c r="F171" s="11" t="str">
        <f t="shared" si="2"/>
        <v>460001********1322</v>
      </c>
    </row>
    <row r="172" customHeight="1" spans="1:6">
      <c r="A172" s="10">
        <v>170</v>
      </c>
      <c r="B172" s="11" t="s">
        <v>148</v>
      </c>
      <c r="C172" s="11" t="s">
        <v>149</v>
      </c>
      <c r="D172" s="11" t="s">
        <v>365</v>
      </c>
      <c r="E172" s="11" t="s">
        <v>366</v>
      </c>
      <c r="F172" s="11" t="str">
        <f t="shared" si="2"/>
        <v>460033********4804</v>
      </c>
    </row>
    <row r="173" customHeight="1" spans="1:6">
      <c r="A173" s="10">
        <v>171</v>
      </c>
      <c r="B173" s="11" t="s">
        <v>148</v>
      </c>
      <c r="C173" s="11" t="s">
        <v>149</v>
      </c>
      <c r="D173" s="11" t="s">
        <v>367</v>
      </c>
      <c r="E173" s="11" t="s">
        <v>368</v>
      </c>
      <c r="F173" s="11" t="str">
        <f t="shared" si="2"/>
        <v>460035********0426</v>
      </c>
    </row>
    <row r="174" customHeight="1" spans="1:6">
      <c r="A174" s="10">
        <v>172</v>
      </c>
      <c r="B174" s="11" t="s">
        <v>148</v>
      </c>
      <c r="C174" s="11" t="s">
        <v>149</v>
      </c>
      <c r="D174" s="11" t="s">
        <v>369</v>
      </c>
      <c r="E174" s="11" t="s">
        <v>370</v>
      </c>
      <c r="F174" s="11" t="str">
        <f t="shared" si="2"/>
        <v>460033********388X</v>
      </c>
    </row>
    <row r="175" customHeight="1" spans="1:6">
      <c r="A175" s="10">
        <v>173</v>
      </c>
      <c r="B175" s="11" t="s">
        <v>148</v>
      </c>
      <c r="C175" s="11" t="s">
        <v>149</v>
      </c>
      <c r="D175" s="11" t="s">
        <v>371</v>
      </c>
      <c r="E175" s="11" t="s">
        <v>372</v>
      </c>
      <c r="F175" s="11" t="str">
        <f t="shared" si="2"/>
        <v>460034********5828</v>
      </c>
    </row>
    <row r="176" customHeight="1" spans="1:6">
      <c r="A176" s="10">
        <v>174</v>
      </c>
      <c r="B176" s="11" t="s">
        <v>148</v>
      </c>
      <c r="C176" s="11" t="s">
        <v>149</v>
      </c>
      <c r="D176" s="11" t="s">
        <v>373</v>
      </c>
      <c r="E176" s="11" t="s">
        <v>374</v>
      </c>
      <c r="F176" s="11" t="str">
        <f t="shared" si="2"/>
        <v>460034********4746</v>
      </c>
    </row>
    <row r="177" customHeight="1" spans="1:6">
      <c r="A177" s="10">
        <v>175</v>
      </c>
      <c r="B177" s="11" t="s">
        <v>148</v>
      </c>
      <c r="C177" s="11" t="s">
        <v>149</v>
      </c>
      <c r="D177" s="11" t="s">
        <v>375</v>
      </c>
      <c r="E177" s="11" t="s">
        <v>376</v>
      </c>
      <c r="F177" s="11" t="str">
        <f t="shared" si="2"/>
        <v>460033********3229</v>
      </c>
    </row>
    <row r="178" customHeight="1" spans="1:6">
      <c r="A178" s="10">
        <v>176</v>
      </c>
      <c r="B178" s="11" t="s">
        <v>148</v>
      </c>
      <c r="C178" s="11" t="s">
        <v>149</v>
      </c>
      <c r="D178" s="11" t="s">
        <v>377</v>
      </c>
      <c r="E178" s="11" t="s">
        <v>378</v>
      </c>
      <c r="F178" s="11" t="str">
        <f t="shared" si="2"/>
        <v>460003********3423</v>
      </c>
    </row>
    <row r="179" customHeight="1" spans="1:6">
      <c r="A179" s="10">
        <v>177</v>
      </c>
      <c r="B179" s="11" t="s">
        <v>148</v>
      </c>
      <c r="C179" s="11" t="s">
        <v>149</v>
      </c>
      <c r="D179" s="11" t="s">
        <v>379</v>
      </c>
      <c r="E179" s="11" t="s">
        <v>380</v>
      </c>
      <c r="F179" s="11" t="str">
        <f t="shared" si="2"/>
        <v>460003********3021</v>
      </c>
    </row>
    <row r="180" customHeight="1" spans="1:6">
      <c r="A180" s="10">
        <v>178</v>
      </c>
      <c r="B180" s="11" t="s">
        <v>148</v>
      </c>
      <c r="C180" s="11" t="s">
        <v>149</v>
      </c>
      <c r="D180" s="11" t="s">
        <v>381</v>
      </c>
      <c r="E180" s="11" t="s">
        <v>382</v>
      </c>
      <c r="F180" s="11" t="str">
        <f t="shared" si="2"/>
        <v>460105********2724</v>
      </c>
    </row>
    <row r="181" customHeight="1" spans="1:6">
      <c r="A181" s="10">
        <v>179</v>
      </c>
      <c r="B181" s="11" t="s">
        <v>148</v>
      </c>
      <c r="C181" s="11" t="s">
        <v>149</v>
      </c>
      <c r="D181" s="11" t="s">
        <v>383</v>
      </c>
      <c r="E181" s="11" t="s">
        <v>384</v>
      </c>
      <c r="F181" s="11" t="str">
        <f t="shared" si="2"/>
        <v>460003********2644</v>
      </c>
    </row>
    <row r="182" customHeight="1" spans="1:6">
      <c r="A182" s="10">
        <v>180</v>
      </c>
      <c r="B182" s="11" t="s">
        <v>148</v>
      </c>
      <c r="C182" s="11" t="s">
        <v>149</v>
      </c>
      <c r="D182" s="11" t="s">
        <v>385</v>
      </c>
      <c r="E182" s="11" t="s">
        <v>386</v>
      </c>
      <c r="F182" s="11" t="str">
        <f t="shared" si="2"/>
        <v>460033********3222</v>
      </c>
    </row>
    <row r="183" customHeight="1" spans="1:6">
      <c r="A183" s="10">
        <v>181</v>
      </c>
      <c r="B183" s="11" t="s">
        <v>148</v>
      </c>
      <c r="C183" s="11" t="s">
        <v>149</v>
      </c>
      <c r="D183" s="11" t="s">
        <v>387</v>
      </c>
      <c r="E183" s="11" t="s">
        <v>388</v>
      </c>
      <c r="F183" s="11" t="str">
        <f t="shared" si="2"/>
        <v>460033********4881</v>
      </c>
    </row>
    <row r="184" customHeight="1" spans="1:6">
      <c r="A184" s="10">
        <v>182</v>
      </c>
      <c r="B184" s="11" t="s">
        <v>148</v>
      </c>
      <c r="C184" s="11" t="s">
        <v>149</v>
      </c>
      <c r="D184" s="11" t="s">
        <v>389</v>
      </c>
      <c r="E184" s="11" t="s">
        <v>390</v>
      </c>
      <c r="F184" s="11" t="str">
        <f t="shared" si="2"/>
        <v>450122********0523</v>
      </c>
    </row>
    <row r="185" customHeight="1" spans="1:6">
      <c r="A185" s="10">
        <v>183</v>
      </c>
      <c r="B185" s="11" t="s">
        <v>148</v>
      </c>
      <c r="C185" s="11" t="s">
        <v>149</v>
      </c>
      <c r="D185" s="11" t="s">
        <v>391</v>
      </c>
      <c r="E185" s="11" t="s">
        <v>392</v>
      </c>
      <c r="F185" s="11" t="str">
        <f t="shared" si="2"/>
        <v>460007********536X</v>
      </c>
    </row>
    <row r="186" customHeight="1" spans="1:6">
      <c r="A186" s="10">
        <v>184</v>
      </c>
      <c r="B186" s="11" t="s">
        <v>148</v>
      </c>
      <c r="C186" s="11" t="s">
        <v>149</v>
      </c>
      <c r="D186" s="11" t="s">
        <v>393</v>
      </c>
      <c r="E186" s="11" t="s">
        <v>394</v>
      </c>
      <c r="F186" s="11" t="str">
        <f t="shared" si="2"/>
        <v>460033********508X</v>
      </c>
    </row>
    <row r="187" customHeight="1" spans="1:6">
      <c r="A187" s="10">
        <v>185</v>
      </c>
      <c r="B187" s="11" t="s">
        <v>148</v>
      </c>
      <c r="C187" s="11" t="s">
        <v>149</v>
      </c>
      <c r="D187" s="11" t="s">
        <v>395</v>
      </c>
      <c r="E187" s="11" t="s">
        <v>396</v>
      </c>
      <c r="F187" s="11" t="str">
        <f t="shared" si="2"/>
        <v>460003********3420</v>
      </c>
    </row>
    <row r="188" customHeight="1" spans="1:6">
      <c r="A188" s="10">
        <v>186</v>
      </c>
      <c r="B188" s="11" t="s">
        <v>148</v>
      </c>
      <c r="C188" s="11" t="s">
        <v>149</v>
      </c>
      <c r="D188" s="11" t="s">
        <v>397</v>
      </c>
      <c r="E188" s="11" t="s">
        <v>398</v>
      </c>
      <c r="F188" s="11" t="str">
        <f t="shared" si="2"/>
        <v>469022********0906</v>
      </c>
    </row>
    <row r="189" customHeight="1" spans="1:6">
      <c r="A189" s="10">
        <v>187</v>
      </c>
      <c r="B189" s="11" t="s">
        <v>148</v>
      </c>
      <c r="C189" s="11" t="s">
        <v>149</v>
      </c>
      <c r="D189" s="11" t="s">
        <v>399</v>
      </c>
      <c r="E189" s="11" t="s">
        <v>400</v>
      </c>
      <c r="F189" s="11" t="str">
        <f t="shared" si="2"/>
        <v>460004********362X</v>
      </c>
    </row>
    <row r="190" customHeight="1" spans="1:6">
      <c r="A190" s="10">
        <v>188</v>
      </c>
      <c r="B190" s="11" t="s">
        <v>148</v>
      </c>
      <c r="C190" s="11" t="s">
        <v>149</v>
      </c>
      <c r="D190" s="11" t="s">
        <v>401</v>
      </c>
      <c r="E190" s="11" t="s">
        <v>402</v>
      </c>
      <c r="F190" s="11" t="str">
        <f t="shared" si="2"/>
        <v>460006********0022</v>
      </c>
    </row>
    <row r="191" customHeight="1" spans="1:6">
      <c r="A191" s="10">
        <v>189</v>
      </c>
      <c r="B191" s="11" t="s">
        <v>148</v>
      </c>
      <c r="C191" s="11" t="s">
        <v>149</v>
      </c>
      <c r="D191" s="11" t="s">
        <v>403</v>
      </c>
      <c r="E191" s="11" t="s">
        <v>404</v>
      </c>
      <c r="F191" s="11" t="str">
        <f t="shared" si="2"/>
        <v>371322********0421</v>
      </c>
    </row>
    <row r="192" customHeight="1" spans="1:6">
      <c r="A192" s="10">
        <v>190</v>
      </c>
      <c r="B192" s="11" t="s">
        <v>148</v>
      </c>
      <c r="C192" s="11" t="s">
        <v>149</v>
      </c>
      <c r="D192" s="11" t="s">
        <v>405</v>
      </c>
      <c r="E192" s="11" t="s">
        <v>406</v>
      </c>
      <c r="F192" s="11" t="str">
        <f t="shared" si="2"/>
        <v>372928********1252</v>
      </c>
    </row>
    <row r="193" customHeight="1" spans="1:6">
      <c r="A193" s="10">
        <v>191</v>
      </c>
      <c r="B193" s="11" t="s">
        <v>148</v>
      </c>
      <c r="C193" s="11" t="s">
        <v>149</v>
      </c>
      <c r="D193" s="11" t="s">
        <v>407</v>
      </c>
      <c r="E193" s="11" t="s">
        <v>408</v>
      </c>
      <c r="F193" s="11" t="str">
        <f t="shared" si="2"/>
        <v>460007********728X</v>
      </c>
    </row>
    <row r="194" customHeight="1" spans="1:6">
      <c r="A194" s="10">
        <v>192</v>
      </c>
      <c r="B194" s="11" t="s">
        <v>148</v>
      </c>
      <c r="C194" s="11" t="s">
        <v>149</v>
      </c>
      <c r="D194" s="11" t="s">
        <v>409</v>
      </c>
      <c r="E194" s="11" t="s">
        <v>410</v>
      </c>
      <c r="F194" s="11" t="str">
        <f t="shared" si="2"/>
        <v>460003********342X</v>
      </c>
    </row>
    <row r="195" customHeight="1" spans="1:6">
      <c r="A195" s="10">
        <v>193</v>
      </c>
      <c r="B195" s="11" t="s">
        <v>148</v>
      </c>
      <c r="C195" s="11" t="s">
        <v>149</v>
      </c>
      <c r="D195" s="11" t="s">
        <v>411</v>
      </c>
      <c r="E195" s="11" t="s">
        <v>412</v>
      </c>
      <c r="F195" s="11" t="str">
        <f t="shared" si="2"/>
        <v>469026********5228</v>
      </c>
    </row>
    <row r="196" customHeight="1" spans="1:6">
      <c r="A196" s="10">
        <v>194</v>
      </c>
      <c r="B196" s="11" t="s">
        <v>148</v>
      </c>
      <c r="C196" s="11" t="s">
        <v>149</v>
      </c>
      <c r="D196" s="11" t="s">
        <v>413</v>
      </c>
      <c r="E196" s="11" t="s">
        <v>414</v>
      </c>
      <c r="F196" s="11" t="str">
        <f t="shared" ref="F196:F259" si="3">LEFT(E196,6)&amp;"********"&amp;RIGHT(E196,4)</f>
        <v>460003********2467</v>
      </c>
    </row>
    <row r="197" customHeight="1" spans="1:6">
      <c r="A197" s="10">
        <v>195</v>
      </c>
      <c r="B197" s="11" t="s">
        <v>148</v>
      </c>
      <c r="C197" s="11" t="s">
        <v>149</v>
      </c>
      <c r="D197" s="11" t="s">
        <v>415</v>
      </c>
      <c r="E197" s="11" t="s">
        <v>416</v>
      </c>
      <c r="F197" s="11" t="str">
        <f t="shared" si="3"/>
        <v>460003********2024</v>
      </c>
    </row>
    <row r="198" customHeight="1" spans="1:6">
      <c r="A198" s="10">
        <v>196</v>
      </c>
      <c r="B198" s="11" t="s">
        <v>148</v>
      </c>
      <c r="C198" s="11" t="s">
        <v>149</v>
      </c>
      <c r="D198" s="11" t="s">
        <v>417</v>
      </c>
      <c r="E198" s="11" t="s">
        <v>418</v>
      </c>
      <c r="F198" s="11" t="str">
        <f t="shared" si="3"/>
        <v>460033********3243</v>
      </c>
    </row>
    <row r="199" customHeight="1" spans="1:6">
      <c r="A199" s="10">
        <v>197</v>
      </c>
      <c r="B199" s="11" t="s">
        <v>148</v>
      </c>
      <c r="C199" s="11" t="s">
        <v>149</v>
      </c>
      <c r="D199" s="11" t="s">
        <v>419</v>
      </c>
      <c r="E199" s="11" t="s">
        <v>420</v>
      </c>
      <c r="F199" s="11" t="str">
        <f t="shared" si="3"/>
        <v>460033********3588</v>
      </c>
    </row>
    <row r="200" customHeight="1" spans="1:6">
      <c r="A200" s="10">
        <v>198</v>
      </c>
      <c r="B200" s="11" t="s">
        <v>148</v>
      </c>
      <c r="C200" s="11" t="s">
        <v>149</v>
      </c>
      <c r="D200" s="11" t="s">
        <v>421</v>
      </c>
      <c r="E200" s="11" t="s">
        <v>422</v>
      </c>
      <c r="F200" s="11" t="str">
        <f t="shared" si="3"/>
        <v>460003********322X</v>
      </c>
    </row>
    <row r="201" customHeight="1" spans="1:6">
      <c r="A201" s="10">
        <v>199</v>
      </c>
      <c r="B201" s="11" t="s">
        <v>148</v>
      </c>
      <c r="C201" s="11" t="s">
        <v>149</v>
      </c>
      <c r="D201" s="11" t="s">
        <v>423</v>
      </c>
      <c r="E201" s="11" t="s">
        <v>424</v>
      </c>
      <c r="F201" s="11" t="str">
        <f t="shared" si="3"/>
        <v>460003********6629</v>
      </c>
    </row>
    <row r="202" customHeight="1" spans="1:6">
      <c r="A202" s="10">
        <v>200</v>
      </c>
      <c r="B202" s="11" t="s">
        <v>148</v>
      </c>
      <c r="C202" s="11" t="s">
        <v>149</v>
      </c>
      <c r="D202" s="11" t="s">
        <v>425</v>
      </c>
      <c r="E202" s="11" t="s">
        <v>426</v>
      </c>
      <c r="F202" s="11" t="str">
        <f t="shared" si="3"/>
        <v>460003********2228</v>
      </c>
    </row>
    <row r="203" customHeight="1" spans="1:6">
      <c r="A203" s="10">
        <v>201</v>
      </c>
      <c r="B203" s="11" t="s">
        <v>148</v>
      </c>
      <c r="C203" s="11" t="s">
        <v>149</v>
      </c>
      <c r="D203" s="11" t="s">
        <v>427</v>
      </c>
      <c r="E203" s="11" t="s">
        <v>428</v>
      </c>
      <c r="F203" s="11" t="str">
        <f t="shared" si="3"/>
        <v>460028********682X</v>
      </c>
    </row>
    <row r="204" customHeight="1" spans="1:6">
      <c r="A204" s="10">
        <v>202</v>
      </c>
      <c r="B204" s="11" t="s">
        <v>148</v>
      </c>
      <c r="C204" s="11" t="s">
        <v>149</v>
      </c>
      <c r="D204" s="11" t="s">
        <v>429</v>
      </c>
      <c r="E204" s="11" t="s">
        <v>430</v>
      </c>
      <c r="F204" s="11" t="str">
        <f t="shared" si="3"/>
        <v>460033********4481</v>
      </c>
    </row>
    <row r="205" customHeight="1" spans="1:6">
      <c r="A205" s="10">
        <v>203</v>
      </c>
      <c r="B205" s="11" t="s">
        <v>148</v>
      </c>
      <c r="C205" s="11" t="s">
        <v>149</v>
      </c>
      <c r="D205" s="11" t="s">
        <v>431</v>
      </c>
      <c r="E205" s="11" t="s">
        <v>432</v>
      </c>
      <c r="F205" s="11" t="str">
        <f t="shared" si="3"/>
        <v>469022********4228</v>
      </c>
    </row>
    <row r="206" customHeight="1" spans="1:6">
      <c r="A206" s="10">
        <v>204</v>
      </c>
      <c r="B206" s="11" t="s">
        <v>148</v>
      </c>
      <c r="C206" s="11" t="s">
        <v>149</v>
      </c>
      <c r="D206" s="11" t="s">
        <v>433</v>
      </c>
      <c r="E206" s="11" t="s">
        <v>434</v>
      </c>
      <c r="F206" s="11" t="str">
        <f t="shared" si="3"/>
        <v>460028********0043</v>
      </c>
    </row>
    <row r="207" customHeight="1" spans="1:6">
      <c r="A207" s="10">
        <v>205</v>
      </c>
      <c r="B207" s="11" t="s">
        <v>148</v>
      </c>
      <c r="C207" s="11" t="s">
        <v>149</v>
      </c>
      <c r="D207" s="11" t="s">
        <v>435</v>
      </c>
      <c r="E207" s="11" t="s">
        <v>436</v>
      </c>
      <c r="F207" s="11" t="str">
        <f t="shared" si="3"/>
        <v>469003********5921</v>
      </c>
    </row>
    <row r="208" customHeight="1" spans="1:6">
      <c r="A208" s="10">
        <v>206</v>
      </c>
      <c r="B208" s="11" t="s">
        <v>148</v>
      </c>
      <c r="C208" s="11" t="s">
        <v>149</v>
      </c>
      <c r="D208" s="11" t="s">
        <v>437</v>
      </c>
      <c r="E208" s="11" t="s">
        <v>438</v>
      </c>
      <c r="F208" s="11" t="str">
        <f t="shared" si="3"/>
        <v>460003********422X</v>
      </c>
    </row>
    <row r="209" customHeight="1" spans="1:6">
      <c r="A209" s="10">
        <v>207</v>
      </c>
      <c r="B209" s="11" t="s">
        <v>148</v>
      </c>
      <c r="C209" s="11" t="s">
        <v>149</v>
      </c>
      <c r="D209" s="11" t="s">
        <v>439</v>
      </c>
      <c r="E209" s="11" t="s">
        <v>440</v>
      </c>
      <c r="F209" s="11" t="str">
        <f t="shared" si="3"/>
        <v>460033********326X</v>
      </c>
    </row>
    <row r="210" customHeight="1" spans="1:6">
      <c r="A210" s="10">
        <v>208</v>
      </c>
      <c r="B210" s="11" t="s">
        <v>148</v>
      </c>
      <c r="C210" s="11" t="s">
        <v>149</v>
      </c>
      <c r="D210" s="11" t="s">
        <v>441</v>
      </c>
      <c r="E210" s="11" t="s">
        <v>442</v>
      </c>
      <c r="F210" s="11" t="str">
        <f t="shared" si="3"/>
        <v>460027********1342</v>
      </c>
    </row>
    <row r="211" customHeight="1" spans="1:6">
      <c r="A211" s="10">
        <v>209</v>
      </c>
      <c r="B211" s="11" t="s">
        <v>148</v>
      </c>
      <c r="C211" s="11" t="s">
        <v>149</v>
      </c>
      <c r="D211" s="11" t="s">
        <v>443</v>
      </c>
      <c r="E211" s="11" t="s">
        <v>444</v>
      </c>
      <c r="F211" s="11" t="str">
        <f t="shared" si="3"/>
        <v>469027********3260</v>
      </c>
    </row>
    <row r="212" customHeight="1" spans="1:6">
      <c r="A212" s="10">
        <v>210</v>
      </c>
      <c r="B212" s="11" t="s">
        <v>148</v>
      </c>
      <c r="C212" s="11" t="s">
        <v>149</v>
      </c>
      <c r="D212" s="11" t="s">
        <v>445</v>
      </c>
      <c r="E212" s="11" t="s">
        <v>446</v>
      </c>
      <c r="F212" s="11" t="str">
        <f t="shared" si="3"/>
        <v>460026********3024</v>
      </c>
    </row>
    <row r="213" customHeight="1" spans="1:6">
      <c r="A213" s="10">
        <v>211</v>
      </c>
      <c r="B213" s="11" t="s">
        <v>148</v>
      </c>
      <c r="C213" s="11" t="s">
        <v>149</v>
      </c>
      <c r="D213" s="11" t="s">
        <v>447</v>
      </c>
      <c r="E213" s="11" t="s">
        <v>448</v>
      </c>
      <c r="F213" s="11" t="str">
        <f t="shared" si="3"/>
        <v>460027********1320</v>
      </c>
    </row>
    <row r="214" customHeight="1" spans="1:6">
      <c r="A214" s="10">
        <v>212</v>
      </c>
      <c r="B214" s="11" t="s">
        <v>148</v>
      </c>
      <c r="C214" s="11" t="s">
        <v>149</v>
      </c>
      <c r="D214" s="11" t="s">
        <v>449</v>
      </c>
      <c r="E214" s="11" t="s">
        <v>450</v>
      </c>
      <c r="F214" s="11" t="str">
        <f t="shared" si="3"/>
        <v>410122********8045</v>
      </c>
    </row>
    <row r="215" customHeight="1" spans="1:6">
      <c r="A215" s="10">
        <v>213</v>
      </c>
      <c r="B215" s="11" t="s">
        <v>148</v>
      </c>
      <c r="C215" s="11" t="s">
        <v>149</v>
      </c>
      <c r="D215" s="11" t="s">
        <v>451</v>
      </c>
      <c r="E215" s="11" t="s">
        <v>452</v>
      </c>
      <c r="F215" s="11" t="str">
        <f t="shared" si="3"/>
        <v>460033********3887</v>
      </c>
    </row>
    <row r="216" customHeight="1" spans="1:6">
      <c r="A216" s="10">
        <v>214</v>
      </c>
      <c r="B216" s="11" t="s">
        <v>148</v>
      </c>
      <c r="C216" s="11" t="s">
        <v>149</v>
      </c>
      <c r="D216" s="11" t="s">
        <v>453</v>
      </c>
      <c r="E216" s="11" t="s">
        <v>454</v>
      </c>
      <c r="F216" s="11" t="str">
        <f t="shared" si="3"/>
        <v>460003********6611</v>
      </c>
    </row>
    <row r="217" customHeight="1" spans="1:6">
      <c r="A217" s="10">
        <v>215</v>
      </c>
      <c r="B217" s="11" t="s">
        <v>148</v>
      </c>
      <c r="C217" s="11" t="s">
        <v>149</v>
      </c>
      <c r="D217" s="11" t="s">
        <v>455</v>
      </c>
      <c r="E217" s="11" t="s">
        <v>456</v>
      </c>
      <c r="F217" s="11" t="str">
        <f t="shared" si="3"/>
        <v>460033********4785</v>
      </c>
    </row>
    <row r="218" customHeight="1" spans="1:6">
      <c r="A218" s="10">
        <v>216</v>
      </c>
      <c r="B218" s="11" t="s">
        <v>148</v>
      </c>
      <c r="C218" s="11" t="s">
        <v>149</v>
      </c>
      <c r="D218" s="11" t="s">
        <v>457</v>
      </c>
      <c r="E218" s="11" t="s">
        <v>458</v>
      </c>
      <c r="F218" s="11" t="str">
        <f t="shared" si="3"/>
        <v>460033********4508</v>
      </c>
    </row>
    <row r="219" customHeight="1" spans="1:6">
      <c r="A219" s="10">
        <v>217</v>
      </c>
      <c r="B219" s="11" t="s">
        <v>148</v>
      </c>
      <c r="C219" s="11" t="s">
        <v>149</v>
      </c>
      <c r="D219" s="11" t="s">
        <v>459</v>
      </c>
      <c r="E219" s="11" t="s">
        <v>460</v>
      </c>
      <c r="F219" s="11" t="str">
        <f t="shared" si="3"/>
        <v>469023********1329</v>
      </c>
    </row>
    <row r="220" customHeight="1" spans="1:6">
      <c r="A220" s="10">
        <v>218</v>
      </c>
      <c r="B220" s="11" t="s">
        <v>148</v>
      </c>
      <c r="C220" s="11" t="s">
        <v>149</v>
      </c>
      <c r="D220" s="11" t="s">
        <v>461</v>
      </c>
      <c r="E220" s="11" t="s">
        <v>462</v>
      </c>
      <c r="F220" s="11" t="str">
        <f t="shared" si="3"/>
        <v>460033********322X</v>
      </c>
    </row>
    <row r="221" customHeight="1" spans="1:6">
      <c r="A221" s="10">
        <v>219</v>
      </c>
      <c r="B221" s="11" t="s">
        <v>148</v>
      </c>
      <c r="C221" s="11" t="s">
        <v>149</v>
      </c>
      <c r="D221" s="11" t="s">
        <v>463</v>
      </c>
      <c r="E221" s="11" t="s">
        <v>464</v>
      </c>
      <c r="F221" s="11" t="str">
        <f t="shared" si="3"/>
        <v>460033********7488</v>
      </c>
    </row>
    <row r="222" customHeight="1" spans="1:6">
      <c r="A222" s="10">
        <v>220</v>
      </c>
      <c r="B222" s="11" t="s">
        <v>148</v>
      </c>
      <c r="C222" s="11" t="s">
        <v>149</v>
      </c>
      <c r="D222" s="11" t="s">
        <v>465</v>
      </c>
      <c r="E222" s="11" t="s">
        <v>466</v>
      </c>
      <c r="F222" s="11" t="str">
        <f t="shared" si="3"/>
        <v>460026********0927</v>
      </c>
    </row>
    <row r="223" customHeight="1" spans="1:6">
      <c r="A223" s="10">
        <v>221</v>
      </c>
      <c r="B223" s="11" t="s">
        <v>148</v>
      </c>
      <c r="C223" s="11" t="s">
        <v>149</v>
      </c>
      <c r="D223" s="11" t="s">
        <v>467</v>
      </c>
      <c r="E223" s="11" t="s">
        <v>468</v>
      </c>
      <c r="F223" s="11" t="str">
        <f t="shared" si="3"/>
        <v>460025********0627</v>
      </c>
    </row>
    <row r="224" customHeight="1" spans="1:6">
      <c r="A224" s="10">
        <v>222</v>
      </c>
      <c r="B224" s="11" t="s">
        <v>148</v>
      </c>
      <c r="C224" s="11" t="s">
        <v>149</v>
      </c>
      <c r="D224" s="11" t="s">
        <v>469</v>
      </c>
      <c r="E224" s="11" t="s">
        <v>470</v>
      </c>
      <c r="F224" s="11" t="str">
        <f t="shared" si="3"/>
        <v>460003********6626</v>
      </c>
    </row>
    <row r="225" customHeight="1" spans="1:6">
      <c r="A225" s="10">
        <v>223</v>
      </c>
      <c r="B225" s="11" t="s">
        <v>148</v>
      </c>
      <c r="C225" s="11" t="s">
        <v>149</v>
      </c>
      <c r="D225" s="11" t="s">
        <v>471</v>
      </c>
      <c r="E225" s="11" t="s">
        <v>472</v>
      </c>
      <c r="F225" s="11" t="str">
        <f t="shared" si="3"/>
        <v>460033********3240</v>
      </c>
    </row>
    <row r="226" customHeight="1" spans="1:6">
      <c r="A226" s="10">
        <v>224</v>
      </c>
      <c r="B226" s="11" t="s">
        <v>148</v>
      </c>
      <c r="C226" s="11" t="s">
        <v>149</v>
      </c>
      <c r="D226" s="11" t="s">
        <v>473</v>
      </c>
      <c r="E226" s="11" t="s">
        <v>474</v>
      </c>
      <c r="F226" s="11" t="str">
        <f t="shared" si="3"/>
        <v>460003********4228</v>
      </c>
    </row>
    <row r="227" customHeight="1" spans="1:6">
      <c r="A227" s="10">
        <v>225</v>
      </c>
      <c r="B227" s="11" t="s">
        <v>148</v>
      </c>
      <c r="C227" s="11" t="s">
        <v>149</v>
      </c>
      <c r="D227" s="11" t="s">
        <v>475</v>
      </c>
      <c r="E227" s="11" t="s">
        <v>476</v>
      </c>
      <c r="F227" s="11" t="str">
        <f t="shared" si="3"/>
        <v>460033********4481</v>
      </c>
    </row>
    <row r="228" customHeight="1" spans="1:6">
      <c r="A228" s="10">
        <v>226</v>
      </c>
      <c r="B228" s="11" t="s">
        <v>148</v>
      </c>
      <c r="C228" s="11" t="s">
        <v>149</v>
      </c>
      <c r="D228" s="11" t="s">
        <v>477</v>
      </c>
      <c r="E228" s="11" t="s">
        <v>478</v>
      </c>
      <c r="F228" s="11" t="str">
        <f t="shared" si="3"/>
        <v>460034********3023</v>
      </c>
    </row>
    <row r="229" customHeight="1" spans="1:6">
      <c r="A229" s="10">
        <v>227</v>
      </c>
      <c r="B229" s="11" t="s">
        <v>148</v>
      </c>
      <c r="C229" s="11" t="s">
        <v>149</v>
      </c>
      <c r="D229" s="11" t="s">
        <v>479</v>
      </c>
      <c r="E229" s="11" t="s">
        <v>480</v>
      </c>
      <c r="F229" s="11" t="str">
        <f t="shared" si="3"/>
        <v>460033********5074</v>
      </c>
    </row>
    <row r="230" customHeight="1" spans="1:6">
      <c r="A230" s="10">
        <v>228</v>
      </c>
      <c r="B230" s="11" t="s">
        <v>148</v>
      </c>
      <c r="C230" s="11" t="s">
        <v>149</v>
      </c>
      <c r="D230" s="11" t="s">
        <v>481</v>
      </c>
      <c r="E230" s="11" t="s">
        <v>482</v>
      </c>
      <c r="F230" s="11" t="str">
        <f t="shared" si="3"/>
        <v>460300********0025</v>
      </c>
    </row>
    <row r="231" customHeight="1" spans="1:6">
      <c r="A231" s="10">
        <v>229</v>
      </c>
      <c r="B231" s="11" t="s">
        <v>148</v>
      </c>
      <c r="C231" s="11" t="s">
        <v>149</v>
      </c>
      <c r="D231" s="11" t="s">
        <v>483</v>
      </c>
      <c r="E231" s="11" t="s">
        <v>484</v>
      </c>
      <c r="F231" s="11" t="str">
        <f t="shared" si="3"/>
        <v>460007********7245</v>
      </c>
    </row>
    <row r="232" customHeight="1" spans="1:6">
      <c r="A232" s="10">
        <v>230</v>
      </c>
      <c r="B232" s="11" t="s">
        <v>148</v>
      </c>
      <c r="C232" s="11" t="s">
        <v>149</v>
      </c>
      <c r="D232" s="11" t="s">
        <v>485</v>
      </c>
      <c r="E232" s="11" t="s">
        <v>486</v>
      </c>
      <c r="F232" s="11" t="str">
        <f t="shared" si="3"/>
        <v>460003********142X</v>
      </c>
    </row>
    <row r="233" customHeight="1" spans="1:6">
      <c r="A233" s="10">
        <v>231</v>
      </c>
      <c r="B233" s="11" t="s">
        <v>148</v>
      </c>
      <c r="C233" s="11" t="s">
        <v>149</v>
      </c>
      <c r="D233" s="11" t="s">
        <v>487</v>
      </c>
      <c r="E233" s="11" t="s">
        <v>488</v>
      </c>
      <c r="F233" s="11" t="str">
        <f t="shared" si="3"/>
        <v>460006********0023</v>
      </c>
    </row>
    <row r="234" customHeight="1" spans="1:6">
      <c r="A234" s="10">
        <v>232</v>
      </c>
      <c r="B234" s="11" t="s">
        <v>489</v>
      </c>
      <c r="C234" s="11" t="s">
        <v>490</v>
      </c>
      <c r="D234" s="11" t="s">
        <v>491</v>
      </c>
      <c r="E234" s="11" t="s">
        <v>492</v>
      </c>
      <c r="F234" s="11" t="str">
        <f t="shared" si="3"/>
        <v>460006********8725</v>
      </c>
    </row>
    <row r="235" customHeight="1" spans="1:6">
      <c r="A235" s="10">
        <v>233</v>
      </c>
      <c r="B235" s="11" t="s">
        <v>489</v>
      </c>
      <c r="C235" s="11" t="s">
        <v>490</v>
      </c>
      <c r="D235" s="11" t="s">
        <v>493</v>
      </c>
      <c r="E235" s="11" t="s">
        <v>494</v>
      </c>
      <c r="F235" s="11" t="str">
        <f t="shared" si="3"/>
        <v>460001********0728</v>
      </c>
    </row>
    <row r="236" customHeight="1" spans="1:6">
      <c r="A236" s="10">
        <v>234</v>
      </c>
      <c r="B236" s="11" t="s">
        <v>489</v>
      </c>
      <c r="C236" s="11" t="s">
        <v>490</v>
      </c>
      <c r="D236" s="11" t="s">
        <v>495</v>
      </c>
      <c r="E236" s="11" t="s">
        <v>496</v>
      </c>
      <c r="F236" s="11" t="str">
        <f t="shared" si="3"/>
        <v>460001********0756</v>
      </c>
    </row>
    <row r="237" customHeight="1" spans="1:6">
      <c r="A237" s="10">
        <v>235</v>
      </c>
      <c r="B237" s="11" t="s">
        <v>489</v>
      </c>
      <c r="C237" s="11" t="s">
        <v>490</v>
      </c>
      <c r="D237" s="11" t="s">
        <v>497</v>
      </c>
      <c r="E237" s="11" t="s">
        <v>498</v>
      </c>
      <c r="F237" s="11" t="str">
        <f t="shared" si="3"/>
        <v>130731********0029</v>
      </c>
    </row>
    <row r="238" customHeight="1" spans="1:6">
      <c r="A238" s="10">
        <v>236</v>
      </c>
      <c r="B238" s="11" t="s">
        <v>489</v>
      </c>
      <c r="C238" s="11" t="s">
        <v>490</v>
      </c>
      <c r="D238" s="11" t="s">
        <v>499</v>
      </c>
      <c r="E238" s="11" t="s">
        <v>500</v>
      </c>
      <c r="F238" s="11" t="str">
        <f t="shared" si="3"/>
        <v>130903********1823</v>
      </c>
    </row>
    <row r="239" customHeight="1" spans="1:6">
      <c r="A239" s="10">
        <v>237</v>
      </c>
      <c r="B239" s="11" t="s">
        <v>489</v>
      </c>
      <c r="C239" s="11" t="s">
        <v>490</v>
      </c>
      <c r="D239" s="11" t="s">
        <v>501</v>
      </c>
      <c r="E239" s="11" t="s">
        <v>502</v>
      </c>
      <c r="F239" s="11" t="str">
        <f t="shared" si="3"/>
        <v>460006********4038</v>
      </c>
    </row>
    <row r="240" customHeight="1" spans="1:6">
      <c r="A240" s="10">
        <v>238</v>
      </c>
      <c r="B240" s="11" t="s">
        <v>489</v>
      </c>
      <c r="C240" s="11" t="s">
        <v>490</v>
      </c>
      <c r="D240" s="11" t="s">
        <v>503</v>
      </c>
      <c r="E240" s="11" t="s">
        <v>504</v>
      </c>
      <c r="F240" s="11" t="str">
        <f t="shared" si="3"/>
        <v>460033********3591</v>
      </c>
    </row>
    <row r="241" customHeight="1" spans="1:6">
      <c r="A241" s="10">
        <v>239</v>
      </c>
      <c r="B241" s="11" t="s">
        <v>489</v>
      </c>
      <c r="C241" s="11" t="s">
        <v>490</v>
      </c>
      <c r="D241" s="11" t="s">
        <v>505</v>
      </c>
      <c r="E241" s="11" t="s">
        <v>506</v>
      </c>
      <c r="F241" s="11" t="str">
        <f t="shared" si="3"/>
        <v>460001********1517</v>
      </c>
    </row>
    <row r="242" customHeight="1" spans="1:6">
      <c r="A242" s="10">
        <v>240</v>
      </c>
      <c r="B242" s="11" t="s">
        <v>489</v>
      </c>
      <c r="C242" s="11" t="s">
        <v>490</v>
      </c>
      <c r="D242" s="11" t="s">
        <v>507</v>
      </c>
      <c r="E242" s="11" t="s">
        <v>508</v>
      </c>
      <c r="F242" s="11" t="str">
        <f t="shared" si="3"/>
        <v>460033********4548</v>
      </c>
    </row>
    <row r="243" customHeight="1" spans="1:6">
      <c r="A243" s="10">
        <v>241</v>
      </c>
      <c r="B243" s="11" t="s">
        <v>489</v>
      </c>
      <c r="C243" s="11" t="s">
        <v>490</v>
      </c>
      <c r="D243" s="11" t="s">
        <v>509</v>
      </c>
      <c r="E243" s="11" t="s">
        <v>510</v>
      </c>
      <c r="F243" s="11" t="str">
        <f t="shared" si="3"/>
        <v>460035********2928</v>
      </c>
    </row>
    <row r="244" customHeight="1" spans="1:6">
      <c r="A244" s="10">
        <v>242</v>
      </c>
      <c r="B244" s="11" t="s">
        <v>489</v>
      </c>
      <c r="C244" s="11" t="s">
        <v>490</v>
      </c>
      <c r="D244" s="11" t="s">
        <v>511</v>
      </c>
      <c r="E244" s="11" t="s">
        <v>512</v>
      </c>
      <c r="F244" s="11" t="str">
        <f t="shared" si="3"/>
        <v>460102********2729</v>
      </c>
    </row>
    <row r="245" customHeight="1" spans="1:6">
      <c r="A245" s="10">
        <v>243</v>
      </c>
      <c r="B245" s="11" t="s">
        <v>489</v>
      </c>
      <c r="C245" s="11" t="s">
        <v>490</v>
      </c>
      <c r="D245" s="11" t="s">
        <v>513</v>
      </c>
      <c r="E245" s="11" t="s">
        <v>514</v>
      </c>
      <c r="F245" s="11" t="str">
        <f t="shared" si="3"/>
        <v>460033********3882</v>
      </c>
    </row>
    <row r="246" customHeight="1" spans="1:6">
      <c r="A246" s="10">
        <v>244</v>
      </c>
      <c r="B246" s="11" t="s">
        <v>489</v>
      </c>
      <c r="C246" s="11" t="s">
        <v>490</v>
      </c>
      <c r="D246" s="11" t="s">
        <v>515</v>
      </c>
      <c r="E246" s="11" t="s">
        <v>516</v>
      </c>
      <c r="F246" s="11" t="str">
        <f t="shared" si="3"/>
        <v>460028********0063</v>
      </c>
    </row>
    <row r="247" customHeight="1" spans="1:6">
      <c r="A247" s="10">
        <v>245</v>
      </c>
      <c r="B247" s="11" t="s">
        <v>489</v>
      </c>
      <c r="C247" s="11" t="s">
        <v>490</v>
      </c>
      <c r="D247" s="11" t="s">
        <v>517</v>
      </c>
      <c r="E247" s="11" t="s">
        <v>518</v>
      </c>
      <c r="F247" s="11" t="str">
        <f t="shared" si="3"/>
        <v>469024********6033</v>
      </c>
    </row>
    <row r="248" customHeight="1" spans="1:6">
      <c r="A248" s="10">
        <v>246</v>
      </c>
      <c r="B248" s="11" t="s">
        <v>489</v>
      </c>
      <c r="C248" s="11" t="s">
        <v>490</v>
      </c>
      <c r="D248" s="11" t="s">
        <v>519</v>
      </c>
      <c r="E248" s="11" t="s">
        <v>520</v>
      </c>
      <c r="F248" s="11" t="str">
        <f t="shared" si="3"/>
        <v>460025********0018</v>
      </c>
    </row>
    <row r="249" customHeight="1" spans="1:6">
      <c r="A249" s="10">
        <v>247</v>
      </c>
      <c r="B249" s="11" t="s">
        <v>489</v>
      </c>
      <c r="C249" s="11" t="s">
        <v>490</v>
      </c>
      <c r="D249" s="11" t="s">
        <v>521</v>
      </c>
      <c r="E249" s="11" t="s">
        <v>522</v>
      </c>
      <c r="F249" s="11" t="str">
        <f t="shared" si="3"/>
        <v>460106********4114</v>
      </c>
    </row>
    <row r="250" customHeight="1" spans="1:6">
      <c r="A250" s="10">
        <v>248</v>
      </c>
      <c r="B250" s="11" t="s">
        <v>489</v>
      </c>
      <c r="C250" s="11" t="s">
        <v>490</v>
      </c>
      <c r="D250" s="11" t="s">
        <v>523</v>
      </c>
      <c r="E250" s="11" t="s">
        <v>524</v>
      </c>
      <c r="F250" s="11" t="str">
        <f t="shared" si="3"/>
        <v>460033********6582</v>
      </c>
    </row>
    <row r="251" customHeight="1" spans="1:6">
      <c r="A251" s="10">
        <v>249</v>
      </c>
      <c r="B251" s="11" t="s">
        <v>489</v>
      </c>
      <c r="C251" s="11" t="s">
        <v>490</v>
      </c>
      <c r="D251" s="11" t="s">
        <v>525</v>
      </c>
      <c r="E251" s="11" t="s">
        <v>526</v>
      </c>
      <c r="F251" s="11" t="str">
        <f t="shared" si="3"/>
        <v>460034********0040</v>
      </c>
    </row>
    <row r="252" customHeight="1" spans="1:6">
      <c r="A252" s="10">
        <v>250</v>
      </c>
      <c r="B252" s="11" t="s">
        <v>489</v>
      </c>
      <c r="C252" s="11" t="s">
        <v>490</v>
      </c>
      <c r="D252" s="11" t="s">
        <v>527</v>
      </c>
      <c r="E252" s="11" t="s">
        <v>528</v>
      </c>
      <c r="F252" s="11" t="str">
        <f t="shared" si="3"/>
        <v>460034********2128</v>
      </c>
    </row>
    <row r="253" customHeight="1" spans="1:6">
      <c r="A253" s="10">
        <v>251</v>
      </c>
      <c r="B253" s="11" t="s">
        <v>489</v>
      </c>
      <c r="C253" s="11" t="s">
        <v>490</v>
      </c>
      <c r="D253" s="11" t="s">
        <v>529</v>
      </c>
      <c r="E253" s="11" t="s">
        <v>530</v>
      </c>
      <c r="F253" s="11" t="str">
        <f t="shared" si="3"/>
        <v>460025********0620</v>
      </c>
    </row>
    <row r="254" customHeight="1" spans="1:6">
      <c r="A254" s="10">
        <v>252</v>
      </c>
      <c r="B254" s="11" t="s">
        <v>489</v>
      </c>
      <c r="C254" s="11" t="s">
        <v>490</v>
      </c>
      <c r="D254" s="11" t="s">
        <v>531</v>
      </c>
      <c r="E254" s="11" t="s">
        <v>532</v>
      </c>
      <c r="F254" s="11" t="str">
        <f t="shared" si="3"/>
        <v>460006********4429</v>
      </c>
    </row>
    <row r="255" customHeight="1" spans="1:6">
      <c r="A255" s="10">
        <v>253</v>
      </c>
      <c r="B255" s="11" t="s">
        <v>489</v>
      </c>
      <c r="C255" s="11" t="s">
        <v>490</v>
      </c>
      <c r="D255" s="11" t="s">
        <v>533</v>
      </c>
      <c r="E255" s="11" t="s">
        <v>534</v>
      </c>
      <c r="F255" s="11" t="str">
        <f t="shared" si="3"/>
        <v>460001********0714</v>
      </c>
    </row>
    <row r="256" customHeight="1" spans="1:6">
      <c r="A256" s="10">
        <v>254</v>
      </c>
      <c r="B256" s="11" t="s">
        <v>489</v>
      </c>
      <c r="C256" s="11" t="s">
        <v>490</v>
      </c>
      <c r="D256" s="11" t="s">
        <v>535</v>
      </c>
      <c r="E256" s="11" t="s">
        <v>536</v>
      </c>
      <c r="F256" s="11" t="str">
        <f t="shared" si="3"/>
        <v>460028********0048</v>
      </c>
    </row>
    <row r="257" customHeight="1" spans="1:6">
      <c r="A257" s="10">
        <v>255</v>
      </c>
      <c r="B257" s="11" t="s">
        <v>489</v>
      </c>
      <c r="C257" s="11" t="s">
        <v>490</v>
      </c>
      <c r="D257" s="11" t="s">
        <v>537</v>
      </c>
      <c r="E257" s="11" t="s">
        <v>538</v>
      </c>
      <c r="F257" s="11" t="str">
        <f t="shared" si="3"/>
        <v>460006********0228</v>
      </c>
    </row>
    <row r="258" customHeight="1" spans="1:6">
      <c r="A258" s="10">
        <v>256</v>
      </c>
      <c r="B258" s="11" t="s">
        <v>489</v>
      </c>
      <c r="C258" s="11" t="s">
        <v>490</v>
      </c>
      <c r="D258" s="11" t="s">
        <v>539</v>
      </c>
      <c r="E258" s="11" t="s">
        <v>540</v>
      </c>
      <c r="F258" s="11" t="str">
        <f t="shared" si="3"/>
        <v>460003********3329</v>
      </c>
    </row>
    <row r="259" customHeight="1" spans="1:6">
      <c r="A259" s="10">
        <v>257</v>
      </c>
      <c r="B259" s="11" t="s">
        <v>489</v>
      </c>
      <c r="C259" s="11" t="s">
        <v>490</v>
      </c>
      <c r="D259" s="11" t="s">
        <v>541</v>
      </c>
      <c r="E259" s="11" t="s">
        <v>542</v>
      </c>
      <c r="F259" s="11" t="str">
        <f t="shared" si="3"/>
        <v>460033********4816</v>
      </c>
    </row>
    <row r="260" customHeight="1" spans="1:6">
      <c r="A260" s="10">
        <v>258</v>
      </c>
      <c r="B260" s="11" t="s">
        <v>489</v>
      </c>
      <c r="C260" s="11" t="s">
        <v>490</v>
      </c>
      <c r="D260" s="11" t="s">
        <v>543</v>
      </c>
      <c r="E260" s="11" t="s">
        <v>544</v>
      </c>
      <c r="F260" s="11" t="str">
        <f t="shared" ref="F260:F300" si="4">LEFT(E260,6)&amp;"********"&amp;RIGHT(E260,4)</f>
        <v>371428********0571</v>
      </c>
    </row>
    <row r="261" customHeight="1" spans="1:6">
      <c r="A261" s="10">
        <v>259</v>
      </c>
      <c r="B261" s="11" t="s">
        <v>489</v>
      </c>
      <c r="C261" s="11" t="s">
        <v>490</v>
      </c>
      <c r="D261" s="11" t="s">
        <v>545</v>
      </c>
      <c r="E261" s="11" t="s">
        <v>546</v>
      </c>
      <c r="F261" s="11" t="str">
        <f t="shared" si="4"/>
        <v>460102********0015</v>
      </c>
    </row>
    <row r="262" customHeight="1" spans="1:6">
      <c r="A262" s="10">
        <v>260</v>
      </c>
      <c r="B262" s="11" t="s">
        <v>489</v>
      </c>
      <c r="C262" s="11" t="s">
        <v>490</v>
      </c>
      <c r="D262" s="11" t="s">
        <v>547</v>
      </c>
      <c r="E262" s="11" t="s">
        <v>548</v>
      </c>
      <c r="F262" s="11" t="str">
        <f t="shared" si="4"/>
        <v>460001********071X</v>
      </c>
    </row>
    <row r="263" customHeight="1" spans="1:6">
      <c r="A263" s="10">
        <v>261</v>
      </c>
      <c r="B263" s="11" t="s">
        <v>489</v>
      </c>
      <c r="C263" s="11" t="s">
        <v>490</v>
      </c>
      <c r="D263" s="11" t="s">
        <v>549</v>
      </c>
      <c r="E263" s="11" t="s">
        <v>550</v>
      </c>
      <c r="F263" s="11" t="str">
        <f t="shared" si="4"/>
        <v>460030********121X</v>
      </c>
    </row>
    <row r="264" customHeight="1" spans="1:6">
      <c r="A264" s="10">
        <v>262</v>
      </c>
      <c r="B264" s="11" t="s">
        <v>489</v>
      </c>
      <c r="C264" s="11" t="s">
        <v>490</v>
      </c>
      <c r="D264" s="11" t="s">
        <v>551</v>
      </c>
      <c r="E264" s="11" t="s">
        <v>552</v>
      </c>
      <c r="F264" s="11" t="str">
        <f t="shared" si="4"/>
        <v>460001********0714</v>
      </c>
    </row>
    <row r="265" customHeight="1" spans="1:6">
      <c r="A265" s="10">
        <v>263</v>
      </c>
      <c r="B265" s="11" t="s">
        <v>489</v>
      </c>
      <c r="C265" s="11" t="s">
        <v>490</v>
      </c>
      <c r="D265" s="11" t="s">
        <v>553</v>
      </c>
      <c r="E265" s="11" t="s">
        <v>554</v>
      </c>
      <c r="F265" s="11" t="str">
        <f t="shared" si="4"/>
        <v>460003********2461</v>
      </c>
    </row>
    <row r="266" customHeight="1" spans="1:6">
      <c r="A266" s="10">
        <v>264</v>
      </c>
      <c r="B266" s="11" t="s">
        <v>489</v>
      </c>
      <c r="C266" s="11" t="s">
        <v>490</v>
      </c>
      <c r="D266" s="11" t="s">
        <v>555</v>
      </c>
      <c r="E266" s="11" t="s">
        <v>556</v>
      </c>
      <c r="F266" s="11" t="str">
        <f t="shared" si="4"/>
        <v>460004********1625</v>
      </c>
    </row>
    <row r="267" customHeight="1" spans="1:6">
      <c r="A267" s="10">
        <v>265</v>
      </c>
      <c r="B267" s="11" t="s">
        <v>489</v>
      </c>
      <c r="C267" s="11" t="s">
        <v>490</v>
      </c>
      <c r="D267" s="11" t="s">
        <v>557</v>
      </c>
      <c r="E267" s="11" t="s">
        <v>558</v>
      </c>
      <c r="F267" s="11" t="str">
        <f t="shared" si="4"/>
        <v>460027********1329</v>
      </c>
    </row>
    <row r="268" customHeight="1" spans="1:6">
      <c r="A268" s="10">
        <v>266</v>
      </c>
      <c r="B268" s="11" t="s">
        <v>489</v>
      </c>
      <c r="C268" s="11" t="s">
        <v>490</v>
      </c>
      <c r="D268" s="11" t="s">
        <v>559</v>
      </c>
      <c r="E268" s="11" t="s">
        <v>560</v>
      </c>
      <c r="F268" s="11" t="str">
        <f t="shared" si="4"/>
        <v>460001********0721</v>
      </c>
    </row>
    <row r="269" customHeight="1" spans="1:6">
      <c r="A269" s="10">
        <v>267</v>
      </c>
      <c r="B269" s="11" t="s">
        <v>489</v>
      </c>
      <c r="C269" s="11" t="s">
        <v>490</v>
      </c>
      <c r="D269" s="11" t="s">
        <v>561</v>
      </c>
      <c r="E269" s="11" t="s">
        <v>562</v>
      </c>
      <c r="F269" s="11" t="str">
        <f t="shared" si="4"/>
        <v>460102********0624</v>
      </c>
    </row>
    <row r="270" customHeight="1" spans="1:6">
      <c r="A270" s="10">
        <v>268</v>
      </c>
      <c r="B270" s="11" t="s">
        <v>489</v>
      </c>
      <c r="C270" s="11" t="s">
        <v>490</v>
      </c>
      <c r="D270" s="11" t="s">
        <v>563</v>
      </c>
      <c r="E270" s="11" t="s">
        <v>564</v>
      </c>
      <c r="F270" s="11" t="str">
        <f t="shared" si="4"/>
        <v>460033********4816</v>
      </c>
    </row>
    <row r="271" customHeight="1" spans="1:6">
      <c r="A271" s="10">
        <v>269</v>
      </c>
      <c r="B271" s="11" t="s">
        <v>489</v>
      </c>
      <c r="C271" s="11" t="s">
        <v>490</v>
      </c>
      <c r="D271" s="11" t="s">
        <v>565</v>
      </c>
      <c r="E271" s="11" t="s">
        <v>566</v>
      </c>
      <c r="F271" s="11" t="str">
        <f t="shared" si="4"/>
        <v>460034********0506</v>
      </c>
    </row>
    <row r="272" customHeight="1" spans="1:6">
      <c r="A272" s="10">
        <v>270</v>
      </c>
      <c r="B272" s="11" t="s">
        <v>489</v>
      </c>
      <c r="C272" s="11" t="s">
        <v>490</v>
      </c>
      <c r="D272" s="11" t="s">
        <v>567</v>
      </c>
      <c r="E272" s="11" t="s">
        <v>568</v>
      </c>
      <c r="F272" s="11" t="str">
        <f t="shared" si="4"/>
        <v>460004********0020</v>
      </c>
    </row>
    <row r="273" customHeight="1" spans="1:6">
      <c r="A273" s="10">
        <v>271</v>
      </c>
      <c r="B273" s="11" t="s">
        <v>569</v>
      </c>
      <c r="C273" s="11" t="s">
        <v>570</v>
      </c>
      <c r="D273" s="11" t="s">
        <v>571</v>
      </c>
      <c r="E273" s="11" t="s">
        <v>572</v>
      </c>
      <c r="F273" s="11" t="str">
        <f t="shared" si="4"/>
        <v>469005********3018</v>
      </c>
    </row>
    <row r="274" customHeight="1" spans="1:6">
      <c r="A274" s="10">
        <v>272</v>
      </c>
      <c r="B274" s="11" t="s">
        <v>569</v>
      </c>
      <c r="C274" s="11" t="s">
        <v>570</v>
      </c>
      <c r="D274" s="11" t="s">
        <v>573</v>
      </c>
      <c r="E274" s="11" t="s">
        <v>574</v>
      </c>
      <c r="F274" s="11" t="str">
        <f t="shared" si="4"/>
        <v>460001********0748</v>
      </c>
    </row>
    <row r="275" customHeight="1" spans="1:6">
      <c r="A275" s="10">
        <v>273</v>
      </c>
      <c r="B275" s="11" t="s">
        <v>569</v>
      </c>
      <c r="C275" s="11" t="s">
        <v>570</v>
      </c>
      <c r="D275" s="11" t="s">
        <v>575</v>
      </c>
      <c r="E275" s="11" t="s">
        <v>576</v>
      </c>
      <c r="F275" s="11" t="str">
        <f t="shared" si="4"/>
        <v>231182********6425</v>
      </c>
    </row>
    <row r="276" customHeight="1" spans="1:6">
      <c r="A276" s="10">
        <v>274</v>
      </c>
      <c r="B276" s="11" t="s">
        <v>569</v>
      </c>
      <c r="C276" s="11" t="s">
        <v>570</v>
      </c>
      <c r="D276" s="11" t="s">
        <v>577</v>
      </c>
      <c r="E276" s="11" t="s">
        <v>578</v>
      </c>
      <c r="F276" s="11" t="str">
        <f t="shared" si="4"/>
        <v>460033********3240</v>
      </c>
    </row>
    <row r="277" customHeight="1" spans="1:6">
      <c r="A277" s="10">
        <v>275</v>
      </c>
      <c r="B277" s="11" t="s">
        <v>569</v>
      </c>
      <c r="C277" s="11" t="s">
        <v>570</v>
      </c>
      <c r="D277" s="11" t="s">
        <v>579</v>
      </c>
      <c r="E277" s="11" t="s">
        <v>580</v>
      </c>
      <c r="F277" s="11" t="str">
        <f t="shared" si="4"/>
        <v>460006********443X</v>
      </c>
    </row>
    <row r="278" customHeight="1" spans="1:6">
      <c r="A278" s="10">
        <v>276</v>
      </c>
      <c r="B278" s="11" t="s">
        <v>569</v>
      </c>
      <c r="C278" s="11" t="s">
        <v>570</v>
      </c>
      <c r="D278" s="11" t="s">
        <v>581</v>
      </c>
      <c r="E278" s="11" t="s">
        <v>582</v>
      </c>
      <c r="F278" s="11" t="str">
        <f t="shared" si="4"/>
        <v>460003********5423</v>
      </c>
    </row>
    <row r="279" customHeight="1" spans="1:6">
      <c r="A279" s="10">
        <v>277</v>
      </c>
      <c r="B279" s="11" t="s">
        <v>569</v>
      </c>
      <c r="C279" s="11" t="s">
        <v>570</v>
      </c>
      <c r="D279" s="11" t="s">
        <v>583</v>
      </c>
      <c r="E279" s="11" t="s">
        <v>584</v>
      </c>
      <c r="F279" s="11" t="str">
        <f t="shared" si="4"/>
        <v>460033********3283</v>
      </c>
    </row>
    <row r="280" customHeight="1" spans="1:6">
      <c r="A280" s="10">
        <v>278</v>
      </c>
      <c r="B280" s="11" t="s">
        <v>569</v>
      </c>
      <c r="C280" s="11" t="s">
        <v>570</v>
      </c>
      <c r="D280" s="11" t="s">
        <v>585</v>
      </c>
      <c r="E280" s="11" t="s">
        <v>586</v>
      </c>
      <c r="F280" s="11" t="str">
        <f t="shared" si="4"/>
        <v>460026********5129</v>
      </c>
    </row>
    <row r="281" customHeight="1" spans="1:6">
      <c r="A281" s="10">
        <v>279</v>
      </c>
      <c r="B281" s="11" t="s">
        <v>569</v>
      </c>
      <c r="C281" s="11" t="s">
        <v>570</v>
      </c>
      <c r="D281" s="11" t="s">
        <v>587</v>
      </c>
      <c r="E281" s="11" t="s">
        <v>588</v>
      </c>
      <c r="F281" s="11" t="str">
        <f t="shared" si="4"/>
        <v>460033********4889</v>
      </c>
    </row>
    <row r="282" customHeight="1" spans="1:6">
      <c r="A282" s="10">
        <v>280</v>
      </c>
      <c r="B282" s="11" t="s">
        <v>569</v>
      </c>
      <c r="C282" s="11" t="s">
        <v>570</v>
      </c>
      <c r="D282" s="11" t="s">
        <v>589</v>
      </c>
      <c r="E282" s="11" t="s">
        <v>590</v>
      </c>
      <c r="F282" s="11" t="str">
        <f t="shared" si="4"/>
        <v>460028********724X</v>
      </c>
    </row>
    <row r="283" customHeight="1" spans="1:6">
      <c r="A283" s="10">
        <v>281</v>
      </c>
      <c r="B283" s="11" t="s">
        <v>569</v>
      </c>
      <c r="C283" s="11" t="s">
        <v>570</v>
      </c>
      <c r="D283" s="11" t="s">
        <v>591</v>
      </c>
      <c r="E283" s="11" t="s">
        <v>592</v>
      </c>
      <c r="F283" s="11" t="str">
        <f t="shared" si="4"/>
        <v>460003********4623</v>
      </c>
    </row>
    <row r="284" customHeight="1" spans="1:6">
      <c r="A284" s="10">
        <v>282</v>
      </c>
      <c r="B284" s="11" t="s">
        <v>569</v>
      </c>
      <c r="C284" s="11" t="s">
        <v>570</v>
      </c>
      <c r="D284" s="11" t="s">
        <v>593</v>
      </c>
      <c r="E284" s="11" t="s">
        <v>594</v>
      </c>
      <c r="F284" s="11" t="str">
        <f t="shared" si="4"/>
        <v>460103********031X</v>
      </c>
    </row>
    <row r="285" customHeight="1" spans="1:6">
      <c r="A285" s="10">
        <v>283</v>
      </c>
      <c r="B285" s="11" t="s">
        <v>569</v>
      </c>
      <c r="C285" s="11" t="s">
        <v>570</v>
      </c>
      <c r="D285" s="11" t="s">
        <v>595</v>
      </c>
      <c r="E285" s="11" t="s">
        <v>596</v>
      </c>
      <c r="F285" s="11" t="str">
        <f t="shared" si="4"/>
        <v>469030********0028</v>
      </c>
    </row>
    <row r="286" customHeight="1" spans="1:6">
      <c r="A286" s="10">
        <v>284</v>
      </c>
      <c r="B286" s="11" t="s">
        <v>569</v>
      </c>
      <c r="C286" s="11" t="s">
        <v>570</v>
      </c>
      <c r="D286" s="11" t="s">
        <v>597</v>
      </c>
      <c r="E286" s="11" t="s">
        <v>598</v>
      </c>
      <c r="F286" s="11" t="str">
        <f t="shared" si="4"/>
        <v>460001********0727</v>
      </c>
    </row>
    <row r="287" customHeight="1" spans="1:6">
      <c r="A287" s="10">
        <v>285</v>
      </c>
      <c r="B287" s="11" t="s">
        <v>569</v>
      </c>
      <c r="C287" s="11" t="s">
        <v>570</v>
      </c>
      <c r="D287" s="11" t="s">
        <v>599</v>
      </c>
      <c r="E287" s="11" t="s">
        <v>600</v>
      </c>
      <c r="F287" s="11" t="str">
        <f t="shared" si="4"/>
        <v>460006********5225</v>
      </c>
    </row>
    <row r="288" customHeight="1" spans="1:6">
      <c r="A288" s="10">
        <v>286</v>
      </c>
      <c r="B288" s="11" t="s">
        <v>569</v>
      </c>
      <c r="C288" s="11" t="s">
        <v>570</v>
      </c>
      <c r="D288" s="11" t="s">
        <v>601</v>
      </c>
      <c r="E288" s="11" t="s">
        <v>602</v>
      </c>
      <c r="F288" s="11" t="str">
        <f t="shared" si="4"/>
        <v>460033********4861</v>
      </c>
    </row>
    <row r="289" customHeight="1" spans="1:6">
      <c r="A289" s="10">
        <v>287</v>
      </c>
      <c r="B289" s="11" t="s">
        <v>569</v>
      </c>
      <c r="C289" s="11" t="s">
        <v>570</v>
      </c>
      <c r="D289" s="11" t="s">
        <v>603</v>
      </c>
      <c r="E289" s="11" t="s">
        <v>604</v>
      </c>
      <c r="F289" s="11" t="str">
        <f t="shared" si="4"/>
        <v>460007********580X</v>
      </c>
    </row>
    <row r="290" customHeight="1" spans="1:6">
      <c r="A290" s="10">
        <v>288</v>
      </c>
      <c r="B290" s="11" t="s">
        <v>569</v>
      </c>
      <c r="C290" s="11" t="s">
        <v>570</v>
      </c>
      <c r="D290" s="11" t="s">
        <v>605</v>
      </c>
      <c r="E290" s="11" t="s">
        <v>606</v>
      </c>
      <c r="F290" s="11" t="str">
        <f t="shared" si="4"/>
        <v>460033********3240</v>
      </c>
    </row>
    <row r="291" customHeight="1" spans="1:6">
      <c r="A291" s="10">
        <v>289</v>
      </c>
      <c r="B291" s="11" t="s">
        <v>569</v>
      </c>
      <c r="C291" s="11" t="s">
        <v>570</v>
      </c>
      <c r="D291" s="11" t="s">
        <v>607</v>
      </c>
      <c r="E291" s="11" t="s">
        <v>608</v>
      </c>
      <c r="F291" s="11" t="str">
        <f t="shared" si="4"/>
        <v>460200********0789</v>
      </c>
    </row>
    <row r="292" customHeight="1" spans="1:6">
      <c r="A292" s="10">
        <v>290</v>
      </c>
      <c r="B292" s="11" t="s">
        <v>609</v>
      </c>
      <c r="C292" s="11" t="s">
        <v>610</v>
      </c>
      <c r="D292" s="11" t="s">
        <v>611</v>
      </c>
      <c r="E292" s="11" t="s">
        <v>612</v>
      </c>
      <c r="F292" s="11" t="str">
        <f t="shared" si="4"/>
        <v>469024********6811</v>
      </c>
    </row>
    <row r="293" customHeight="1" spans="1:6">
      <c r="A293" s="10">
        <v>291</v>
      </c>
      <c r="B293" s="11" t="s">
        <v>609</v>
      </c>
      <c r="C293" s="11" t="s">
        <v>610</v>
      </c>
      <c r="D293" s="11" t="s">
        <v>613</v>
      </c>
      <c r="E293" s="11" t="s">
        <v>614</v>
      </c>
      <c r="F293" s="11" t="str">
        <f t="shared" si="4"/>
        <v>460028********2819</v>
      </c>
    </row>
    <row r="294" customHeight="1" spans="1:6">
      <c r="A294" s="10">
        <v>292</v>
      </c>
      <c r="B294" s="11" t="s">
        <v>609</v>
      </c>
      <c r="C294" s="11" t="s">
        <v>610</v>
      </c>
      <c r="D294" s="11" t="s">
        <v>615</v>
      </c>
      <c r="E294" s="11" t="s">
        <v>616</v>
      </c>
      <c r="F294" s="11" t="str">
        <f t="shared" si="4"/>
        <v>460033********3593</v>
      </c>
    </row>
    <row r="295" customHeight="1" spans="1:6">
      <c r="A295" s="10">
        <v>293</v>
      </c>
      <c r="B295" s="11" t="s">
        <v>617</v>
      </c>
      <c r="C295" s="11" t="s">
        <v>610</v>
      </c>
      <c r="D295" s="11" t="s">
        <v>618</v>
      </c>
      <c r="E295" s="11" t="s">
        <v>619</v>
      </c>
      <c r="F295" s="11" t="str">
        <f t="shared" si="4"/>
        <v>340828********013X</v>
      </c>
    </row>
    <row r="296" customHeight="1" spans="1:6">
      <c r="A296" s="10">
        <v>294</v>
      </c>
      <c r="B296" s="11" t="s">
        <v>617</v>
      </c>
      <c r="C296" s="11" t="s">
        <v>610</v>
      </c>
      <c r="D296" s="11" t="s">
        <v>620</v>
      </c>
      <c r="E296" s="11" t="s">
        <v>621</v>
      </c>
      <c r="F296" s="11" t="str">
        <f t="shared" si="4"/>
        <v>460036********0012</v>
      </c>
    </row>
    <row r="297" customHeight="1" spans="1:6">
      <c r="A297" s="10">
        <v>295</v>
      </c>
      <c r="B297" s="11" t="s">
        <v>617</v>
      </c>
      <c r="C297" s="11" t="s">
        <v>610</v>
      </c>
      <c r="D297" s="11" t="s">
        <v>622</v>
      </c>
      <c r="E297" s="11" t="s">
        <v>623</v>
      </c>
      <c r="F297" s="11" t="str">
        <f t="shared" si="4"/>
        <v>460003********3236</v>
      </c>
    </row>
    <row r="298" customHeight="1" spans="1:6">
      <c r="A298" s="10">
        <v>296</v>
      </c>
      <c r="B298" s="11" t="s">
        <v>624</v>
      </c>
      <c r="C298" s="11" t="s">
        <v>625</v>
      </c>
      <c r="D298" s="11" t="s">
        <v>626</v>
      </c>
      <c r="E298" s="11" t="s">
        <v>627</v>
      </c>
      <c r="F298" s="11" t="str">
        <f t="shared" si="4"/>
        <v>460033********3213</v>
      </c>
    </row>
    <row r="299" customHeight="1" spans="1:6">
      <c r="A299" s="10">
        <v>297</v>
      </c>
      <c r="B299" s="11" t="s">
        <v>624</v>
      </c>
      <c r="C299" s="11" t="s">
        <v>625</v>
      </c>
      <c r="D299" s="11" t="s">
        <v>628</v>
      </c>
      <c r="E299" s="11" t="s">
        <v>629</v>
      </c>
      <c r="F299" s="11" t="str">
        <f t="shared" si="4"/>
        <v>460033********5072</v>
      </c>
    </row>
    <row r="300" customHeight="1" spans="1:6">
      <c r="A300" s="10">
        <v>298</v>
      </c>
      <c r="B300" s="11" t="s">
        <v>624</v>
      </c>
      <c r="C300" s="11" t="s">
        <v>625</v>
      </c>
      <c r="D300" s="11" t="s">
        <v>630</v>
      </c>
      <c r="E300" s="11" t="s">
        <v>631</v>
      </c>
      <c r="F300" s="11" t="str">
        <f t="shared" si="4"/>
        <v>460003********5653</v>
      </c>
    </row>
    <row r="301" ht="55" customHeight="1" spans="1:6">
      <c r="A301" s="12" t="s">
        <v>632</v>
      </c>
      <c r="B301" s="12"/>
      <c r="C301" s="12"/>
      <c r="D301" s="12"/>
      <c r="E301" s="12"/>
      <c r="F301" s="12"/>
    </row>
    <row r="302" customHeight="1" spans="1:6">
      <c r="A302" s="13" t="s">
        <v>1</v>
      </c>
      <c r="B302" s="13" t="s">
        <v>2</v>
      </c>
      <c r="C302" s="13" t="s">
        <v>3</v>
      </c>
      <c r="D302" s="13" t="s">
        <v>4</v>
      </c>
      <c r="E302" s="13" t="s">
        <v>633</v>
      </c>
      <c r="F302" s="13" t="s">
        <v>633</v>
      </c>
    </row>
    <row r="303" customHeight="1" spans="1:6">
      <c r="A303" s="10">
        <v>1</v>
      </c>
      <c r="B303" s="10" t="s">
        <v>634</v>
      </c>
      <c r="C303" s="10" t="s">
        <v>635</v>
      </c>
      <c r="D303" s="10" t="s">
        <v>636</v>
      </c>
      <c r="E303" s="10" t="s">
        <v>637</v>
      </c>
      <c r="F303" s="10" t="s">
        <v>637</v>
      </c>
    </row>
    <row r="304" customHeight="1" spans="1:6">
      <c r="A304" s="10">
        <v>2</v>
      </c>
      <c r="B304" s="10" t="s">
        <v>638</v>
      </c>
      <c r="C304" s="10" t="s">
        <v>639</v>
      </c>
      <c r="D304" s="10" t="s">
        <v>640</v>
      </c>
      <c r="E304" s="10" t="s">
        <v>641</v>
      </c>
      <c r="F304" s="10" t="s">
        <v>641</v>
      </c>
    </row>
    <row r="305" customHeight="1" spans="1:6">
      <c r="A305" s="10">
        <v>3</v>
      </c>
      <c r="B305" s="10" t="s">
        <v>638</v>
      </c>
      <c r="C305" s="10" t="s">
        <v>639</v>
      </c>
      <c r="D305" s="10" t="s">
        <v>642</v>
      </c>
      <c r="E305" s="10" t="s">
        <v>643</v>
      </c>
      <c r="F305" s="10" t="s">
        <v>643</v>
      </c>
    </row>
  </sheetData>
  <mergeCells count="2">
    <mergeCell ref="A1:F1"/>
    <mergeCell ref="A301:E301"/>
  </mergeCells>
  <dataValidations count="1">
    <dataValidation type="textLength" operator="equal" allowBlank="1" showInputMessage="1" showErrorMessage="1" sqref="E1 F1 E2 F2">
      <formula1>18</formula1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4"/>
  <sheetViews>
    <sheetView tabSelected="1" workbookViewId="0">
      <selection activeCell="H66" sqref="H66"/>
    </sheetView>
  </sheetViews>
  <sheetFormatPr defaultColWidth="25" defaultRowHeight="33" customHeight="1" outlineLevelCol="5"/>
  <cols>
    <col min="1" max="1" width="10" customWidth="1"/>
    <col min="2" max="2" width="14.7583333333333" customWidth="1"/>
    <col min="3" max="3" width="38.1833333333333" customWidth="1"/>
    <col min="4" max="4" width="17.1833333333333" customWidth="1"/>
    <col min="5" max="5" width="35.125" hidden="1" customWidth="1"/>
    <col min="6" max="6" width="35.2583333333333" customWidth="1"/>
    <col min="7" max="16384" width="25" customWidth="1"/>
  </cols>
  <sheetData>
    <row r="1" ht="69" customHeight="1" spans="1:6">
      <c r="A1" s="1" t="s">
        <v>644</v>
      </c>
      <c r="B1" s="1"/>
      <c r="C1" s="1"/>
      <c r="D1" s="1"/>
      <c r="E1" s="1"/>
      <c r="F1" s="1"/>
    </row>
    <row r="2" customHeight="1" spans="1:6">
      <c r="A2" s="2" t="s">
        <v>1</v>
      </c>
      <c r="B2" s="2" t="s">
        <v>2</v>
      </c>
      <c r="C2" s="2" t="s">
        <v>645</v>
      </c>
      <c r="D2" s="2" t="s">
        <v>4</v>
      </c>
      <c r="E2" s="3" t="s">
        <v>5</v>
      </c>
      <c r="F2" s="3" t="s">
        <v>5</v>
      </c>
    </row>
    <row r="3" customHeight="1" spans="1:6">
      <c r="A3" s="4">
        <v>1</v>
      </c>
      <c r="B3" s="5" t="str">
        <f>"0102"</f>
        <v>0102</v>
      </c>
      <c r="C3" s="5" t="s">
        <v>646</v>
      </c>
      <c r="D3" s="5" t="str">
        <f>"周成明"</f>
        <v>周成明</v>
      </c>
      <c r="E3" s="5" t="str">
        <f>"411023198802201137"</f>
        <v>411023198802201137</v>
      </c>
      <c r="F3" s="6" t="str">
        <f t="shared" ref="F3:F66" si="0">LEFT(E3,6)&amp;"********"&amp;RIGHT(E3,4)</f>
        <v>411023********1137</v>
      </c>
    </row>
    <row r="4" customHeight="1" spans="1:6">
      <c r="A4" s="4">
        <v>2</v>
      </c>
      <c r="B4" s="5" t="str">
        <f>"0112"</f>
        <v>0112</v>
      </c>
      <c r="C4" s="5" t="s">
        <v>647</v>
      </c>
      <c r="D4" s="5" t="str">
        <f>"王远莉"</f>
        <v>王远莉</v>
      </c>
      <c r="E4" s="5" t="str">
        <f>"460033198408064542"</f>
        <v>460033198408064542</v>
      </c>
      <c r="F4" s="6" t="str">
        <f t="shared" si="0"/>
        <v>460033********4542</v>
      </c>
    </row>
    <row r="5" customHeight="1" spans="1:6">
      <c r="A5" s="4">
        <v>3</v>
      </c>
      <c r="B5" s="5" t="str">
        <f>"0201"</f>
        <v>0201</v>
      </c>
      <c r="C5" s="5" t="s">
        <v>17</v>
      </c>
      <c r="D5" s="5" t="str">
        <f>"陈家湖"</f>
        <v>陈家湖</v>
      </c>
      <c r="E5" s="5" t="str">
        <f>"46003319990221001X"</f>
        <v>46003319990221001X</v>
      </c>
      <c r="F5" s="6" t="str">
        <f t="shared" si="0"/>
        <v>460033********001X</v>
      </c>
    </row>
    <row r="6" customHeight="1" spans="1:6">
      <c r="A6" s="4">
        <v>4</v>
      </c>
      <c r="B6" s="5" t="str">
        <f>"0202"</f>
        <v>0202</v>
      </c>
      <c r="C6" s="5" t="s">
        <v>27</v>
      </c>
      <c r="D6" s="5" t="str">
        <f>"刘春利"</f>
        <v>刘春利</v>
      </c>
      <c r="E6" s="5" t="str">
        <f>"230223199505013229"</f>
        <v>230223199505013229</v>
      </c>
      <c r="F6" s="6" t="str">
        <f t="shared" si="0"/>
        <v>230223********3229</v>
      </c>
    </row>
    <row r="7" customHeight="1" spans="1:6">
      <c r="A7" s="4">
        <v>5</v>
      </c>
      <c r="B7" s="5" t="str">
        <f>"0205"</f>
        <v>0205</v>
      </c>
      <c r="C7" s="5" t="s">
        <v>55</v>
      </c>
      <c r="D7" s="5" t="str">
        <f>"毛妍"</f>
        <v>毛妍</v>
      </c>
      <c r="E7" s="5" t="str">
        <f>"460102200008041828"</f>
        <v>460102200008041828</v>
      </c>
      <c r="F7" s="6" t="str">
        <f t="shared" si="0"/>
        <v>460102********1828</v>
      </c>
    </row>
    <row r="8" customHeight="1" spans="1:6">
      <c r="A8" s="4">
        <v>6</v>
      </c>
      <c r="B8" s="5" t="str">
        <f t="shared" ref="B8:B19" si="1">"0206"</f>
        <v>0206</v>
      </c>
      <c r="C8" s="5" t="s">
        <v>75</v>
      </c>
      <c r="D8" s="5" t="str">
        <f>"王瑞涵"</f>
        <v>王瑞涵</v>
      </c>
      <c r="E8" s="5" t="str">
        <f>"410781199909230427"</f>
        <v>410781199909230427</v>
      </c>
      <c r="F8" s="6" t="str">
        <f t="shared" si="0"/>
        <v>410781********0427</v>
      </c>
    </row>
    <row r="9" customHeight="1" spans="1:6">
      <c r="A9" s="4">
        <v>7</v>
      </c>
      <c r="B9" s="5" t="str">
        <f t="shared" si="1"/>
        <v>0206</v>
      </c>
      <c r="C9" s="5" t="s">
        <v>75</v>
      </c>
      <c r="D9" s="5" t="str">
        <f>"王小红"</f>
        <v>王小红</v>
      </c>
      <c r="E9" s="5" t="str">
        <f>"460036200003152121"</f>
        <v>460036200003152121</v>
      </c>
      <c r="F9" s="6" t="str">
        <f t="shared" si="0"/>
        <v>460036********2121</v>
      </c>
    </row>
    <row r="10" customHeight="1" spans="1:6">
      <c r="A10" s="4">
        <v>8</v>
      </c>
      <c r="B10" s="5" t="str">
        <f t="shared" si="1"/>
        <v>0206</v>
      </c>
      <c r="C10" s="5" t="s">
        <v>75</v>
      </c>
      <c r="D10" s="5" t="str">
        <f>"田燕巢"</f>
        <v>田燕巢</v>
      </c>
      <c r="E10" s="5" t="str">
        <f>"460033200012064781"</f>
        <v>460033200012064781</v>
      </c>
      <c r="F10" s="6" t="str">
        <f t="shared" si="0"/>
        <v>460033********4781</v>
      </c>
    </row>
    <row r="11" customHeight="1" spans="1:6">
      <c r="A11" s="4">
        <v>9</v>
      </c>
      <c r="B11" s="5" t="str">
        <f t="shared" si="1"/>
        <v>0206</v>
      </c>
      <c r="C11" s="5" t="s">
        <v>75</v>
      </c>
      <c r="D11" s="5" t="str">
        <f>"赵玮"</f>
        <v>赵玮</v>
      </c>
      <c r="E11" s="5" t="str">
        <f>"330226199903256085"</f>
        <v>330226199903256085</v>
      </c>
      <c r="F11" s="6" t="str">
        <f t="shared" si="0"/>
        <v>330226********6085</v>
      </c>
    </row>
    <row r="12" customHeight="1" spans="1:6">
      <c r="A12" s="4">
        <v>10</v>
      </c>
      <c r="B12" s="5" t="str">
        <f t="shared" si="1"/>
        <v>0206</v>
      </c>
      <c r="C12" s="5" t="s">
        <v>75</v>
      </c>
      <c r="D12" s="5" t="str">
        <f>"吴丽美"</f>
        <v>吴丽美</v>
      </c>
      <c r="E12" s="5" t="str">
        <f>"460003198811204623"</f>
        <v>460003198811204623</v>
      </c>
      <c r="F12" s="6" t="str">
        <f t="shared" si="0"/>
        <v>460003********4623</v>
      </c>
    </row>
    <row r="13" customHeight="1" spans="1:6">
      <c r="A13" s="4">
        <v>11</v>
      </c>
      <c r="B13" s="5" t="str">
        <f t="shared" si="1"/>
        <v>0206</v>
      </c>
      <c r="C13" s="5" t="s">
        <v>75</v>
      </c>
      <c r="D13" s="5" t="str">
        <f>"李宜橪"</f>
        <v>李宜橪</v>
      </c>
      <c r="E13" s="5" t="str">
        <f>"412827200108281560"</f>
        <v>412827200108281560</v>
      </c>
      <c r="F13" s="6" t="str">
        <f t="shared" si="0"/>
        <v>412827********1560</v>
      </c>
    </row>
    <row r="14" customHeight="1" spans="1:6">
      <c r="A14" s="4">
        <v>12</v>
      </c>
      <c r="B14" s="5" t="str">
        <f t="shared" si="1"/>
        <v>0206</v>
      </c>
      <c r="C14" s="5" t="s">
        <v>75</v>
      </c>
      <c r="D14" s="5" t="str">
        <f>"王淑颖"</f>
        <v>王淑颖</v>
      </c>
      <c r="E14" s="5" t="str">
        <f>"37032120010201092X"</f>
        <v>37032120010201092X</v>
      </c>
      <c r="F14" s="6" t="str">
        <f t="shared" si="0"/>
        <v>370321********092X</v>
      </c>
    </row>
    <row r="15" customHeight="1" spans="1:6">
      <c r="A15" s="4">
        <v>13</v>
      </c>
      <c r="B15" s="5" t="str">
        <f t="shared" si="1"/>
        <v>0206</v>
      </c>
      <c r="C15" s="5" t="s">
        <v>75</v>
      </c>
      <c r="D15" s="5" t="str">
        <f>"陈星宇"</f>
        <v>陈星宇</v>
      </c>
      <c r="E15" s="5" t="str">
        <f>"610481199502140017"</f>
        <v>610481199502140017</v>
      </c>
      <c r="F15" s="6" t="str">
        <f t="shared" si="0"/>
        <v>610481********0017</v>
      </c>
    </row>
    <row r="16" customHeight="1" spans="1:6">
      <c r="A16" s="4">
        <v>14</v>
      </c>
      <c r="B16" s="5" t="str">
        <f t="shared" si="1"/>
        <v>0206</v>
      </c>
      <c r="C16" s="5" t="s">
        <v>75</v>
      </c>
      <c r="D16" s="5" t="str">
        <f>"王伟杰"</f>
        <v>王伟杰</v>
      </c>
      <c r="E16" s="5" t="str">
        <f>"460003200010272634"</f>
        <v>460003200010272634</v>
      </c>
      <c r="F16" s="6" t="str">
        <f t="shared" si="0"/>
        <v>460003********2634</v>
      </c>
    </row>
    <row r="17" customHeight="1" spans="1:6">
      <c r="A17" s="4">
        <v>15</v>
      </c>
      <c r="B17" s="5" t="str">
        <f t="shared" si="1"/>
        <v>0206</v>
      </c>
      <c r="C17" s="5" t="s">
        <v>75</v>
      </c>
      <c r="D17" s="5" t="str">
        <f>"吴栩悦"</f>
        <v>吴栩悦</v>
      </c>
      <c r="E17" s="5" t="str">
        <f>"460200200101284448"</f>
        <v>460200200101284448</v>
      </c>
      <c r="F17" s="6" t="str">
        <f t="shared" si="0"/>
        <v>460200********4448</v>
      </c>
    </row>
    <row r="18" customHeight="1" spans="1:6">
      <c r="A18" s="4">
        <v>16</v>
      </c>
      <c r="B18" s="5" t="str">
        <f t="shared" si="1"/>
        <v>0206</v>
      </c>
      <c r="C18" s="5" t="s">
        <v>75</v>
      </c>
      <c r="D18" s="5" t="str">
        <f>"王雨欣"</f>
        <v>王雨欣</v>
      </c>
      <c r="E18" s="5" t="str">
        <f>"370502200110130421"</f>
        <v>370502200110130421</v>
      </c>
      <c r="F18" s="6" t="str">
        <f t="shared" si="0"/>
        <v>370502********0421</v>
      </c>
    </row>
    <row r="19" customHeight="1" spans="1:6">
      <c r="A19" s="4">
        <v>17</v>
      </c>
      <c r="B19" s="5" t="str">
        <f t="shared" si="1"/>
        <v>0206</v>
      </c>
      <c r="C19" s="5" t="s">
        <v>75</v>
      </c>
      <c r="D19" s="5" t="str">
        <f>"邢维情"</f>
        <v>邢维情</v>
      </c>
      <c r="E19" s="5" t="str">
        <f>"460033199605023226"</f>
        <v>460033199605023226</v>
      </c>
      <c r="F19" s="6" t="str">
        <f t="shared" si="0"/>
        <v>460033********3226</v>
      </c>
    </row>
    <row r="20" customHeight="1" spans="1:6">
      <c r="A20" s="4">
        <v>18</v>
      </c>
      <c r="B20" s="5" t="str">
        <f>"0207"</f>
        <v>0207</v>
      </c>
      <c r="C20" s="5" t="s">
        <v>648</v>
      </c>
      <c r="D20" s="5" t="str">
        <f>"郝晋森"</f>
        <v>郝晋森</v>
      </c>
      <c r="E20" s="5" t="str">
        <f>"130428200104080310"</f>
        <v>130428200104080310</v>
      </c>
      <c r="F20" s="6" t="str">
        <f t="shared" si="0"/>
        <v>130428********0310</v>
      </c>
    </row>
    <row r="21" customHeight="1" spans="1:6">
      <c r="A21" s="4">
        <v>19</v>
      </c>
      <c r="B21" s="5" t="str">
        <f>"0210"</f>
        <v>0210</v>
      </c>
      <c r="C21" s="5" t="s">
        <v>649</v>
      </c>
      <c r="D21" s="5" t="str">
        <f>"张小凡"</f>
        <v>张小凡</v>
      </c>
      <c r="E21" s="5" t="str">
        <f>"811877199506010012"</f>
        <v>811877199506010012</v>
      </c>
      <c r="F21" s="6" t="str">
        <f t="shared" si="0"/>
        <v>811877********0012</v>
      </c>
    </row>
    <row r="22" customHeight="1" spans="1:6">
      <c r="A22" s="4">
        <v>20</v>
      </c>
      <c r="B22" s="5" t="str">
        <f>"0211"</f>
        <v>0211</v>
      </c>
      <c r="C22" s="5" t="s">
        <v>107</v>
      </c>
      <c r="D22" s="5" t="str">
        <f>"韦吉超"</f>
        <v>韦吉超</v>
      </c>
      <c r="E22" s="5" t="str">
        <f>"460033199501174839"</f>
        <v>460033199501174839</v>
      </c>
      <c r="F22" s="6" t="str">
        <f t="shared" si="0"/>
        <v>460033********4839</v>
      </c>
    </row>
    <row r="23" customHeight="1" spans="1:6">
      <c r="A23" s="4">
        <v>21</v>
      </c>
      <c r="B23" s="5" t="str">
        <f t="shared" ref="B23:B26" si="2">"0216"</f>
        <v>0216</v>
      </c>
      <c r="C23" s="5" t="s">
        <v>635</v>
      </c>
      <c r="D23" s="5" t="str">
        <f>"陶美慧"</f>
        <v>陶美慧</v>
      </c>
      <c r="E23" s="5" t="str">
        <f>"460007199712254967"</f>
        <v>460007199712254967</v>
      </c>
      <c r="F23" s="6" t="str">
        <f t="shared" si="0"/>
        <v>460007********4967</v>
      </c>
    </row>
    <row r="24" customHeight="1" spans="1:6">
      <c r="A24" s="4">
        <v>22</v>
      </c>
      <c r="B24" s="5" t="str">
        <f t="shared" si="2"/>
        <v>0216</v>
      </c>
      <c r="C24" s="5" t="s">
        <v>635</v>
      </c>
      <c r="D24" s="5" t="str">
        <f>"符定芳"</f>
        <v>符定芳</v>
      </c>
      <c r="E24" s="5" t="str">
        <f>"469003199504027017"</f>
        <v>469003199504027017</v>
      </c>
      <c r="F24" s="6" t="str">
        <f t="shared" si="0"/>
        <v>469003********7017</v>
      </c>
    </row>
    <row r="25" customHeight="1" spans="1:6">
      <c r="A25" s="4">
        <v>23</v>
      </c>
      <c r="B25" s="5" t="str">
        <f t="shared" si="2"/>
        <v>0216</v>
      </c>
      <c r="C25" s="5" t="s">
        <v>635</v>
      </c>
      <c r="D25" s="5" t="str">
        <f>"黎秋婷"</f>
        <v>黎秋婷</v>
      </c>
      <c r="E25" s="5" t="str">
        <f>"469003199811146729"</f>
        <v>469003199811146729</v>
      </c>
      <c r="F25" s="6" t="str">
        <f t="shared" si="0"/>
        <v>469003********6729</v>
      </c>
    </row>
    <row r="26" customHeight="1" spans="1:6">
      <c r="A26" s="4">
        <v>24</v>
      </c>
      <c r="B26" s="5" t="str">
        <f t="shared" si="2"/>
        <v>0216</v>
      </c>
      <c r="C26" s="5" t="s">
        <v>635</v>
      </c>
      <c r="D26" s="5" t="str">
        <f>"梁邦琪"</f>
        <v>梁邦琪</v>
      </c>
      <c r="E26" s="5" t="str">
        <f>"460035199510010919"</f>
        <v>460035199510010919</v>
      </c>
      <c r="F26" s="6" t="str">
        <f t="shared" si="0"/>
        <v>460035********0919</v>
      </c>
    </row>
    <row r="27" customHeight="1" spans="1:6">
      <c r="A27" s="4">
        <v>25</v>
      </c>
      <c r="B27" s="5" t="str">
        <f t="shared" ref="B27:B29" si="3">"0218"</f>
        <v>0218</v>
      </c>
      <c r="C27" s="5" t="s">
        <v>115</v>
      </c>
      <c r="D27" s="5" t="str">
        <f>"卢宇佳"</f>
        <v>卢宇佳</v>
      </c>
      <c r="E27" s="5" t="str">
        <f>"130703199610161520"</f>
        <v>130703199610161520</v>
      </c>
      <c r="F27" s="6" t="str">
        <f t="shared" si="0"/>
        <v>130703********1520</v>
      </c>
    </row>
    <row r="28" customHeight="1" spans="1:6">
      <c r="A28" s="4">
        <v>26</v>
      </c>
      <c r="B28" s="5" t="str">
        <f t="shared" si="3"/>
        <v>0218</v>
      </c>
      <c r="C28" s="5" t="s">
        <v>115</v>
      </c>
      <c r="D28" s="5" t="str">
        <f>"何善儒"</f>
        <v>何善儒</v>
      </c>
      <c r="E28" s="5" t="str">
        <f>"460003199406242225"</f>
        <v>460003199406242225</v>
      </c>
      <c r="F28" s="6" t="str">
        <f t="shared" si="0"/>
        <v>460003********2225</v>
      </c>
    </row>
    <row r="29" customHeight="1" spans="1:6">
      <c r="A29" s="4">
        <v>27</v>
      </c>
      <c r="B29" s="5" t="str">
        <f t="shared" si="3"/>
        <v>0218</v>
      </c>
      <c r="C29" s="5" t="s">
        <v>115</v>
      </c>
      <c r="D29" s="5" t="str">
        <f>"冯钰坤"</f>
        <v>冯钰坤</v>
      </c>
      <c r="E29" s="5" t="str">
        <f>"142301199307160049"</f>
        <v>142301199307160049</v>
      </c>
      <c r="F29" s="6" t="str">
        <f t="shared" si="0"/>
        <v>142301********0049</v>
      </c>
    </row>
    <row r="30" customHeight="1" spans="1:6">
      <c r="A30" s="4">
        <v>28</v>
      </c>
      <c r="B30" s="5" t="str">
        <f>"0221"</f>
        <v>0221</v>
      </c>
      <c r="C30" s="5" t="s">
        <v>639</v>
      </c>
      <c r="D30" s="5" t="str">
        <f>"羊卓位"</f>
        <v>羊卓位</v>
      </c>
      <c r="E30" s="5" t="str">
        <f>"460003199709292414"</f>
        <v>460003199709292414</v>
      </c>
      <c r="F30" s="6" t="str">
        <f t="shared" si="0"/>
        <v>460003********2414</v>
      </c>
    </row>
    <row r="31" customHeight="1" spans="1:6">
      <c r="A31" s="4">
        <v>29</v>
      </c>
      <c r="B31" s="5" t="str">
        <f t="shared" ref="B31:B57" si="4">"0225"</f>
        <v>0225</v>
      </c>
      <c r="C31" s="5" t="s">
        <v>149</v>
      </c>
      <c r="D31" s="5" t="str">
        <f>"罗瑶璐"</f>
        <v>罗瑶璐</v>
      </c>
      <c r="E31" s="5" t="str">
        <f>"469027200009037185"</f>
        <v>469027200009037185</v>
      </c>
      <c r="F31" s="6" t="str">
        <f t="shared" si="0"/>
        <v>469027********7185</v>
      </c>
    </row>
    <row r="32" customHeight="1" spans="1:6">
      <c r="A32" s="4">
        <v>30</v>
      </c>
      <c r="B32" s="5" t="str">
        <f t="shared" si="4"/>
        <v>0225</v>
      </c>
      <c r="C32" s="5" t="s">
        <v>149</v>
      </c>
      <c r="D32" s="5" t="str">
        <f>"郑喜娜"</f>
        <v>郑喜娜</v>
      </c>
      <c r="E32" s="5" t="str">
        <f>"460003200012152628"</f>
        <v>460003200012152628</v>
      </c>
      <c r="F32" s="6" t="str">
        <f t="shared" si="0"/>
        <v>460003********2628</v>
      </c>
    </row>
    <row r="33" customHeight="1" spans="1:6">
      <c r="A33" s="4">
        <v>31</v>
      </c>
      <c r="B33" s="5" t="str">
        <f t="shared" si="4"/>
        <v>0225</v>
      </c>
      <c r="C33" s="5" t="s">
        <v>149</v>
      </c>
      <c r="D33" s="5" t="str">
        <f>"杨婷"</f>
        <v>杨婷</v>
      </c>
      <c r="E33" s="5" t="str">
        <f>"460006200006214043"</f>
        <v>460006200006214043</v>
      </c>
      <c r="F33" s="6" t="str">
        <f t="shared" si="0"/>
        <v>460006********4043</v>
      </c>
    </row>
    <row r="34" customHeight="1" spans="1:6">
      <c r="A34" s="4">
        <v>32</v>
      </c>
      <c r="B34" s="5" t="str">
        <f t="shared" si="4"/>
        <v>0225</v>
      </c>
      <c r="C34" s="5" t="s">
        <v>149</v>
      </c>
      <c r="D34" s="5" t="str">
        <f>"王思密"</f>
        <v>王思密</v>
      </c>
      <c r="E34" s="5" t="str">
        <f>"460001200111141024"</f>
        <v>460001200111141024</v>
      </c>
      <c r="F34" s="6" t="str">
        <f t="shared" si="0"/>
        <v>460001********1024</v>
      </c>
    </row>
    <row r="35" customHeight="1" spans="1:6">
      <c r="A35" s="4">
        <v>33</v>
      </c>
      <c r="B35" s="5" t="str">
        <f t="shared" si="4"/>
        <v>0225</v>
      </c>
      <c r="C35" s="5" t="s">
        <v>149</v>
      </c>
      <c r="D35" s="5" t="str">
        <f>"郑彩娟"</f>
        <v>郑彩娟</v>
      </c>
      <c r="E35" s="5" t="str">
        <f>"46000320000806422X"</f>
        <v>46000320000806422X</v>
      </c>
      <c r="F35" s="6" t="str">
        <f t="shared" si="0"/>
        <v>460003********422X</v>
      </c>
    </row>
    <row r="36" customHeight="1" spans="1:6">
      <c r="A36" s="4">
        <v>34</v>
      </c>
      <c r="B36" s="5" t="str">
        <f t="shared" si="4"/>
        <v>0225</v>
      </c>
      <c r="C36" s="5" t="s">
        <v>149</v>
      </c>
      <c r="D36" s="5" t="str">
        <f>"高秀玲"</f>
        <v>高秀玲</v>
      </c>
      <c r="E36" s="5" t="str">
        <f>"460003199909122241"</f>
        <v>460003199909122241</v>
      </c>
      <c r="F36" s="6" t="str">
        <f t="shared" si="0"/>
        <v>460003********2241</v>
      </c>
    </row>
    <row r="37" customHeight="1" spans="1:6">
      <c r="A37" s="4">
        <v>35</v>
      </c>
      <c r="B37" s="5" t="str">
        <f t="shared" si="4"/>
        <v>0225</v>
      </c>
      <c r="C37" s="5" t="s">
        <v>149</v>
      </c>
      <c r="D37" s="5" t="str">
        <f>"杨欣欣"</f>
        <v>杨欣欣</v>
      </c>
      <c r="E37" s="5" t="str">
        <f>"469029200211051928"</f>
        <v>469029200211051928</v>
      </c>
      <c r="F37" s="6" t="str">
        <f t="shared" si="0"/>
        <v>469029********1928</v>
      </c>
    </row>
    <row r="38" customHeight="1" spans="1:6">
      <c r="A38" s="4">
        <v>36</v>
      </c>
      <c r="B38" s="5" t="str">
        <f t="shared" si="4"/>
        <v>0225</v>
      </c>
      <c r="C38" s="5" t="s">
        <v>149</v>
      </c>
      <c r="D38" s="5" t="str">
        <f>"何芳艳"</f>
        <v>何芳艳</v>
      </c>
      <c r="E38" s="5" t="str">
        <f>"469028200101160449"</f>
        <v>469028200101160449</v>
      </c>
      <c r="F38" s="6" t="str">
        <f t="shared" si="0"/>
        <v>469028********0449</v>
      </c>
    </row>
    <row r="39" customHeight="1" spans="1:6">
      <c r="A39" s="4">
        <v>37</v>
      </c>
      <c r="B39" s="5" t="str">
        <f t="shared" si="4"/>
        <v>0225</v>
      </c>
      <c r="C39" s="5" t="s">
        <v>149</v>
      </c>
      <c r="D39" s="5" t="str">
        <f>"申婧玥"</f>
        <v>申婧玥</v>
      </c>
      <c r="E39" s="5" t="str">
        <f>"50011219940628848X"</f>
        <v>50011219940628848X</v>
      </c>
      <c r="F39" s="6" t="str">
        <f t="shared" si="0"/>
        <v>500112********848X</v>
      </c>
    </row>
    <row r="40" customHeight="1" spans="1:6">
      <c r="A40" s="4">
        <v>38</v>
      </c>
      <c r="B40" s="5" t="str">
        <f t="shared" si="4"/>
        <v>0225</v>
      </c>
      <c r="C40" s="5" t="s">
        <v>149</v>
      </c>
      <c r="D40" s="5" t="str">
        <f>"容亚愉"</f>
        <v>容亚愉</v>
      </c>
      <c r="E40" s="5" t="str">
        <f>"460033199701204481"</f>
        <v>460033199701204481</v>
      </c>
      <c r="F40" s="6" t="str">
        <f t="shared" si="0"/>
        <v>460033********4481</v>
      </c>
    </row>
    <row r="41" customHeight="1" spans="1:6">
      <c r="A41" s="4">
        <v>39</v>
      </c>
      <c r="B41" s="5" t="str">
        <f t="shared" si="4"/>
        <v>0225</v>
      </c>
      <c r="C41" s="5" t="s">
        <v>149</v>
      </c>
      <c r="D41" s="5" t="str">
        <f>"韦桂恋"</f>
        <v>韦桂恋</v>
      </c>
      <c r="E41" s="5" t="str">
        <f>"460033199804295988"</f>
        <v>460033199804295988</v>
      </c>
      <c r="F41" s="6" t="str">
        <f t="shared" si="0"/>
        <v>460033********5988</v>
      </c>
    </row>
    <row r="42" customHeight="1" spans="1:6">
      <c r="A42" s="4">
        <v>40</v>
      </c>
      <c r="B42" s="5" t="str">
        <f t="shared" si="4"/>
        <v>0225</v>
      </c>
      <c r="C42" s="5" t="s">
        <v>149</v>
      </c>
      <c r="D42" s="5" t="str">
        <f>"雷黎懿"</f>
        <v>雷黎懿</v>
      </c>
      <c r="E42" s="5" t="str">
        <f>"46003519981119132X"</f>
        <v>46003519981119132X</v>
      </c>
      <c r="F42" s="6" t="str">
        <f t="shared" si="0"/>
        <v>460035********132X</v>
      </c>
    </row>
    <row r="43" customHeight="1" spans="1:6">
      <c r="A43" s="4">
        <v>41</v>
      </c>
      <c r="B43" s="5" t="str">
        <f t="shared" si="4"/>
        <v>0225</v>
      </c>
      <c r="C43" s="5" t="s">
        <v>149</v>
      </c>
      <c r="D43" s="5" t="str">
        <f>"林清婷"</f>
        <v>林清婷</v>
      </c>
      <c r="E43" s="5" t="str">
        <f>"460007199910134667"</f>
        <v>460007199910134667</v>
      </c>
      <c r="F43" s="6" t="str">
        <f t="shared" si="0"/>
        <v>460007********4667</v>
      </c>
    </row>
    <row r="44" customHeight="1" spans="1:6">
      <c r="A44" s="4">
        <v>42</v>
      </c>
      <c r="B44" s="5" t="str">
        <f t="shared" si="4"/>
        <v>0225</v>
      </c>
      <c r="C44" s="5" t="s">
        <v>149</v>
      </c>
      <c r="D44" s="5" t="str">
        <f>"王倩瑶"</f>
        <v>王倩瑶</v>
      </c>
      <c r="E44" s="5" t="str">
        <f>"460102200201144220"</f>
        <v>460102200201144220</v>
      </c>
      <c r="F44" s="6" t="str">
        <f t="shared" si="0"/>
        <v>460102********4220</v>
      </c>
    </row>
    <row r="45" customHeight="1" spans="1:6">
      <c r="A45" s="4">
        <v>43</v>
      </c>
      <c r="B45" s="5" t="str">
        <f t="shared" si="4"/>
        <v>0225</v>
      </c>
      <c r="C45" s="5" t="s">
        <v>149</v>
      </c>
      <c r="D45" s="5" t="str">
        <f>"张欣怡"</f>
        <v>张欣怡</v>
      </c>
      <c r="E45" s="5" t="str">
        <f>"469024200103143620"</f>
        <v>469024200103143620</v>
      </c>
      <c r="F45" s="6" t="str">
        <f t="shared" si="0"/>
        <v>469024********3620</v>
      </c>
    </row>
    <row r="46" customHeight="1" spans="1:6">
      <c r="A46" s="4">
        <v>44</v>
      </c>
      <c r="B46" s="5" t="str">
        <f t="shared" si="4"/>
        <v>0225</v>
      </c>
      <c r="C46" s="5" t="s">
        <v>149</v>
      </c>
      <c r="D46" s="5" t="str">
        <f>"林苗"</f>
        <v>林苗</v>
      </c>
      <c r="E46" s="5" t="str">
        <f>"460107200104212625"</f>
        <v>460107200104212625</v>
      </c>
      <c r="F46" s="6" t="str">
        <f t="shared" si="0"/>
        <v>460107********2625</v>
      </c>
    </row>
    <row r="47" customHeight="1" spans="1:6">
      <c r="A47" s="4">
        <v>45</v>
      </c>
      <c r="B47" s="5" t="str">
        <f t="shared" si="4"/>
        <v>0225</v>
      </c>
      <c r="C47" s="5" t="s">
        <v>149</v>
      </c>
      <c r="D47" s="5" t="str">
        <f>"符容惠"</f>
        <v>符容惠</v>
      </c>
      <c r="E47" s="5" t="str">
        <f>"460007199610065006"</f>
        <v>460007199610065006</v>
      </c>
      <c r="F47" s="6" t="str">
        <f t="shared" si="0"/>
        <v>460007********5006</v>
      </c>
    </row>
    <row r="48" customHeight="1" spans="1:6">
      <c r="A48" s="4">
        <v>46</v>
      </c>
      <c r="B48" s="5" t="str">
        <f t="shared" si="4"/>
        <v>0225</v>
      </c>
      <c r="C48" s="5" t="s">
        <v>149</v>
      </c>
      <c r="D48" s="5" t="str">
        <f>"丁苗苗"</f>
        <v>丁苗苗</v>
      </c>
      <c r="E48" s="5" t="str">
        <f>"460004199907161227"</f>
        <v>460004199907161227</v>
      </c>
      <c r="F48" s="6" t="str">
        <f t="shared" si="0"/>
        <v>460004********1227</v>
      </c>
    </row>
    <row r="49" customHeight="1" spans="1:6">
      <c r="A49" s="4">
        <v>47</v>
      </c>
      <c r="B49" s="5" t="str">
        <f t="shared" si="4"/>
        <v>0225</v>
      </c>
      <c r="C49" s="5" t="s">
        <v>149</v>
      </c>
      <c r="D49" s="5" t="str">
        <f>"周艺婷"</f>
        <v>周艺婷</v>
      </c>
      <c r="E49" s="5" t="str">
        <f>"460027200101125921"</f>
        <v>460027200101125921</v>
      </c>
      <c r="F49" s="6" t="str">
        <f t="shared" si="0"/>
        <v>460027********5921</v>
      </c>
    </row>
    <row r="50" customHeight="1" spans="1:6">
      <c r="A50" s="4">
        <v>48</v>
      </c>
      <c r="B50" s="5" t="str">
        <f t="shared" si="4"/>
        <v>0225</v>
      </c>
      <c r="C50" s="5" t="s">
        <v>149</v>
      </c>
      <c r="D50" s="5" t="str">
        <f>"林士停"</f>
        <v>林士停</v>
      </c>
      <c r="E50" s="5" t="str">
        <f>"469026200003116425"</f>
        <v>469026200003116425</v>
      </c>
      <c r="F50" s="6" t="str">
        <f t="shared" si="0"/>
        <v>469026********6425</v>
      </c>
    </row>
    <row r="51" customHeight="1" spans="1:6">
      <c r="A51" s="4">
        <v>49</v>
      </c>
      <c r="B51" s="5" t="str">
        <f t="shared" si="4"/>
        <v>0225</v>
      </c>
      <c r="C51" s="5" t="s">
        <v>149</v>
      </c>
      <c r="D51" s="5" t="str">
        <f>"陈启才"</f>
        <v>陈启才</v>
      </c>
      <c r="E51" s="5" t="str">
        <f>"460007199808057650"</f>
        <v>460007199808057650</v>
      </c>
      <c r="F51" s="6" t="str">
        <f t="shared" si="0"/>
        <v>460007********7650</v>
      </c>
    </row>
    <row r="52" customHeight="1" spans="1:6">
      <c r="A52" s="4">
        <v>50</v>
      </c>
      <c r="B52" s="5" t="str">
        <f t="shared" si="4"/>
        <v>0225</v>
      </c>
      <c r="C52" s="5" t="s">
        <v>149</v>
      </c>
      <c r="D52" s="5" t="str">
        <f>"赵桂阳"</f>
        <v>赵桂阳</v>
      </c>
      <c r="E52" s="5" t="str">
        <f>"460006200106032319"</f>
        <v>460006200106032319</v>
      </c>
      <c r="F52" s="6" t="str">
        <f t="shared" si="0"/>
        <v>460006********2319</v>
      </c>
    </row>
    <row r="53" customHeight="1" spans="1:6">
      <c r="A53" s="4">
        <v>51</v>
      </c>
      <c r="B53" s="5" t="str">
        <f t="shared" si="4"/>
        <v>0225</v>
      </c>
      <c r="C53" s="5" t="s">
        <v>149</v>
      </c>
      <c r="D53" s="5" t="str">
        <f>"李兰女"</f>
        <v>李兰女</v>
      </c>
      <c r="E53" s="5" t="str">
        <f>"469003199910185627"</f>
        <v>469003199910185627</v>
      </c>
      <c r="F53" s="6" t="str">
        <f t="shared" si="0"/>
        <v>469003********5627</v>
      </c>
    </row>
    <row r="54" customHeight="1" spans="1:6">
      <c r="A54" s="4">
        <v>52</v>
      </c>
      <c r="B54" s="5" t="str">
        <f t="shared" si="4"/>
        <v>0225</v>
      </c>
      <c r="C54" s="5" t="s">
        <v>149</v>
      </c>
      <c r="D54" s="5" t="str">
        <f>"张琼英"</f>
        <v>张琼英</v>
      </c>
      <c r="E54" s="5" t="str">
        <f>"460028199805023625"</f>
        <v>460028199805023625</v>
      </c>
      <c r="F54" s="6" t="str">
        <f t="shared" si="0"/>
        <v>460028********3625</v>
      </c>
    </row>
    <row r="55" customHeight="1" spans="1:6">
      <c r="A55" s="4">
        <v>53</v>
      </c>
      <c r="B55" s="5" t="str">
        <f t="shared" si="4"/>
        <v>0225</v>
      </c>
      <c r="C55" s="5" t="s">
        <v>149</v>
      </c>
      <c r="D55" s="5" t="str">
        <f>"董天旭"</f>
        <v>董天旭</v>
      </c>
      <c r="E55" s="5" t="str">
        <f>"460200199701123829"</f>
        <v>460200199701123829</v>
      </c>
      <c r="F55" s="6" t="str">
        <f t="shared" si="0"/>
        <v>460200********3829</v>
      </c>
    </row>
    <row r="56" customHeight="1" spans="1:6">
      <c r="A56" s="4">
        <v>54</v>
      </c>
      <c r="B56" s="5" t="str">
        <f t="shared" si="4"/>
        <v>0225</v>
      </c>
      <c r="C56" s="5" t="s">
        <v>149</v>
      </c>
      <c r="D56" s="5" t="str">
        <f>"陈运梦"</f>
        <v>陈运梦</v>
      </c>
      <c r="E56" s="5" t="str">
        <f>"460033199710303246"</f>
        <v>460033199710303246</v>
      </c>
      <c r="F56" s="6" t="str">
        <f t="shared" si="0"/>
        <v>460033********3246</v>
      </c>
    </row>
    <row r="57" customHeight="1" spans="1:6">
      <c r="A57" s="4">
        <v>55</v>
      </c>
      <c r="B57" s="5" t="str">
        <f t="shared" ref="B57:B63" si="5">"0226"</f>
        <v>0226</v>
      </c>
      <c r="C57" s="5" t="s">
        <v>490</v>
      </c>
      <c r="D57" s="5" t="str">
        <f>"周长"</f>
        <v>周长</v>
      </c>
      <c r="E57" s="5" t="str">
        <f>"321284199604278017"</f>
        <v>321284199604278017</v>
      </c>
      <c r="F57" s="6" t="str">
        <f t="shared" si="0"/>
        <v>321284********8017</v>
      </c>
    </row>
    <row r="58" customHeight="1" spans="1:6">
      <c r="A58" s="4">
        <v>56</v>
      </c>
      <c r="B58" s="5" t="str">
        <f t="shared" si="5"/>
        <v>0226</v>
      </c>
      <c r="C58" s="5" t="s">
        <v>490</v>
      </c>
      <c r="D58" s="5" t="str">
        <f>"梁琪暄"</f>
        <v>梁琪暄</v>
      </c>
      <c r="E58" s="5" t="str">
        <f>"460001199612300729"</f>
        <v>460001199612300729</v>
      </c>
      <c r="F58" s="6" t="str">
        <f t="shared" si="0"/>
        <v>460001********0729</v>
      </c>
    </row>
    <row r="59" customHeight="1" spans="1:6">
      <c r="A59" s="4">
        <v>57</v>
      </c>
      <c r="B59" s="5" t="str">
        <f t="shared" si="5"/>
        <v>0226</v>
      </c>
      <c r="C59" s="5" t="s">
        <v>490</v>
      </c>
      <c r="D59" s="5" t="str">
        <f>"吴娜维"</f>
        <v>吴娜维</v>
      </c>
      <c r="E59" s="5" t="str">
        <f>"460028199109192847"</f>
        <v>460028199109192847</v>
      </c>
      <c r="F59" s="6" t="str">
        <f t="shared" si="0"/>
        <v>460028********2847</v>
      </c>
    </row>
    <row r="60" customHeight="1" spans="1:6">
      <c r="A60" s="4">
        <v>58</v>
      </c>
      <c r="B60" s="5" t="str">
        <f t="shared" si="5"/>
        <v>0226</v>
      </c>
      <c r="C60" s="5" t="s">
        <v>490</v>
      </c>
      <c r="D60" s="5" t="str">
        <f>"李栋"</f>
        <v>李栋</v>
      </c>
      <c r="E60" s="5" t="str">
        <f>"460001199109281014"</f>
        <v>460001199109281014</v>
      </c>
      <c r="F60" s="6" t="str">
        <f t="shared" si="0"/>
        <v>460001********1014</v>
      </c>
    </row>
    <row r="61" customHeight="1" spans="1:6">
      <c r="A61" s="4">
        <v>59</v>
      </c>
      <c r="B61" s="5" t="str">
        <f t="shared" si="5"/>
        <v>0226</v>
      </c>
      <c r="C61" s="5" t="s">
        <v>490</v>
      </c>
      <c r="D61" s="5" t="str">
        <f>"吴源田"</f>
        <v>吴源田</v>
      </c>
      <c r="E61" s="5" t="str">
        <f>"460033199902283219"</f>
        <v>460033199902283219</v>
      </c>
      <c r="F61" s="6" t="str">
        <f t="shared" si="0"/>
        <v>460033********3219</v>
      </c>
    </row>
    <row r="62" customHeight="1" spans="1:6">
      <c r="A62" s="4">
        <v>60</v>
      </c>
      <c r="B62" s="5" t="str">
        <f t="shared" si="5"/>
        <v>0226</v>
      </c>
      <c r="C62" s="5" t="s">
        <v>490</v>
      </c>
      <c r="D62" s="5" t="str">
        <f>"肖珉"</f>
        <v>肖珉</v>
      </c>
      <c r="E62" s="5" t="str">
        <f>"460033198803014799"</f>
        <v>460033198803014799</v>
      </c>
      <c r="F62" s="6" t="str">
        <f t="shared" si="0"/>
        <v>460033********4799</v>
      </c>
    </row>
    <row r="63" customHeight="1" spans="1:6">
      <c r="A63" s="4">
        <v>61</v>
      </c>
      <c r="B63" s="5" t="str">
        <f t="shared" si="5"/>
        <v>0226</v>
      </c>
      <c r="C63" s="5" t="s">
        <v>490</v>
      </c>
      <c r="D63" s="5" t="str">
        <f>"陈金林"</f>
        <v>陈金林</v>
      </c>
      <c r="E63" s="5" t="str">
        <f>"460033199602193289"</f>
        <v>460033199602193289</v>
      </c>
      <c r="F63" s="6" t="str">
        <f t="shared" si="0"/>
        <v>460033********3289</v>
      </c>
    </row>
    <row r="64" customHeight="1" spans="1:6">
      <c r="A64" s="4">
        <v>62</v>
      </c>
      <c r="B64" s="5" t="str">
        <f t="shared" ref="B64:B68" si="6">"0227"</f>
        <v>0227</v>
      </c>
      <c r="C64" s="5" t="s">
        <v>570</v>
      </c>
      <c r="D64" s="5" t="str">
        <f>"邢贞顺"</f>
        <v>邢贞顺</v>
      </c>
      <c r="E64" s="5" t="str">
        <f>"460033199901094862"</f>
        <v>460033199901094862</v>
      </c>
      <c r="F64" s="6" t="str">
        <f t="shared" si="0"/>
        <v>460033********4862</v>
      </c>
    </row>
    <row r="65" customHeight="1" spans="1:6">
      <c r="A65" s="4">
        <v>63</v>
      </c>
      <c r="B65" s="5" t="str">
        <f t="shared" si="6"/>
        <v>0227</v>
      </c>
      <c r="C65" s="5" t="s">
        <v>570</v>
      </c>
      <c r="D65" s="5" t="str">
        <f>"苏冰冰"</f>
        <v>苏冰冰</v>
      </c>
      <c r="E65" s="5" t="str">
        <f>"460033199805173341"</f>
        <v>460033199805173341</v>
      </c>
      <c r="F65" s="6" t="str">
        <f t="shared" si="0"/>
        <v>460033********3341</v>
      </c>
    </row>
    <row r="66" customHeight="1" spans="1:6">
      <c r="A66" s="4">
        <v>64</v>
      </c>
      <c r="B66" s="5" t="str">
        <f t="shared" si="6"/>
        <v>0227</v>
      </c>
      <c r="C66" s="5" t="s">
        <v>570</v>
      </c>
      <c r="D66" s="5" t="str">
        <f>"林沁妍"</f>
        <v>林沁妍</v>
      </c>
      <c r="E66" s="5" t="str">
        <f>"460027199812150028"</f>
        <v>460027199812150028</v>
      </c>
      <c r="F66" s="6" t="str">
        <f t="shared" ref="F66:F74" si="7">LEFT(E66,6)&amp;"********"&amp;RIGHT(E66,4)</f>
        <v>460027********0028</v>
      </c>
    </row>
    <row r="67" customHeight="1" spans="1:6">
      <c r="A67" s="4">
        <v>65</v>
      </c>
      <c r="B67" s="5" t="str">
        <f t="shared" si="6"/>
        <v>0227</v>
      </c>
      <c r="C67" s="5" t="s">
        <v>570</v>
      </c>
      <c r="D67" s="5" t="str">
        <f>"林子农"</f>
        <v>林子农</v>
      </c>
      <c r="E67" s="5" t="str">
        <f>"460033199912013001"</f>
        <v>460033199912013001</v>
      </c>
      <c r="F67" s="6" t="str">
        <f t="shared" si="7"/>
        <v>460033********3001</v>
      </c>
    </row>
    <row r="68" customHeight="1" spans="1:6">
      <c r="A68" s="4">
        <v>66</v>
      </c>
      <c r="B68" s="5" t="str">
        <f t="shared" si="6"/>
        <v>0227</v>
      </c>
      <c r="C68" s="5" t="s">
        <v>570</v>
      </c>
      <c r="D68" s="5" t="str">
        <f>"邢增日"</f>
        <v>邢增日</v>
      </c>
      <c r="E68" s="5" t="str">
        <f>"46003319990524328X"</f>
        <v>46003319990524328X</v>
      </c>
      <c r="F68" s="6" t="str">
        <f t="shared" si="7"/>
        <v>460033********328X</v>
      </c>
    </row>
    <row r="69" customHeight="1" spans="1:6">
      <c r="A69" s="4">
        <v>67</v>
      </c>
      <c r="B69" s="5" t="str">
        <f t="shared" ref="B69:B74" si="8">"0230"</f>
        <v>0230</v>
      </c>
      <c r="C69" s="5" t="s">
        <v>625</v>
      </c>
      <c r="D69" s="5" t="str">
        <f>"陈健伟"</f>
        <v>陈健伟</v>
      </c>
      <c r="E69" s="5" t="str">
        <f>"460001198904270512"</f>
        <v>460001198904270512</v>
      </c>
      <c r="F69" s="6" t="str">
        <f t="shared" si="7"/>
        <v>460001********0512</v>
      </c>
    </row>
    <row r="70" customHeight="1" spans="1:6">
      <c r="A70" s="4">
        <v>68</v>
      </c>
      <c r="B70" s="5" t="str">
        <f t="shared" si="8"/>
        <v>0230</v>
      </c>
      <c r="C70" s="5" t="s">
        <v>625</v>
      </c>
      <c r="D70" s="5" t="str">
        <f>"黄礼皇"</f>
        <v>黄礼皇</v>
      </c>
      <c r="E70" s="5" t="str">
        <f>"460006199706030012"</f>
        <v>460006199706030012</v>
      </c>
      <c r="F70" s="6" t="str">
        <f t="shared" si="7"/>
        <v>460006********0012</v>
      </c>
    </row>
    <row r="71" customHeight="1" spans="1:6">
      <c r="A71" s="4">
        <v>69</v>
      </c>
      <c r="B71" s="5" t="str">
        <f t="shared" si="8"/>
        <v>0230</v>
      </c>
      <c r="C71" s="5" t="s">
        <v>625</v>
      </c>
      <c r="D71" s="5" t="str">
        <f>"汝志华"</f>
        <v>汝志华</v>
      </c>
      <c r="E71" s="5" t="str">
        <f>"46003519921007171X"</f>
        <v>46003519921007171X</v>
      </c>
      <c r="F71" s="6" t="str">
        <f t="shared" si="7"/>
        <v>460035********171X</v>
      </c>
    </row>
    <row r="72" customHeight="1" spans="1:6">
      <c r="A72" s="4">
        <v>70</v>
      </c>
      <c r="B72" s="5" t="str">
        <f t="shared" si="8"/>
        <v>0230</v>
      </c>
      <c r="C72" s="5" t="s">
        <v>625</v>
      </c>
      <c r="D72" s="5" t="str">
        <f>"季翔"</f>
        <v>季翔</v>
      </c>
      <c r="E72" s="5" t="str">
        <f>"460035199301071715"</f>
        <v>460035199301071715</v>
      </c>
      <c r="F72" s="6" t="str">
        <f t="shared" si="7"/>
        <v>460035********1715</v>
      </c>
    </row>
    <row r="73" customHeight="1" spans="1:6">
      <c r="A73" s="4">
        <v>71</v>
      </c>
      <c r="B73" s="5" t="str">
        <f t="shared" si="8"/>
        <v>0230</v>
      </c>
      <c r="C73" s="5" t="s">
        <v>625</v>
      </c>
      <c r="D73" s="5" t="str">
        <f>"符毓"</f>
        <v>符毓</v>
      </c>
      <c r="E73" s="5" t="str">
        <f>"460103199209111512"</f>
        <v>460103199209111512</v>
      </c>
      <c r="F73" s="6" t="str">
        <f t="shared" si="7"/>
        <v>460103********1512</v>
      </c>
    </row>
    <row r="74" customHeight="1" spans="1:6">
      <c r="A74" s="4">
        <v>72</v>
      </c>
      <c r="B74" s="5" t="str">
        <f t="shared" si="8"/>
        <v>0230</v>
      </c>
      <c r="C74" s="5" t="s">
        <v>625</v>
      </c>
      <c r="D74" s="5" t="str">
        <f>"王光国"</f>
        <v>王光国</v>
      </c>
      <c r="E74" s="5" t="str">
        <f>"460300199705160016"</f>
        <v>460300199705160016</v>
      </c>
      <c r="F74" s="6" t="str">
        <f t="shared" si="7"/>
        <v>460300********0016</v>
      </c>
    </row>
  </sheetData>
  <mergeCells count="1">
    <mergeCell ref="A1:F1"/>
  </mergeCells>
  <dataValidations count="1">
    <dataValidation type="textLength" operator="equal" allowBlank="1" showInputMessage="1" showErrorMessage="1" sqref="E1 E2 F2">
      <formula1>18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海南省第二人民医院2022年公开招聘工作人员 初审人员通过名</vt:lpstr>
      <vt:lpstr>海南省第二人民医院2022年公开招聘工作人员 初审未通过的考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凤梨，熟了</cp:lastModifiedBy>
  <dcterms:created xsi:type="dcterms:W3CDTF">2023-01-05T06:50:00Z</dcterms:created>
  <dcterms:modified xsi:type="dcterms:W3CDTF">2023-01-06T08:59:44Z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A9D352AC20E74DE58B0B348B37F35BBB</vt:lpwstr>
  </property>
  <property fmtid="{D5CDD505-2E9C-101B-9397-08002B2CF9AE}" pid="3" name="KSOProductBuildVer">
    <vt:lpwstr>2052-11.8.2.8411</vt:lpwstr>
  </property>
</Properties>
</file>