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34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<sst xmlns="http://schemas.openxmlformats.org/spreadsheetml/2006/main" count="136" uniqueCount="15">
  <si>
    <t>陵水黎族自治县2022年公开招聘卫健系统事业单位（乡属村用）专业技术人员资格初审合格人员名单</t>
  </si>
  <si>
    <t>序号</t>
  </si>
  <si>
    <t>报考号</t>
  </si>
  <si>
    <t>报考岗位</t>
  </si>
  <si>
    <t>姓名</t>
  </si>
  <si>
    <t>性别</t>
  </si>
  <si>
    <t>备注</t>
  </si>
  <si>
    <t>0101_专业技术岗位1（疾病预防控制）</t>
  </si>
  <si>
    <t>0102_专业技术岗位2（冷链疫苗及实验室试剂管理）</t>
  </si>
  <si>
    <t>0201_临床医生</t>
  </si>
  <si>
    <t>0301_全科医生</t>
  </si>
  <si>
    <t>0401_妇产科医生</t>
  </si>
  <si>
    <t>0601_药剂师</t>
  </si>
  <si>
    <t>0701_检验技师</t>
  </si>
  <si>
    <t>0801_临床医生-乡属村用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</si>
</sst>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workbookViewId="0" topLeftCell="A1">
      <selection activeCell="D122" sqref="D122"/>
    </sheetView>
  </sheetViews>
  <sheetFormatPr defaultColWidth="9.00390625" defaultRowHeight="34.5" customHeight="1"/>
  <cols>
    <col min="1" max="1" width="5.140625" style="1" customWidth="1"/>
    <col min="2" max="2" width="27.140625" style="1" customWidth="1"/>
    <col min="3" max="3" width="48.7109375" style="1" customWidth="1"/>
    <col min="4" max="4" width="16.57421875" style="1" customWidth="1"/>
    <col min="5" max="5" width="13.00390625" style="1" customWidth="1"/>
    <col min="6" max="6" width="43.421875" style="2" customWidth="1"/>
    <col min="7" max="16384" width="9.00390625" style="1" customWidth="1"/>
  </cols>
  <sheetData>
    <row r="1" spans="1:6" ht="73.5" customHeight="1">
      <c r="A1" s="3" t="s">
        <v>0</v>
      </c>
      <c r="B1" s="4"/>
      <c r="C1" s="4"/>
      <c r="D1" s="4"/>
      <c r="E1" s="4"/>
      <c r="F1" s="4"/>
    </row>
    <row r="2" spans="1:6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34.5" customHeight="1">
      <c r="A3" s="7">
        <v>1</v>
      </c>
      <c r="B3" s="7" t="str">
        <f>"477820221208101032104576"</f>
        <v>477820221208101032104576</v>
      </c>
      <c r="C3" s="7" t="s">
        <v>7</v>
      </c>
      <c r="D3" s="7" t="str">
        <f>"周岁霞"</f>
        <v>周岁霞</v>
      </c>
      <c r="E3" s="7" t="str">
        <f>"男"</f>
        <v>男</v>
      </c>
      <c r="F3" s="8"/>
    </row>
    <row r="4" spans="1:6" ht="34.5" customHeight="1">
      <c r="A4" s="7">
        <v>2</v>
      </c>
      <c r="B4" s="7" t="str">
        <f>"477820221208102519104597"</f>
        <v>477820221208102519104597</v>
      </c>
      <c r="C4" s="7" t="s">
        <v>7</v>
      </c>
      <c r="D4" s="7" t="str">
        <f>"冯炫"</f>
        <v>冯炫</v>
      </c>
      <c r="E4" s="7" t="str">
        <f>"男"</f>
        <v>男</v>
      </c>
      <c r="F4" s="8"/>
    </row>
    <row r="5" spans="1:6" ht="34.5" customHeight="1">
      <c r="A5" s="7">
        <v>3</v>
      </c>
      <c r="B5" s="7" t="str">
        <f>"477820221208102720104600"</f>
        <v>477820221208102720104600</v>
      </c>
      <c r="C5" s="7" t="s">
        <v>7</v>
      </c>
      <c r="D5" s="7" t="str">
        <f>"廖燕青"</f>
        <v>廖燕青</v>
      </c>
      <c r="E5" s="7" t="str">
        <f>"女"</f>
        <v>女</v>
      </c>
      <c r="F5" s="8"/>
    </row>
    <row r="6" spans="1:6" ht="34.5" customHeight="1">
      <c r="A6" s="7">
        <v>4</v>
      </c>
      <c r="B6" s="7" t="str">
        <f>"477820221208103025104604"</f>
        <v>477820221208103025104604</v>
      </c>
      <c r="C6" s="7" t="s">
        <v>7</v>
      </c>
      <c r="D6" s="7" t="str">
        <f>"王雯雯"</f>
        <v>王雯雯</v>
      </c>
      <c r="E6" s="7" t="str">
        <f>"女"</f>
        <v>女</v>
      </c>
      <c r="F6" s="8"/>
    </row>
    <row r="7" spans="1:6" ht="34.5" customHeight="1">
      <c r="A7" s="7">
        <v>5</v>
      </c>
      <c r="B7" s="7" t="str">
        <f>"477820221208121444104688"</f>
        <v>477820221208121444104688</v>
      </c>
      <c r="C7" s="7" t="s">
        <v>7</v>
      </c>
      <c r="D7" s="7" t="str">
        <f>"蔡铭钧"</f>
        <v>蔡铭钧</v>
      </c>
      <c r="E7" s="7" t="str">
        <f>"男"</f>
        <v>男</v>
      </c>
      <c r="F7" s="8"/>
    </row>
    <row r="8" spans="1:6" ht="34.5" customHeight="1">
      <c r="A8" s="7">
        <v>6</v>
      </c>
      <c r="B8" s="7" t="str">
        <f>"477820221208123108104709"</f>
        <v>477820221208123108104709</v>
      </c>
      <c r="C8" s="7" t="s">
        <v>7</v>
      </c>
      <c r="D8" s="7" t="str">
        <f>"卢素丽"</f>
        <v>卢素丽</v>
      </c>
      <c r="E8" s="7" t="str">
        <f>"女"</f>
        <v>女</v>
      </c>
      <c r="F8" s="8"/>
    </row>
    <row r="9" spans="1:6" ht="34.5" customHeight="1">
      <c r="A9" s="7">
        <v>7</v>
      </c>
      <c r="B9" s="7" t="str">
        <f>"477820221208123954104716"</f>
        <v>477820221208123954104716</v>
      </c>
      <c r="C9" s="7" t="s">
        <v>7</v>
      </c>
      <c r="D9" s="7" t="str">
        <f>"郑小娜"</f>
        <v>郑小娜</v>
      </c>
      <c r="E9" s="7" t="str">
        <f>"女"</f>
        <v>女</v>
      </c>
      <c r="F9" s="8"/>
    </row>
    <row r="10" spans="1:6" ht="34.5" customHeight="1">
      <c r="A10" s="7">
        <v>8</v>
      </c>
      <c r="B10" s="7" t="str">
        <f>"477820221208152953104859"</f>
        <v>477820221208152953104859</v>
      </c>
      <c r="C10" s="7" t="s">
        <v>7</v>
      </c>
      <c r="D10" s="7" t="str">
        <f>"罗敏"</f>
        <v>罗敏</v>
      </c>
      <c r="E10" s="7" t="str">
        <f>"女"</f>
        <v>女</v>
      </c>
      <c r="F10" s="8"/>
    </row>
    <row r="11" spans="1:6" ht="34.5" customHeight="1">
      <c r="A11" s="7">
        <v>9</v>
      </c>
      <c r="B11" s="7" t="str">
        <f>"477820221208164542104944"</f>
        <v>477820221208164542104944</v>
      </c>
      <c r="C11" s="7" t="s">
        <v>7</v>
      </c>
      <c r="D11" s="7" t="str">
        <f>"罗丁高"</f>
        <v>罗丁高</v>
      </c>
      <c r="E11" s="7" t="str">
        <f>"男"</f>
        <v>男</v>
      </c>
      <c r="F11" s="8"/>
    </row>
    <row r="12" spans="1:6" ht="34.5" customHeight="1">
      <c r="A12" s="7">
        <v>10</v>
      </c>
      <c r="B12" s="7" t="str">
        <f>"477820221208165131104948"</f>
        <v>477820221208165131104948</v>
      </c>
      <c r="C12" s="7" t="s">
        <v>7</v>
      </c>
      <c r="D12" s="7" t="str">
        <f>"符小雯"</f>
        <v>符小雯</v>
      </c>
      <c r="E12" s="7" t="str">
        <f>"女"</f>
        <v>女</v>
      </c>
      <c r="F12" s="8"/>
    </row>
    <row r="13" spans="1:6" ht="34.5" customHeight="1">
      <c r="A13" s="7">
        <v>11</v>
      </c>
      <c r="B13" s="7" t="str">
        <f>"477820221208194417105063"</f>
        <v>477820221208194417105063</v>
      </c>
      <c r="C13" s="7" t="s">
        <v>7</v>
      </c>
      <c r="D13" s="7" t="str">
        <f>"洪家健"</f>
        <v>洪家健</v>
      </c>
      <c r="E13" s="7" t="str">
        <f>"男"</f>
        <v>男</v>
      </c>
      <c r="F13" s="8"/>
    </row>
    <row r="14" spans="1:6" ht="34.5" customHeight="1">
      <c r="A14" s="7">
        <v>12</v>
      </c>
      <c r="B14" s="7" t="str">
        <f>"477820221208230413105204"</f>
        <v>477820221208230413105204</v>
      </c>
      <c r="C14" s="7" t="s">
        <v>7</v>
      </c>
      <c r="D14" s="7" t="str">
        <f>"黄玉"</f>
        <v>黄玉</v>
      </c>
      <c r="E14" s="7" t="str">
        <f>"女"</f>
        <v>女</v>
      </c>
      <c r="F14" s="8"/>
    </row>
    <row r="15" spans="1:6" ht="34.5" customHeight="1">
      <c r="A15" s="7">
        <v>13</v>
      </c>
      <c r="B15" s="7" t="str">
        <f>"477820221209123003105421"</f>
        <v>477820221209123003105421</v>
      </c>
      <c r="C15" s="7" t="s">
        <v>7</v>
      </c>
      <c r="D15" s="7" t="str">
        <f>"王少慧"</f>
        <v>王少慧</v>
      </c>
      <c r="E15" s="7" t="str">
        <f>"女"</f>
        <v>女</v>
      </c>
      <c r="F15" s="8"/>
    </row>
    <row r="16" spans="1:6" ht="34.5" customHeight="1">
      <c r="A16" s="7">
        <v>14</v>
      </c>
      <c r="B16" s="7" t="str">
        <f>"477820221209131542105451"</f>
        <v>477820221209131542105451</v>
      </c>
      <c r="C16" s="7" t="s">
        <v>7</v>
      </c>
      <c r="D16" s="7" t="str">
        <f>"王淑婷"</f>
        <v>王淑婷</v>
      </c>
      <c r="E16" s="7" t="str">
        <f>"女"</f>
        <v>女</v>
      </c>
      <c r="F16" s="8"/>
    </row>
    <row r="17" spans="1:6" ht="34.5" customHeight="1">
      <c r="A17" s="7">
        <v>15</v>
      </c>
      <c r="B17" s="7" t="str">
        <f>"477820221209162909105558"</f>
        <v>477820221209162909105558</v>
      </c>
      <c r="C17" s="7" t="s">
        <v>7</v>
      </c>
      <c r="D17" s="7" t="str">
        <f>"李世金"</f>
        <v>李世金</v>
      </c>
      <c r="E17" s="7" t="str">
        <f>"男"</f>
        <v>男</v>
      </c>
      <c r="F17" s="8"/>
    </row>
    <row r="18" spans="1:6" ht="34.5" customHeight="1">
      <c r="A18" s="7">
        <v>16</v>
      </c>
      <c r="B18" s="7" t="str">
        <f>"477820221209185545105603"</f>
        <v>477820221209185545105603</v>
      </c>
      <c r="C18" s="7" t="s">
        <v>7</v>
      </c>
      <c r="D18" s="7" t="str">
        <f>"陈业秘"</f>
        <v>陈业秘</v>
      </c>
      <c r="E18" s="7" t="str">
        <f>"女"</f>
        <v>女</v>
      </c>
      <c r="F18" s="8"/>
    </row>
    <row r="19" spans="1:6" ht="34.5" customHeight="1">
      <c r="A19" s="7">
        <v>17</v>
      </c>
      <c r="B19" s="7" t="str">
        <f>"477820221210154555105880"</f>
        <v>477820221210154555105880</v>
      </c>
      <c r="C19" s="7" t="s">
        <v>7</v>
      </c>
      <c r="D19" s="7" t="str">
        <f>"洪绵丝"</f>
        <v>洪绵丝</v>
      </c>
      <c r="E19" s="7" t="str">
        <f>"女"</f>
        <v>女</v>
      </c>
      <c r="F19" s="8"/>
    </row>
    <row r="20" spans="1:6" ht="34.5" customHeight="1">
      <c r="A20" s="7">
        <v>18</v>
      </c>
      <c r="B20" s="7" t="str">
        <f>"477820221211093632106013"</f>
        <v>477820221211093632106013</v>
      </c>
      <c r="C20" s="7" t="s">
        <v>7</v>
      </c>
      <c r="D20" s="7" t="str">
        <f>"林芳宁"</f>
        <v>林芳宁</v>
      </c>
      <c r="E20" s="7" t="str">
        <f>"男"</f>
        <v>男</v>
      </c>
      <c r="F20" s="8"/>
    </row>
    <row r="21" spans="1:6" ht="34.5" customHeight="1">
      <c r="A21" s="7">
        <v>19</v>
      </c>
      <c r="B21" s="7" t="str">
        <f>"477820221211225124106198"</f>
        <v>477820221211225124106198</v>
      </c>
      <c r="C21" s="7" t="s">
        <v>7</v>
      </c>
      <c r="D21" s="7" t="str">
        <f>"庄舒芳"</f>
        <v>庄舒芳</v>
      </c>
      <c r="E21" s="7" t="str">
        <f>"女"</f>
        <v>女</v>
      </c>
      <c r="F21" s="8"/>
    </row>
    <row r="22" spans="1:6" ht="34.5" customHeight="1">
      <c r="A22" s="7">
        <v>20</v>
      </c>
      <c r="B22" s="7" t="str">
        <f>"477820221212080913106224"</f>
        <v>477820221212080913106224</v>
      </c>
      <c r="C22" s="7" t="s">
        <v>7</v>
      </c>
      <c r="D22" s="7" t="str">
        <f>"尹春福"</f>
        <v>尹春福</v>
      </c>
      <c r="E22" s="7" t="str">
        <f>"男"</f>
        <v>男</v>
      </c>
      <c r="F22" s="8"/>
    </row>
    <row r="23" spans="1:6" ht="34.5" customHeight="1">
      <c r="A23" s="7">
        <v>21</v>
      </c>
      <c r="B23" s="7" t="str">
        <f>"477820221212084012106227"</f>
        <v>477820221212084012106227</v>
      </c>
      <c r="C23" s="7" t="s">
        <v>7</v>
      </c>
      <c r="D23" s="7" t="str">
        <f>"林润轩"</f>
        <v>林润轩</v>
      </c>
      <c r="E23" s="7" t="str">
        <f>"男"</f>
        <v>男</v>
      </c>
      <c r="F23" s="8"/>
    </row>
    <row r="24" spans="1:6" ht="34.5" customHeight="1">
      <c r="A24" s="7">
        <v>22</v>
      </c>
      <c r="B24" s="7" t="str">
        <f>"477820221212094935106246"</f>
        <v>477820221212094935106246</v>
      </c>
      <c r="C24" s="7" t="s">
        <v>7</v>
      </c>
      <c r="D24" s="7" t="str">
        <f>"陈丽霞"</f>
        <v>陈丽霞</v>
      </c>
      <c r="E24" s="7" t="str">
        <f>"女"</f>
        <v>女</v>
      </c>
      <c r="F24" s="8"/>
    </row>
    <row r="25" spans="1:6" ht="34.5" customHeight="1">
      <c r="A25" s="7">
        <v>23</v>
      </c>
      <c r="B25" s="7" t="str">
        <f>"477820221212111840106271"</f>
        <v>477820221212111840106271</v>
      </c>
      <c r="C25" s="7" t="s">
        <v>7</v>
      </c>
      <c r="D25" s="7" t="str">
        <f>"苏运辉"</f>
        <v>苏运辉</v>
      </c>
      <c r="E25" s="7" t="str">
        <f>"男"</f>
        <v>男</v>
      </c>
      <c r="F25" s="8"/>
    </row>
    <row r="26" spans="1:6" ht="34.5" customHeight="1">
      <c r="A26" s="7">
        <v>24</v>
      </c>
      <c r="B26" s="7" t="str">
        <f>"477820221212152211106321"</f>
        <v>477820221212152211106321</v>
      </c>
      <c r="C26" s="7" t="s">
        <v>7</v>
      </c>
      <c r="D26" s="7" t="str">
        <f>"李贝"</f>
        <v>李贝</v>
      </c>
      <c r="E26" s="7" t="str">
        <f>"女"</f>
        <v>女</v>
      </c>
      <c r="F26" s="8"/>
    </row>
    <row r="27" spans="1:6" ht="34.5" customHeight="1">
      <c r="A27" s="7">
        <v>25</v>
      </c>
      <c r="B27" s="7" t="str">
        <f>"477820221212173835106356"</f>
        <v>477820221212173835106356</v>
      </c>
      <c r="C27" s="7" t="s">
        <v>7</v>
      </c>
      <c r="D27" s="7" t="str">
        <f>"王钲杰"</f>
        <v>王钲杰</v>
      </c>
      <c r="E27" s="7" t="str">
        <f>"男"</f>
        <v>男</v>
      </c>
      <c r="F27" s="8"/>
    </row>
    <row r="28" spans="1:6" ht="34.5" customHeight="1">
      <c r="A28" s="7">
        <v>26</v>
      </c>
      <c r="B28" s="7" t="str">
        <f>"477820221212221427106384"</f>
        <v>477820221212221427106384</v>
      </c>
      <c r="C28" s="7" t="s">
        <v>7</v>
      </c>
      <c r="D28" s="7" t="str">
        <f>"严丽凤"</f>
        <v>严丽凤</v>
      </c>
      <c r="E28" s="7" t="str">
        <f>"女"</f>
        <v>女</v>
      </c>
      <c r="F28" s="8"/>
    </row>
    <row r="29" spans="1:6" ht="34.5" customHeight="1">
      <c r="A29" s="7">
        <v>27</v>
      </c>
      <c r="B29" s="7" t="str">
        <f>"477820221213102723106405"</f>
        <v>477820221213102723106405</v>
      </c>
      <c r="C29" s="7" t="s">
        <v>7</v>
      </c>
      <c r="D29" s="7" t="str">
        <f>"杨佳辉"</f>
        <v>杨佳辉</v>
      </c>
      <c r="E29" s="7" t="str">
        <f>"男"</f>
        <v>男</v>
      </c>
      <c r="F29" s="8"/>
    </row>
    <row r="30" spans="1:6" ht="34.5" customHeight="1">
      <c r="A30" s="7">
        <v>28</v>
      </c>
      <c r="B30" s="7" t="str">
        <f>"477820221213122835106413"</f>
        <v>477820221213122835106413</v>
      </c>
      <c r="C30" s="7" t="s">
        <v>7</v>
      </c>
      <c r="D30" s="7" t="str">
        <f>"罗雷"</f>
        <v>罗雷</v>
      </c>
      <c r="E30" s="7" t="str">
        <f>"男"</f>
        <v>男</v>
      </c>
      <c r="F30" s="8"/>
    </row>
    <row r="31" spans="1:6" ht="34.5" customHeight="1">
      <c r="A31" s="7">
        <v>29</v>
      </c>
      <c r="B31" s="7" t="str">
        <f>"477820221213145930106418"</f>
        <v>477820221213145930106418</v>
      </c>
      <c r="C31" s="7" t="s">
        <v>7</v>
      </c>
      <c r="D31" s="7" t="str">
        <f>"马晶莹"</f>
        <v>马晶莹</v>
      </c>
      <c r="E31" s="7" t="str">
        <f>"女"</f>
        <v>女</v>
      </c>
      <c r="F31" s="8"/>
    </row>
    <row r="32" spans="1:6" ht="34.5" customHeight="1">
      <c r="A32" s="7">
        <v>30</v>
      </c>
      <c r="B32" s="7" t="str">
        <f>"477820221213160752106429"</f>
        <v>477820221213160752106429</v>
      </c>
      <c r="C32" s="7" t="s">
        <v>7</v>
      </c>
      <c r="D32" s="7" t="str">
        <f>"李娜"</f>
        <v>李娜</v>
      </c>
      <c r="E32" s="7" t="str">
        <f>"女"</f>
        <v>女</v>
      </c>
      <c r="F32" s="8"/>
    </row>
    <row r="33" spans="1:6" ht="34.5" customHeight="1">
      <c r="A33" s="7">
        <v>31</v>
      </c>
      <c r="B33" s="7" t="str">
        <f>"477820221213163603106432"</f>
        <v>477820221213163603106432</v>
      </c>
      <c r="C33" s="7" t="s">
        <v>7</v>
      </c>
      <c r="D33" s="7" t="str">
        <f>"杨万铨"</f>
        <v>杨万铨</v>
      </c>
      <c r="E33" s="7" t="str">
        <f>"男"</f>
        <v>男</v>
      </c>
      <c r="F33" s="8"/>
    </row>
    <row r="34" spans="1:6" ht="34.5" customHeight="1">
      <c r="A34" s="7">
        <v>32</v>
      </c>
      <c r="B34" s="7" t="str">
        <f>"477820221213173834106442"</f>
        <v>477820221213173834106442</v>
      </c>
      <c r="C34" s="7" t="s">
        <v>7</v>
      </c>
      <c r="D34" s="7" t="str">
        <f>"王扬冰"</f>
        <v>王扬冰</v>
      </c>
      <c r="E34" s="7" t="str">
        <f>"女"</f>
        <v>女</v>
      </c>
      <c r="F34" s="8"/>
    </row>
    <row r="35" spans="1:6" ht="34.5" customHeight="1">
      <c r="A35" s="7">
        <v>33</v>
      </c>
      <c r="B35" s="7" t="str">
        <f>"477820221213184424106445"</f>
        <v>477820221213184424106445</v>
      </c>
      <c r="C35" s="7" t="s">
        <v>7</v>
      </c>
      <c r="D35" s="7" t="str">
        <f>"沈汝燕"</f>
        <v>沈汝燕</v>
      </c>
      <c r="E35" s="7" t="str">
        <f>"女"</f>
        <v>女</v>
      </c>
      <c r="F35" s="8"/>
    </row>
    <row r="36" spans="1:6" ht="34.5" customHeight="1">
      <c r="A36" s="7">
        <v>34</v>
      </c>
      <c r="B36" s="7" t="str">
        <f>"477820221213202437106455"</f>
        <v>477820221213202437106455</v>
      </c>
      <c r="C36" s="7" t="s">
        <v>7</v>
      </c>
      <c r="D36" s="7" t="str">
        <f>"谢奇彪"</f>
        <v>谢奇彪</v>
      </c>
      <c r="E36" s="7" t="str">
        <f>"男"</f>
        <v>男</v>
      </c>
      <c r="F36" s="8"/>
    </row>
    <row r="37" spans="1:6" ht="34.5" customHeight="1">
      <c r="A37" s="7">
        <v>35</v>
      </c>
      <c r="B37" s="7" t="str">
        <f>"477820221213202641106457"</f>
        <v>477820221213202641106457</v>
      </c>
      <c r="C37" s="7" t="s">
        <v>7</v>
      </c>
      <c r="D37" s="7" t="str">
        <f>"蔡小利"</f>
        <v>蔡小利</v>
      </c>
      <c r="E37" s="7" t="str">
        <f>"女"</f>
        <v>女</v>
      </c>
      <c r="F37" s="8"/>
    </row>
    <row r="38" spans="1:6" ht="34.5" customHeight="1">
      <c r="A38" s="7">
        <v>36</v>
      </c>
      <c r="B38" s="7" t="str">
        <f>"477820221214002106106477"</f>
        <v>477820221214002106106477</v>
      </c>
      <c r="C38" s="7" t="s">
        <v>7</v>
      </c>
      <c r="D38" s="7" t="str">
        <f>"陈俏俏"</f>
        <v>陈俏俏</v>
      </c>
      <c r="E38" s="7" t="str">
        <f>"女"</f>
        <v>女</v>
      </c>
      <c r="F38" s="8"/>
    </row>
    <row r="39" spans="1:6" ht="34.5" customHeight="1">
      <c r="A39" s="7">
        <v>37</v>
      </c>
      <c r="B39" s="7" t="str">
        <f>"477820221214075708106483"</f>
        <v>477820221214075708106483</v>
      </c>
      <c r="C39" s="7" t="s">
        <v>7</v>
      </c>
      <c r="D39" s="7" t="str">
        <f>"许露水"</f>
        <v>许露水</v>
      </c>
      <c r="E39" s="7" t="str">
        <f>"女"</f>
        <v>女</v>
      </c>
      <c r="F39" s="8"/>
    </row>
    <row r="40" spans="1:6" ht="34.5" customHeight="1">
      <c r="A40" s="7">
        <v>38</v>
      </c>
      <c r="B40" s="7" t="str">
        <f>"477820221214082504106509"</f>
        <v>477820221214082504106509</v>
      </c>
      <c r="C40" s="7" t="s">
        <v>7</v>
      </c>
      <c r="D40" s="7" t="str">
        <f>"吴彩井"</f>
        <v>吴彩井</v>
      </c>
      <c r="E40" s="7" t="str">
        <f>"女"</f>
        <v>女</v>
      </c>
      <c r="F40" s="8"/>
    </row>
    <row r="41" spans="1:6" ht="34.5" customHeight="1">
      <c r="A41" s="7">
        <v>39</v>
      </c>
      <c r="B41" s="7" t="str">
        <f>"477820221214092352106742"</f>
        <v>477820221214092352106742</v>
      </c>
      <c r="C41" s="7" t="s">
        <v>7</v>
      </c>
      <c r="D41" s="7" t="str">
        <f>"符平智"</f>
        <v>符平智</v>
      </c>
      <c r="E41" s="7" t="str">
        <f>"男"</f>
        <v>男</v>
      </c>
      <c r="F41" s="8"/>
    </row>
    <row r="42" spans="1:6" ht="34.5" customHeight="1">
      <c r="A42" s="7">
        <v>40</v>
      </c>
      <c r="B42" s="7" t="str">
        <f>"477820221214094503106850"</f>
        <v>477820221214094503106850</v>
      </c>
      <c r="C42" s="7" t="s">
        <v>7</v>
      </c>
      <c r="D42" s="7" t="str">
        <f>"陈元宾"</f>
        <v>陈元宾</v>
      </c>
      <c r="E42" s="7" t="str">
        <f>"男"</f>
        <v>男</v>
      </c>
      <c r="F42" s="8"/>
    </row>
    <row r="43" spans="1:6" ht="34.5" customHeight="1">
      <c r="A43" s="7">
        <v>41</v>
      </c>
      <c r="B43" s="7" t="str">
        <f>"477820221214101429106989"</f>
        <v>477820221214101429106989</v>
      </c>
      <c r="C43" s="7" t="s">
        <v>7</v>
      </c>
      <c r="D43" s="7" t="str">
        <f>"邓鹏云"</f>
        <v>邓鹏云</v>
      </c>
      <c r="E43" s="7" t="str">
        <f>"男"</f>
        <v>男</v>
      </c>
      <c r="F43" s="8"/>
    </row>
    <row r="44" spans="1:6" ht="34.5" customHeight="1">
      <c r="A44" s="7">
        <v>42</v>
      </c>
      <c r="B44" s="7" t="str">
        <f>"477820221214104424107118"</f>
        <v>477820221214104424107118</v>
      </c>
      <c r="C44" s="7" t="s">
        <v>7</v>
      </c>
      <c r="D44" s="7" t="str">
        <f>"陈华玲"</f>
        <v>陈华玲</v>
      </c>
      <c r="E44" s="7" t="str">
        <f>"女"</f>
        <v>女</v>
      </c>
      <c r="F44" s="8"/>
    </row>
    <row r="45" spans="1:6" ht="34.5" customHeight="1">
      <c r="A45" s="7">
        <v>43</v>
      </c>
      <c r="B45" s="7" t="str">
        <f>"477820221208102916104602"</f>
        <v>477820221208102916104602</v>
      </c>
      <c r="C45" s="7" t="s">
        <v>8</v>
      </c>
      <c r="D45" s="7" t="str">
        <f>"卢茜茜"</f>
        <v>卢茜茜</v>
      </c>
      <c r="E45" s="7" t="str">
        <f>"女"</f>
        <v>女</v>
      </c>
      <c r="F45" s="8"/>
    </row>
    <row r="46" spans="1:6" ht="34.5" customHeight="1">
      <c r="A46" s="7">
        <v>44</v>
      </c>
      <c r="B46" s="7" t="str">
        <f>"477820221208155158104886"</f>
        <v>477820221208155158104886</v>
      </c>
      <c r="C46" s="7" t="s">
        <v>8</v>
      </c>
      <c r="D46" s="7" t="str">
        <f>"陈国裕"</f>
        <v>陈国裕</v>
      </c>
      <c r="E46" s="7" t="str">
        <f>"男"</f>
        <v>男</v>
      </c>
      <c r="F46" s="8"/>
    </row>
    <row r="47" spans="1:6" ht="34.5" customHeight="1">
      <c r="A47" s="7">
        <v>45</v>
      </c>
      <c r="B47" s="7" t="str">
        <f>"477820221208202045105091"</f>
        <v>477820221208202045105091</v>
      </c>
      <c r="C47" s="7" t="s">
        <v>8</v>
      </c>
      <c r="D47" s="7" t="str">
        <f>"黄欣"</f>
        <v>黄欣</v>
      </c>
      <c r="E47" s="7" t="str">
        <f>"女"</f>
        <v>女</v>
      </c>
      <c r="F47" s="8"/>
    </row>
    <row r="48" spans="1:6" ht="34.5" customHeight="1">
      <c r="A48" s="7">
        <v>46</v>
      </c>
      <c r="B48" s="7" t="str">
        <f>"477820221209085649105277"</f>
        <v>477820221209085649105277</v>
      </c>
      <c r="C48" s="7" t="s">
        <v>8</v>
      </c>
      <c r="D48" s="7" t="str">
        <f>"陈国泰"</f>
        <v>陈国泰</v>
      </c>
      <c r="E48" s="7" t="str">
        <f>"男"</f>
        <v>男</v>
      </c>
      <c r="F48" s="8"/>
    </row>
    <row r="49" spans="1:6" ht="34.5" customHeight="1">
      <c r="A49" s="7">
        <v>47</v>
      </c>
      <c r="B49" s="7" t="str">
        <f>"477820221209100235105326"</f>
        <v>477820221209100235105326</v>
      </c>
      <c r="C49" s="7" t="s">
        <v>8</v>
      </c>
      <c r="D49" s="7" t="str">
        <f>"丰小玉"</f>
        <v>丰小玉</v>
      </c>
      <c r="E49" s="7" t="str">
        <f>"女"</f>
        <v>女</v>
      </c>
      <c r="F49" s="8"/>
    </row>
    <row r="50" spans="1:6" ht="34.5" customHeight="1">
      <c r="A50" s="7">
        <v>48</v>
      </c>
      <c r="B50" s="7" t="str">
        <f>"477820221209110413105375"</f>
        <v>477820221209110413105375</v>
      </c>
      <c r="C50" s="7" t="s">
        <v>8</v>
      </c>
      <c r="D50" s="7" t="str">
        <f>"吴永飞"</f>
        <v>吴永飞</v>
      </c>
      <c r="E50" s="7" t="str">
        <f>"男"</f>
        <v>男</v>
      </c>
      <c r="F50" s="8"/>
    </row>
    <row r="51" spans="1:6" ht="34.5" customHeight="1">
      <c r="A51" s="7">
        <v>49</v>
      </c>
      <c r="B51" s="7" t="str">
        <f>"477820221210142536105847"</f>
        <v>477820221210142536105847</v>
      </c>
      <c r="C51" s="7" t="s">
        <v>8</v>
      </c>
      <c r="D51" s="7" t="str">
        <f>"王彩燕"</f>
        <v>王彩燕</v>
      </c>
      <c r="E51" s="7" t="str">
        <f>"女"</f>
        <v>女</v>
      </c>
      <c r="F51" s="8"/>
    </row>
    <row r="52" spans="1:6" ht="34.5" customHeight="1">
      <c r="A52" s="7">
        <v>50</v>
      </c>
      <c r="B52" s="7" t="str">
        <f>"477820221212114000106277"</f>
        <v>477820221212114000106277</v>
      </c>
      <c r="C52" s="7" t="s">
        <v>8</v>
      </c>
      <c r="D52" s="7" t="str">
        <f>"邹韵"</f>
        <v>邹韵</v>
      </c>
      <c r="E52" s="7" t="str">
        <f>"女"</f>
        <v>女</v>
      </c>
      <c r="F52" s="8"/>
    </row>
    <row r="53" spans="1:6" ht="34.5" customHeight="1">
      <c r="A53" s="7">
        <v>51</v>
      </c>
      <c r="B53" s="7" t="str">
        <f>"477820221212114811106280"</f>
        <v>477820221212114811106280</v>
      </c>
      <c r="C53" s="7" t="s">
        <v>8</v>
      </c>
      <c r="D53" s="7" t="str">
        <f>"王婉婷"</f>
        <v>王婉婷</v>
      </c>
      <c r="E53" s="7" t="str">
        <f>"女"</f>
        <v>女</v>
      </c>
      <c r="F53" s="8"/>
    </row>
    <row r="54" spans="1:6" ht="34.5" customHeight="1">
      <c r="A54" s="7">
        <v>52</v>
      </c>
      <c r="B54" s="7" t="str">
        <f>"477820221213113409106411"</f>
        <v>477820221213113409106411</v>
      </c>
      <c r="C54" s="7" t="s">
        <v>8</v>
      </c>
      <c r="D54" s="7" t="str">
        <f>"王燕子"</f>
        <v>王燕子</v>
      </c>
      <c r="E54" s="7" t="str">
        <f>"女"</f>
        <v>女</v>
      </c>
      <c r="F54" s="8"/>
    </row>
    <row r="55" spans="1:6" ht="34.5" customHeight="1">
      <c r="A55" s="7">
        <v>53</v>
      </c>
      <c r="B55" s="7" t="str">
        <f>"477820221214114131107344"</f>
        <v>477820221214114131107344</v>
      </c>
      <c r="C55" s="7" t="s">
        <v>8</v>
      </c>
      <c r="D55" s="7" t="str">
        <f>"吴燕燕"</f>
        <v>吴燕燕</v>
      </c>
      <c r="E55" s="7" t="str">
        <f>"女"</f>
        <v>女</v>
      </c>
      <c r="F55" s="8"/>
    </row>
    <row r="56" spans="1:6" ht="34.5" customHeight="1">
      <c r="A56" s="7">
        <v>54</v>
      </c>
      <c r="B56" s="7" t="str">
        <f>"477820221208090910104514"</f>
        <v>477820221208090910104514</v>
      </c>
      <c r="C56" s="7" t="s">
        <v>9</v>
      </c>
      <c r="D56" s="7" t="str">
        <f>"符传"</f>
        <v>符传</v>
      </c>
      <c r="E56" s="7" t="str">
        <f>"男"</f>
        <v>男</v>
      </c>
      <c r="F56" s="8"/>
    </row>
    <row r="57" spans="1:6" ht="34.5" customHeight="1">
      <c r="A57" s="7">
        <v>55</v>
      </c>
      <c r="B57" s="7" t="str">
        <f>"477820221208093814104549"</f>
        <v>477820221208093814104549</v>
      </c>
      <c r="C57" s="7" t="s">
        <v>9</v>
      </c>
      <c r="D57" s="7" t="str">
        <f>"卞良芬"</f>
        <v>卞良芬</v>
      </c>
      <c r="E57" s="7" t="str">
        <f>"女"</f>
        <v>女</v>
      </c>
      <c r="F57" s="8"/>
    </row>
    <row r="58" spans="1:6" ht="34.5" customHeight="1">
      <c r="A58" s="7">
        <v>56</v>
      </c>
      <c r="B58" s="7" t="str">
        <f>"477820221208125241104731"</f>
        <v>477820221208125241104731</v>
      </c>
      <c r="C58" s="7" t="s">
        <v>9</v>
      </c>
      <c r="D58" s="7" t="str">
        <f>"丰圣凯"</f>
        <v>丰圣凯</v>
      </c>
      <c r="E58" s="7" t="str">
        <f>"男"</f>
        <v>男</v>
      </c>
      <c r="F58" s="8"/>
    </row>
    <row r="59" spans="1:6" ht="34.5" customHeight="1">
      <c r="A59" s="7">
        <v>57</v>
      </c>
      <c r="B59" s="7" t="str">
        <f>"477820221208131706104758"</f>
        <v>477820221208131706104758</v>
      </c>
      <c r="C59" s="7" t="s">
        <v>9</v>
      </c>
      <c r="D59" s="7" t="str">
        <f>"郑晖"</f>
        <v>郑晖</v>
      </c>
      <c r="E59" s="7" t="str">
        <f>"女"</f>
        <v>女</v>
      </c>
      <c r="F59" s="8"/>
    </row>
    <row r="60" spans="1:6" ht="34.5" customHeight="1">
      <c r="A60" s="7">
        <v>58</v>
      </c>
      <c r="B60" s="7" t="str">
        <f>"477820221209160213105547"</f>
        <v>477820221209160213105547</v>
      </c>
      <c r="C60" s="7" t="s">
        <v>9</v>
      </c>
      <c r="D60" s="7" t="str">
        <f>"黄余宗"</f>
        <v>黄余宗</v>
      </c>
      <c r="E60" s="7" t="str">
        <f>"男"</f>
        <v>男</v>
      </c>
      <c r="F60" s="8"/>
    </row>
    <row r="61" spans="1:6" ht="34.5" customHeight="1">
      <c r="A61" s="7">
        <v>59</v>
      </c>
      <c r="B61" s="7" t="str">
        <f>"477820221209201417105643"</f>
        <v>477820221209201417105643</v>
      </c>
      <c r="C61" s="7" t="s">
        <v>9</v>
      </c>
      <c r="D61" s="7" t="str">
        <f>"吴生侬"</f>
        <v>吴生侬</v>
      </c>
      <c r="E61" s="7" t="str">
        <f>"男"</f>
        <v>男</v>
      </c>
      <c r="F61" s="8"/>
    </row>
    <row r="62" spans="1:6" ht="34.5" customHeight="1">
      <c r="A62" s="7">
        <v>60</v>
      </c>
      <c r="B62" s="7" t="str">
        <f>"477820221211093254106012"</f>
        <v>477820221211093254106012</v>
      </c>
      <c r="C62" s="7" t="s">
        <v>9</v>
      </c>
      <c r="D62" s="7" t="str">
        <f>"符国君"</f>
        <v>符国君</v>
      </c>
      <c r="E62" s="7" t="str">
        <f>"男"</f>
        <v>男</v>
      </c>
      <c r="F62" s="8"/>
    </row>
    <row r="63" spans="1:6" ht="34.5" customHeight="1">
      <c r="A63" s="7">
        <v>61</v>
      </c>
      <c r="B63" s="7" t="str">
        <f>"477820221211101731106026"</f>
        <v>477820221211101731106026</v>
      </c>
      <c r="C63" s="7" t="s">
        <v>9</v>
      </c>
      <c r="D63" s="7" t="str">
        <f>"黄苹"</f>
        <v>黄苹</v>
      </c>
      <c r="E63" s="7" t="str">
        <f>"女"</f>
        <v>女</v>
      </c>
      <c r="F63" s="8"/>
    </row>
    <row r="64" spans="1:6" ht="34.5" customHeight="1">
      <c r="A64" s="7">
        <v>62</v>
      </c>
      <c r="B64" s="7" t="str">
        <f>"477820221211180004106134"</f>
        <v>477820221211180004106134</v>
      </c>
      <c r="C64" s="7" t="s">
        <v>9</v>
      </c>
      <c r="D64" s="7" t="str">
        <f>"李沐娟"</f>
        <v>李沐娟</v>
      </c>
      <c r="E64" s="7" t="str">
        <f>"女"</f>
        <v>女</v>
      </c>
      <c r="F64" s="8"/>
    </row>
    <row r="65" spans="1:6" ht="34.5" customHeight="1">
      <c r="A65" s="7">
        <v>63</v>
      </c>
      <c r="B65" s="7" t="str">
        <f>"477820221211183237106138"</f>
        <v>477820221211183237106138</v>
      </c>
      <c r="C65" s="7" t="s">
        <v>9</v>
      </c>
      <c r="D65" s="7" t="str">
        <f>"周乙雷"</f>
        <v>周乙雷</v>
      </c>
      <c r="E65" s="7" t="str">
        <f>"男"</f>
        <v>男</v>
      </c>
      <c r="F65" s="8"/>
    </row>
    <row r="66" spans="1:6" ht="34.5" customHeight="1">
      <c r="A66" s="7">
        <v>64</v>
      </c>
      <c r="B66" s="7" t="str">
        <f>"477820221211185344106143"</f>
        <v>477820221211185344106143</v>
      </c>
      <c r="C66" s="7" t="s">
        <v>9</v>
      </c>
      <c r="D66" s="7" t="str">
        <f>"李丽倩"</f>
        <v>李丽倩</v>
      </c>
      <c r="E66" s="7" t="str">
        <f>"女"</f>
        <v>女</v>
      </c>
      <c r="F66" s="8"/>
    </row>
    <row r="67" spans="1:6" ht="34.5" customHeight="1">
      <c r="A67" s="7">
        <v>65</v>
      </c>
      <c r="B67" s="7" t="str">
        <f>"477820221208133538104775"</f>
        <v>477820221208133538104775</v>
      </c>
      <c r="C67" s="7" t="s">
        <v>10</v>
      </c>
      <c r="D67" s="7" t="str">
        <f>"陈太重"</f>
        <v>陈太重</v>
      </c>
      <c r="E67" s="7" t="str">
        <f>"男"</f>
        <v>男</v>
      </c>
      <c r="F67" s="8"/>
    </row>
    <row r="68" spans="1:6" ht="34.5" customHeight="1">
      <c r="A68" s="7">
        <v>66</v>
      </c>
      <c r="B68" s="7" t="str">
        <f>"477820221208204414105114"</f>
        <v>477820221208204414105114</v>
      </c>
      <c r="C68" s="7" t="s">
        <v>10</v>
      </c>
      <c r="D68" s="7" t="str">
        <f>"董亚警"</f>
        <v>董亚警</v>
      </c>
      <c r="E68" s="7" t="str">
        <f>"男"</f>
        <v>男</v>
      </c>
      <c r="F68" s="8"/>
    </row>
    <row r="69" spans="1:6" ht="34.5" customHeight="1">
      <c r="A69" s="7">
        <v>67</v>
      </c>
      <c r="B69" s="7" t="str">
        <f>"477820221209082853105267"</f>
        <v>477820221209082853105267</v>
      </c>
      <c r="C69" s="7" t="s">
        <v>10</v>
      </c>
      <c r="D69" s="7" t="str">
        <f>"李潮春"</f>
        <v>李潮春</v>
      </c>
      <c r="E69" s="7" t="str">
        <f>"男"</f>
        <v>男</v>
      </c>
      <c r="F69" s="8"/>
    </row>
    <row r="70" spans="1:6" ht="34.5" customHeight="1">
      <c r="A70" s="7">
        <v>68</v>
      </c>
      <c r="B70" s="7" t="str">
        <f>"477820221209140023105471"</f>
        <v>477820221209140023105471</v>
      </c>
      <c r="C70" s="7" t="s">
        <v>10</v>
      </c>
      <c r="D70" s="7" t="str">
        <f>"王维"</f>
        <v>王维</v>
      </c>
      <c r="E70" s="7" t="str">
        <f>"男"</f>
        <v>男</v>
      </c>
      <c r="F70" s="8"/>
    </row>
    <row r="71" spans="1:6" ht="34.5" customHeight="1">
      <c r="A71" s="7">
        <v>69</v>
      </c>
      <c r="B71" s="7" t="str">
        <f>"477820221209214422105675"</f>
        <v>477820221209214422105675</v>
      </c>
      <c r="C71" s="7" t="s">
        <v>10</v>
      </c>
      <c r="D71" s="7" t="str">
        <f>"覃嘉欣"</f>
        <v>覃嘉欣</v>
      </c>
      <c r="E71" s="7" t="str">
        <f>"女"</f>
        <v>女</v>
      </c>
      <c r="F71" s="8"/>
    </row>
    <row r="72" spans="1:6" ht="34.5" customHeight="1">
      <c r="A72" s="7">
        <v>70</v>
      </c>
      <c r="B72" s="7" t="str">
        <f>"477820221210001246105725"</f>
        <v>477820221210001246105725</v>
      </c>
      <c r="C72" s="7" t="s">
        <v>10</v>
      </c>
      <c r="D72" s="7" t="str">
        <f>"陈碧玉"</f>
        <v>陈碧玉</v>
      </c>
      <c r="E72" s="7" t="str">
        <f>"女"</f>
        <v>女</v>
      </c>
      <c r="F72" s="8"/>
    </row>
    <row r="73" spans="1:6" ht="34.5" customHeight="1">
      <c r="A73" s="7">
        <v>71</v>
      </c>
      <c r="B73" s="7" t="str">
        <f>"477820221210164041105891"</f>
        <v>477820221210164041105891</v>
      </c>
      <c r="C73" s="7" t="s">
        <v>10</v>
      </c>
      <c r="D73" s="7" t="str">
        <f>"王海球"</f>
        <v>王海球</v>
      </c>
      <c r="E73" s="7" t="str">
        <f>"女"</f>
        <v>女</v>
      </c>
      <c r="F73" s="8"/>
    </row>
    <row r="74" spans="1:6" ht="34.5" customHeight="1">
      <c r="A74" s="7">
        <v>72</v>
      </c>
      <c r="B74" s="7" t="str">
        <f>"477820221210194928105940"</f>
        <v>477820221210194928105940</v>
      </c>
      <c r="C74" s="7" t="s">
        <v>10</v>
      </c>
      <c r="D74" s="7" t="str">
        <f>"蔡维佳"</f>
        <v>蔡维佳</v>
      </c>
      <c r="E74" s="7" t="str">
        <f>"男"</f>
        <v>男</v>
      </c>
      <c r="F74" s="8"/>
    </row>
    <row r="75" spans="1:6" ht="34.5" customHeight="1">
      <c r="A75" s="7">
        <v>73</v>
      </c>
      <c r="B75" s="7" t="str">
        <f>"477820221213160710106428"</f>
        <v>477820221213160710106428</v>
      </c>
      <c r="C75" s="7" t="s">
        <v>10</v>
      </c>
      <c r="D75" s="7" t="str">
        <f>"黄树丽"</f>
        <v>黄树丽</v>
      </c>
      <c r="E75" s="7" t="str">
        <f>"女"</f>
        <v>女</v>
      </c>
      <c r="F75" s="8"/>
    </row>
    <row r="76" spans="1:6" ht="34.5" customHeight="1">
      <c r="A76" s="7">
        <v>74</v>
      </c>
      <c r="B76" s="7" t="str">
        <f>"477820221213232411106473"</f>
        <v>477820221213232411106473</v>
      </c>
      <c r="C76" s="7" t="s">
        <v>10</v>
      </c>
      <c r="D76" s="7" t="str">
        <f>"黄小双"</f>
        <v>黄小双</v>
      </c>
      <c r="E76" s="7" t="str">
        <f>"男"</f>
        <v>男</v>
      </c>
      <c r="F76" s="8"/>
    </row>
    <row r="77" spans="1:6" ht="34.5" customHeight="1">
      <c r="A77" s="7">
        <v>75</v>
      </c>
      <c r="B77" s="7" t="str">
        <f>"477820221209131117105449"</f>
        <v>477820221209131117105449</v>
      </c>
      <c r="C77" s="7" t="s">
        <v>11</v>
      </c>
      <c r="D77" s="7" t="str">
        <f>"符娇扬"</f>
        <v>符娇扬</v>
      </c>
      <c r="E77" s="7" t="str">
        <f>"女"</f>
        <v>女</v>
      </c>
      <c r="F77" s="8"/>
    </row>
    <row r="78" spans="1:6" ht="34.5" customHeight="1">
      <c r="A78" s="7">
        <v>76</v>
      </c>
      <c r="B78" s="7" t="str">
        <f>"477820221208110928104646"</f>
        <v>477820221208110928104646</v>
      </c>
      <c r="C78" s="7" t="s">
        <v>12</v>
      </c>
      <c r="D78" s="7" t="str">
        <f>"周唐莹"</f>
        <v>周唐莹</v>
      </c>
      <c r="E78" s="7" t="str">
        <f>"女"</f>
        <v>女</v>
      </c>
      <c r="F78" s="8"/>
    </row>
    <row r="79" spans="1:6" ht="34.5" customHeight="1">
      <c r="A79" s="7">
        <v>77</v>
      </c>
      <c r="B79" s="7" t="str">
        <f>"477820221208122043104693"</f>
        <v>477820221208122043104693</v>
      </c>
      <c r="C79" s="7" t="s">
        <v>12</v>
      </c>
      <c r="D79" s="7" t="str">
        <f>"陈辉"</f>
        <v>陈辉</v>
      </c>
      <c r="E79" s="7" t="str">
        <f>"男"</f>
        <v>男</v>
      </c>
      <c r="F79" s="8"/>
    </row>
    <row r="80" spans="1:6" ht="34.5" customHeight="1">
      <c r="A80" s="7">
        <v>78</v>
      </c>
      <c r="B80" s="7" t="str">
        <f>"477820221208125927104740"</f>
        <v>477820221208125927104740</v>
      </c>
      <c r="C80" s="7" t="s">
        <v>12</v>
      </c>
      <c r="D80" s="7" t="str">
        <f>"梁禄饶"</f>
        <v>梁禄饶</v>
      </c>
      <c r="E80" s="7" t="str">
        <f>"男"</f>
        <v>男</v>
      </c>
      <c r="F80" s="8"/>
    </row>
    <row r="81" spans="1:6" ht="34.5" customHeight="1">
      <c r="A81" s="7">
        <v>79</v>
      </c>
      <c r="B81" s="7" t="str">
        <f>"477820221208130303104744"</f>
        <v>477820221208130303104744</v>
      </c>
      <c r="C81" s="7" t="s">
        <v>12</v>
      </c>
      <c r="D81" s="7" t="str">
        <f>"陈修娴"</f>
        <v>陈修娴</v>
      </c>
      <c r="E81" s="7" t="str">
        <f>"女"</f>
        <v>女</v>
      </c>
      <c r="F81" s="8"/>
    </row>
    <row r="82" spans="1:6" ht="34.5" customHeight="1">
      <c r="A82" s="7">
        <v>80</v>
      </c>
      <c r="B82" s="7" t="str">
        <f>"477820221208181255104998"</f>
        <v>477820221208181255104998</v>
      </c>
      <c r="C82" s="7" t="s">
        <v>12</v>
      </c>
      <c r="D82" s="7" t="str">
        <f>"李佩燕"</f>
        <v>李佩燕</v>
      </c>
      <c r="E82" s="7" t="str">
        <f>"女"</f>
        <v>女</v>
      </c>
      <c r="F82" s="8"/>
    </row>
    <row r="83" spans="1:6" ht="34.5" customHeight="1">
      <c r="A83" s="7">
        <v>81</v>
      </c>
      <c r="B83" s="7" t="str">
        <f>"477820221208202237105095"</f>
        <v>477820221208202237105095</v>
      </c>
      <c r="C83" s="7" t="s">
        <v>12</v>
      </c>
      <c r="D83" s="7" t="str">
        <f>"韦月芳"</f>
        <v>韦月芳</v>
      </c>
      <c r="E83" s="7" t="str">
        <f>"女"</f>
        <v>女</v>
      </c>
      <c r="F83" s="8"/>
    </row>
    <row r="84" spans="1:6" ht="34.5" customHeight="1">
      <c r="A84" s="7">
        <v>82</v>
      </c>
      <c r="B84" s="7" t="str">
        <f>"477820221208225913105199"</f>
        <v>477820221208225913105199</v>
      </c>
      <c r="C84" s="7" t="s">
        <v>12</v>
      </c>
      <c r="D84" s="7" t="str">
        <f>"曾祥龙"</f>
        <v>曾祥龙</v>
      </c>
      <c r="E84" s="7" t="str">
        <f>"男"</f>
        <v>男</v>
      </c>
      <c r="F84" s="8"/>
    </row>
    <row r="85" spans="1:6" ht="34.5" customHeight="1">
      <c r="A85" s="7">
        <v>83</v>
      </c>
      <c r="B85" s="7" t="str">
        <f>"477820221209091429105289"</f>
        <v>477820221209091429105289</v>
      </c>
      <c r="C85" s="7" t="s">
        <v>12</v>
      </c>
      <c r="D85" s="7" t="str">
        <f>"郑丽妙"</f>
        <v>郑丽妙</v>
      </c>
      <c r="E85" s="7" t="str">
        <f>"女"</f>
        <v>女</v>
      </c>
      <c r="F85" s="8"/>
    </row>
    <row r="86" spans="1:6" ht="34.5" customHeight="1">
      <c r="A86" s="7">
        <v>84</v>
      </c>
      <c r="B86" s="7" t="str">
        <f>"477820221209104656105357"</f>
        <v>477820221209104656105357</v>
      </c>
      <c r="C86" s="7" t="s">
        <v>12</v>
      </c>
      <c r="D86" s="7" t="str">
        <f>"黄金霞"</f>
        <v>黄金霞</v>
      </c>
      <c r="E86" s="7" t="str">
        <f>"女"</f>
        <v>女</v>
      </c>
      <c r="F86" s="8"/>
    </row>
    <row r="87" spans="1:6" ht="34.5" customHeight="1">
      <c r="A87" s="7">
        <v>85</v>
      </c>
      <c r="B87" s="7" t="str">
        <f>"477820221209112027105388"</f>
        <v>477820221209112027105388</v>
      </c>
      <c r="C87" s="7" t="s">
        <v>12</v>
      </c>
      <c r="D87" s="7" t="str">
        <f>"钟茹音"</f>
        <v>钟茹音</v>
      </c>
      <c r="E87" s="7" t="str">
        <f>"女"</f>
        <v>女</v>
      </c>
      <c r="F87" s="8"/>
    </row>
    <row r="88" spans="1:6" ht="34.5" customHeight="1">
      <c r="A88" s="7">
        <v>86</v>
      </c>
      <c r="B88" s="7" t="str">
        <f>"477820221209164500105568"</f>
        <v>477820221209164500105568</v>
      </c>
      <c r="C88" s="7" t="s">
        <v>12</v>
      </c>
      <c r="D88" s="7" t="str">
        <f>"吴漫"</f>
        <v>吴漫</v>
      </c>
      <c r="E88" s="7" t="str">
        <f>"女"</f>
        <v>女</v>
      </c>
      <c r="F88" s="8"/>
    </row>
    <row r="89" spans="1:6" ht="34.5" customHeight="1">
      <c r="A89" s="7">
        <v>87</v>
      </c>
      <c r="B89" s="7" t="str">
        <f>"477820221210074525105739"</f>
        <v>477820221210074525105739</v>
      </c>
      <c r="C89" s="7" t="s">
        <v>12</v>
      </c>
      <c r="D89" s="7" t="str">
        <f>"王翔克"</f>
        <v>王翔克</v>
      </c>
      <c r="E89" s="7" t="str">
        <f>"男"</f>
        <v>男</v>
      </c>
      <c r="F89" s="8"/>
    </row>
    <row r="90" spans="1:6" ht="34.5" customHeight="1">
      <c r="A90" s="7">
        <v>88</v>
      </c>
      <c r="B90" s="7" t="str">
        <f>"477820221210113801105796"</f>
        <v>477820221210113801105796</v>
      </c>
      <c r="C90" s="7" t="s">
        <v>12</v>
      </c>
      <c r="D90" s="7" t="str">
        <f>"王盈慧"</f>
        <v>王盈慧</v>
      </c>
      <c r="E90" s="7" t="str">
        <f>"女"</f>
        <v>女</v>
      </c>
      <c r="F90" s="8"/>
    </row>
    <row r="91" spans="1:6" ht="34.5" customHeight="1">
      <c r="A91" s="7">
        <v>89</v>
      </c>
      <c r="B91" s="7" t="str">
        <f>"477820221210192041105934"</f>
        <v>477820221210192041105934</v>
      </c>
      <c r="C91" s="7" t="s">
        <v>12</v>
      </c>
      <c r="D91" s="7" t="str">
        <f>"张晓颜"</f>
        <v>张晓颜</v>
      </c>
      <c r="E91" s="7" t="str">
        <f>"女"</f>
        <v>女</v>
      </c>
      <c r="F91" s="8"/>
    </row>
    <row r="92" spans="1:6" ht="34.5" customHeight="1">
      <c r="A92" s="7">
        <v>90</v>
      </c>
      <c r="B92" s="7" t="str">
        <f>"477820221210195631105942"</f>
        <v>477820221210195631105942</v>
      </c>
      <c r="C92" s="7" t="s">
        <v>12</v>
      </c>
      <c r="D92" s="7" t="str">
        <f>"黄景"</f>
        <v>黄景</v>
      </c>
      <c r="E92" s="7" t="str">
        <f>"男"</f>
        <v>男</v>
      </c>
      <c r="F92" s="8"/>
    </row>
    <row r="93" spans="1:6" ht="34.5" customHeight="1">
      <c r="A93" s="7">
        <v>91</v>
      </c>
      <c r="B93" s="7" t="str">
        <f>"477820221211113852106041"</f>
        <v>477820221211113852106041</v>
      </c>
      <c r="C93" s="7" t="s">
        <v>12</v>
      </c>
      <c r="D93" s="7" t="str">
        <f>"黄亚翠"</f>
        <v>黄亚翠</v>
      </c>
      <c r="E93" s="7" t="str">
        <f aca="true" t="shared" si="0" ref="E93:E101">"女"</f>
        <v>女</v>
      </c>
      <c r="F93" s="8"/>
    </row>
    <row r="94" spans="1:6" ht="34.5" customHeight="1">
      <c r="A94" s="7">
        <v>92</v>
      </c>
      <c r="B94" s="7" t="str">
        <f>"477820221211135511106068"</f>
        <v>477820221211135511106068</v>
      </c>
      <c r="C94" s="7" t="s">
        <v>12</v>
      </c>
      <c r="D94" s="7" t="str">
        <f>"黄春林"</f>
        <v>黄春林</v>
      </c>
      <c r="E94" s="7" t="str">
        <f t="shared" si="0"/>
        <v>女</v>
      </c>
      <c r="F94" s="8"/>
    </row>
    <row r="95" spans="1:6" ht="34.5" customHeight="1">
      <c r="A95" s="7">
        <v>93</v>
      </c>
      <c r="B95" s="7" t="str">
        <f>"477820221212114726106279"</f>
        <v>477820221212114726106279</v>
      </c>
      <c r="C95" s="7" t="s">
        <v>12</v>
      </c>
      <c r="D95" s="7" t="str">
        <f>"胡亚伦"</f>
        <v>胡亚伦</v>
      </c>
      <c r="E95" s="7" t="str">
        <f t="shared" si="0"/>
        <v>女</v>
      </c>
      <c r="F95" s="8"/>
    </row>
    <row r="96" spans="1:6" ht="34.5" customHeight="1">
      <c r="A96" s="7">
        <v>94</v>
      </c>
      <c r="B96" s="7" t="str">
        <f>"477820221212155831106335"</f>
        <v>477820221212155831106335</v>
      </c>
      <c r="C96" s="7" t="s">
        <v>12</v>
      </c>
      <c r="D96" s="7" t="str">
        <f>"王贤凉"</f>
        <v>王贤凉</v>
      </c>
      <c r="E96" s="7" t="str">
        <f t="shared" si="0"/>
        <v>女</v>
      </c>
      <c r="F96" s="8"/>
    </row>
    <row r="97" spans="1:6" ht="34.5" customHeight="1">
      <c r="A97" s="7">
        <v>95</v>
      </c>
      <c r="B97" s="7" t="str">
        <f>"477820221212171543106354"</f>
        <v>477820221212171543106354</v>
      </c>
      <c r="C97" s="7" t="s">
        <v>12</v>
      </c>
      <c r="D97" s="7" t="str">
        <f>"杨连地"</f>
        <v>杨连地</v>
      </c>
      <c r="E97" s="7" t="str">
        <f t="shared" si="0"/>
        <v>女</v>
      </c>
      <c r="F97" s="8"/>
    </row>
    <row r="98" spans="1:6" ht="34.5" customHeight="1">
      <c r="A98" s="7">
        <v>96</v>
      </c>
      <c r="B98" s="7" t="str">
        <f>"477820221212202005106372"</f>
        <v>477820221212202005106372</v>
      </c>
      <c r="C98" s="7" t="s">
        <v>12</v>
      </c>
      <c r="D98" s="7" t="str">
        <f>"孙丽萍"</f>
        <v>孙丽萍</v>
      </c>
      <c r="E98" s="7" t="str">
        <f t="shared" si="0"/>
        <v>女</v>
      </c>
      <c r="F98" s="8"/>
    </row>
    <row r="99" spans="1:6" ht="34.5" customHeight="1">
      <c r="A99" s="7">
        <v>97</v>
      </c>
      <c r="B99" s="7" t="str">
        <f>"477820221212204647106374"</f>
        <v>477820221212204647106374</v>
      </c>
      <c r="C99" s="7" t="s">
        <v>12</v>
      </c>
      <c r="D99" s="7" t="str">
        <f>"陈娟"</f>
        <v>陈娟</v>
      </c>
      <c r="E99" s="7" t="str">
        <f t="shared" si="0"/>
        <v>女</v>
      </c>
      <c r="F99" s="8"/>
    </row>
    <row r="100" spans="1:6" ht="34.5" customHeight="1">
      <c r="A100" s="7">
        <v>98</v>
      </c>
      <c r="B100" s="7" t="str">
        <f>"477820221212233241106394"</f>
        <v>477820221212233241106394</v>
      </c>
      <c r="C100" s="7" t="s">
        <v>12</v>
      </c>
      <c r="D100" s="7" t="str">
        <f>"曾俏艳"</f>
        <v>曾俏艳</v>
      </c>
      <c r="E100" s="7" t="str">
        <f t="shared" si="0"/>
        <v>女</v>
      </c>
      <c r="F100" s="8"/>
    </row>
    <row r="101" spans="1:6" ht="34.5" customHeight="1">
      <c r="A101" s="7">
        <v>99</v>
      </c>
      <c r="B101" s="7" t="str">
        <f>"477820221213132207106415"</f>
        <v>477820221213132207106415</v>
      </c>
      <c r="C101" s="7" t="s">
        <v>12</v>
      </c>
      <c r="D101" s="7" t="str">
        <f>"梁浪平"</f>
        <v>梁浪平</v>
      </c>
      <c r="E101" s="7" t="str">
        <f t="shared" si="0"/>
        <v>女</v>
      </c>
      <c r="F101" s="8"/>
    </row>
    <row r="102" spans="1:6" ht="34.5" customHeight="1">
      <c r="A102" s="7">
        <v>100</v>
      </c>
      <c r="B102" s="7" t="str">
        <f>"477820221213162417106430"</f>
        <v>477820221213162417106430</v>
      </c>
      <c r="C102" s="7" t="s">
        <v>12</v>
      </c>
      <c r="D102" s="7" t="str">
        <f>"郑大超"</f>
        <v>郑大超</v>
      </c>
      <c r="E102" s="7" t="str">
        <f>"男"</f>
        <v>男</v>
      </c>
      <c r="F102" s="8"/>
    </row>
    <row r="103" spans="1:6" ht="34.5" customHeight="1">
      <c r="A103" s="7">
        <v>101</v>
      </c>
      <c r="B103" s="7" t="str">
        <f>"477820221213173443106441"</f>
        <v>477820221213173443106441</v>
      </c>
      <c r="C103" s="7" t="s">
        <v>12</v>
      </c>
      <c r="D103" s="7" t="str">
        <f>"董银"</f>
        <v>董银</v>
      </c>
      <c r="E103" s="7" t="str">
        <f>"女"</f>
        <v>女</v>
      </c>
      <c r="F103" s="8"/>
    </row>
    <row r="104" spans="1:6" ht="34.5" customHeight="1">
      <c r="A104" s="7">
        <v>102</v>
      </c>
      <c r="B104" s="7" t="str">
        <f>"477820221213181934106444"</f>
        <v>477820221213181934106444</v>
      </c>
      <c r="C104" s="7" t="s">
        <v>12</v>
      </c>
      <c r="D104" s="7" t="str">
        <f>"陈亚晶"</f>
        <v>陈亚晶</v>
      </c>
      <c r="E104" s="7" t="str">
        <f>"女"</f>
        <v>女</v>
      </c>
      <c r="F104" s="8"/>
    </row>
    <row r="105" spans="1:6" ht="34.5" customHeight="1">
      <c r="A105" s="7">
        <v>103</v>
      </c>
      <c r="B105" s="7" t="str">
        <f>"477820221213235003106476"</f>
        <v>477820221213235003106476</v>
      </c>
      <c r="C105" s="7" t="s">
        <v>12</v>
      </c>
      <c r="D105" s="7" t="str">
        <f>"高丽玉"</f>
        <v>高丽玉</v>
      </c>
      <c r="E105" s="7" t="str">
        <f>"女"</f>
        <v>女</v>
      </c>
      <c r="F105" s="8"/>
    </row>
    <row r="106" spans="1:6" ht="34.5" customHeight="1">
      <c r="A106" s="7">
        <v>104</v>
      </c>
      <c r="B106" s="7" t="str">
        <f>"477820221208094629104554"</f>
        <v>477820221208094629104554</v>
      </c>
      <c r="C106" s="7" t="s">
        <v>13</v>
      </c>
      <c r="D106" s="7" t="str">
        <f>"姚佳岐"</f>
        <v>姚佳岐</v>
      </c>
      <c r="E106" s="7" t="str">
        <f>"男"</f>
        <v>男</v>
      </c>
      <c r="F106" s="8"/>
    </row>
    <row r="107" spans="1:6" ht="34.5" customHeight="1">
      <c r="A107" s="7">
        <v>105</v>
      </c>
      <c r="B107" s="7" t="str">
        <f>"477820221208094824104556"</f>
        <v>477820221208094824104556</v>
      </c>
      <c r="C107" s="7" t="s">
        <v>13</v>
      </c>
      <c r="D107" s="7" t="str">
        <f>"滕沙沙"</f>
        <v>滕沙沙</v>
      </c>
      <c r="E107" s="7" t="str">
        <f>"女"</f>
        <v>女</v>
      </c>
      <c r="F107" s="8"/>
    </row>
    <row r="108" spans="1:6" ht="34.5" customHeight="1">
      <c r="A108" s="7">
        <v>106</v>
      </c>
      <c r="B108" s="7" t="str">
        <f>"477820221208112550104660"</f>
        <v>477820221208112550104660</v>
      </c>
      <c r="C108" s="7" t="s">
        <v>13</v>
      </c>
      <c r="D108" s="7" t="str">
        <f>"冼四玉"</f>
        <v>冼四玉</v>
      </c>
      <c r="E108" s="7" t="str">
        <f>"女"</f>
        <v>女</v>
      </c>
      <c r="F108" s="8"/>
    </row>
    <row r="109" spans="1:6" ht="34.5" customHeight="1">
      <c r="A109" s="7">
        <v>107</v>
      </c>
      <c r="B109" s="7" t="str">
        <f>"477820221208125615104736"</f>
        <v>477820221208125615104736</v>
      </c>
      <c r="C109" s="7" t="s">
        <v>13</v>
      </c>
      <c r="D109" s="7" t="str">
        <f>"董笠"</f>
        <v>董笠</v>
      </c>
      <c r="E109" s="7" t="str">
        <f>"男"</f>
        <v>男</v>
      </c>
      <c r="F109" s="8"/>
    </row>
    <row r="110" spans="1:6" ht="34.5" customHeight="1">
      <c r="A110" s="7">
        <v>108</v>
      </c>
      <c r="B110" s="7" t="str">
        <f>"477820221208144859104823"</f>
        <v>477820221208144859104823</v>
      </c>
      <c r="C110" s="7" t="s">
        <v>13</v>
      </c>
      <c r="D110" s="7" t="str">
        <f>"周小岸"</f>
        <v>周小岸</v>
      </c>
      <c r="E110" s="7" t="str">
        <f>"女"</f>
        <v>女</v>
      </c>
      <c r="F110" s="8"/>
    </row>
    <row r="111" spans="1:6" ht="34.5" customHeight="1">
      <c r="A111" s="7">
        <v>109</v>
      </c>
      <c r="B111" s="7" t="str">
        <f>"477820221208153712104870"</f>
        <v>477820221208153712104870</v>
      </c>
      <c r="C111" s="7" t="s">
        <v>13</v>
      </c>
      <c r="D111" s="7" t="str">
        <f>"周碧华"</f>
        <v>周碧华</v>
      </c>
      <c r="E111" s="7" t="str">
        <f>"女"</f>
        <v>女</v>
      </c>
      <c r="F111" s="8"/>
    </row>
    <row r="112" spans="1:6" ht="34.5" customHeight="1">
      <c r="A112" s="7">
        <v>110</v>
      </c>
      <c r="B112" s="7" t="str">
        <f>"477820221208234610105219"</f>
        <v>477820221208234610105219</v>
      </c>
      <c r="C112" s="7" t="s">
        <v>13</v>
      </c>
      <c r="D112" s="7" t="str">
        <f>"陈丽春"</f>
        <v>陈丽春</v>
      </c>
      <c r="E112" s="7" t="str">
        <f>"女"</f>
        <v>女</v>
      </c>
      <c r="F112" s="8"/>
    </row>
    <row r="113" spans="1:6" ht="34.5" customHeight="1">
      <c r="A113" s="7">
        <v>111</v>
      </c>
      <c r="B113" s="7" t="str">
        <f>"477820221209101042105336"</f>
        <v>477820221209101042105336</v>
      </c>
      <c r="C113" s="7" t="s">
        <v>13</v>
      </c>
      <c r="D113" s="7" t="str">
        <f>"郑小芬"</f>
        <v>郑小芬</v>
      </c>
      <c r="E113" s="7" t="str">
        <f>"女"</f>
        <v>女</v>
      </c>
      <c r="F113" s="8"/>
    </row>
    <row r="114" spans="1:6" ht="34.5" customHeight="1">
      <c r="A114" s="7">
        <v>112</v>
      </c>
      <c r="B114" s="7" t="str">
        <f>"477820221209201944105644"</f>
        <v>477820221209201944105644</v>
      </c>
      <c r="C114" s="7" t="s">
        <v>13</v>
      </c>
      <c r="D114" s="7" t="str">
        <f>"陈明强"</f>
        <v>陈明强</v>
      </c>
      <c r="E114" s="7" t="str">
        <f>"男"</f>
        <v>男</v>
      </c>
      <c r="F114" s="8"/>
    </row>
    <row r="115" spans="1:6" ht="34.5" customHeight="1">
      <c r="A115" s="7">
        <v>113</v>
      </c>
      <c r="B115" s="7" t="str">
        <f>"477820221209205038105657"</f>
        <v>477820221209205038105657</v>
      </c>
      <c r="C115" s="7" t="s">
        <v>13</v>
      </c>
      <c r="D115" s="7" t="str">
        <f>"黎丽群"</f>
        <v>黎丽群</v>
      </c>
      <c r="E115" s="7" t="str">
        <f aca="true" t="shared" si="1" ref="E115:E130">"女"</f>
        <v>女</v>
      </c>
      <c r="F115" s="8"/>
    </row>
    <row r="116" spans="1:6" ht="34.5" customHeight="1">
      <c r="A116" s="7">
        <v>114</v>
      </c>
      <c r="B116" s="7" t="str">
        <f>"477820221210085438105744"</f>
        <v>477820221210085438105744</v>
      </c>
      <c r="C116" s="7" t="s">
        <v>13</v>
      </c>
      <c r="D116" s="7" t="str">
        <f>"陈莹莹"</f>
        <v>陈莹莹</v>
      </c>
      <c r="E116" s="7" t="str">
        <f t="shared" si="1"/>
        <v>女</v>
      </c>
      <c r="F116" s="8"/>
    </row>
    <row r="117" spans="1:6" ht="34.5" customHeight="1">
      <c r="A117" s="7">
        <v>115</v>
      </c>
      <c r="B117" s="7" t="str">
        <f>"477820221210111122105785"</f>
        <v>477820221210111122105785</v>
      </c>
      <c r="C117" s="7" t="s">
        <v>13</v>
      </c>
      <c r="D117" s="7" t="str">
        <f>"郑咪咪"</f>
        <v>郑咪咪</v>
      </c>
      <c r="E117" s="7" t="str">
        <f t="shared" si="1"/>
        <v>女</v>
      </c>
      <c r="F117" s="8"/>
    </row>
    <row r="118" spans="1:6" ht="34.5" customHeight="1">
      <c r="A118" s="7">
        <v>116</v>
      </c>
      <c r="B118" s="7" t="str">
        <f>"477820221210142420105845"</f>
        <v>477820221210142420105845</v>
      </c>
      <c r="C118" s="7" t="s">
        <v>13</v>
      </c>
      <c r="D118" s="7" t="str">
        <f>"符诗敏"</f>
        <v>符诗敏</v>
      </c>
      <c r="E118" s="7" t="str">
        <f t="shared" si="1"/>
        <v>女</v>
      </c>
      <c r="F118" s="8"/>
    </row>
    <row r="119" spans="1:6" ht="34.5" customHeight="1">
      <c r="A119" s="7">
        <v>117</v>
      </c>
      <c r="B119" s="7" t="str">
        <f>"477820221210150725105864"</f>
        <v>477820221210150725105864</v>
      </c>
      <c r="C119" s="7" t="s">
        <v>13</v>
      </c>
      <c r="D119" s="7" t="str">
        <f>"杜杨柳"</f>
        <v>杜杨柳</v>
      </c>
      <c r="E119" s="7" t="str">
        <f t="shared" si="1"/>
        <v>女</v>
      </c>
      <c r="F119" s="8"/>
    </row>
    <row r="120" spans="1:6" ht="34.5" customHeight="1">
      <c r="A120" s="7">
        <v>118</v>
      </c>
      <c r="B120" s="7" t="str">
        <f>"477820221210152605105873"</f>
        <v>477820221210152605105873</v>
      </c>
      <c r="C120" s="7" t="s">
        <v>13</v>
      </c>
      <c r="D120" s="7" t="str">
        <f>"何长眉"</f>
        <v>何长眉</v>
      </c>
      <c r="E120" s="7" t="str">
        <f t="shared" si="1"/>
        <v>女</v>
      </c>
      <c r="F120" s="8"/>
    </row>
    <row r="121" spans="1:6" ht="34.5" customHeight="1">
      <c r="A121" s="7">
        <v>119</v>
      </c>
      <c r="B121" s="7" t="str">
        <f>"477820221210155722105883"</f>
        <v>477820221210155722105883</v>
      </c>
      <c r="C121" s="7" t="s">
        <v>13</v>
      </c>
      <c r="D121" s="7" t="str">
        <f>"李慧娜"</f>
        <v>李慧娜</v>
      </c>
      <c r="E121" s="7" t="str">
        <f t="shared" si="1"/>
        <v>女</v>
      </c>
      <c r="F121" s="8"/>
    </row>
    <row r="122" spans="1:6" ht="34.5" customHeight="1">
      <c r="A122" s="7">
        <v>120</v>
      </c>
      <c r="B122" s="7" t="str">
        <f>"477820221210170511105901"</f>
        <v>477820221210170511105901</v>
      </c>
      <c r="C122" s="7" t="s">
        <v>13</v>
      </c>
      <c r="D122" s="7" t="str">
        <f>"邓明月"</f>
        <v>邓明月</v>
      </c>
      <c r="E122" s="7" t="str">
        <f t="shared" si="1"/>
        <v>女</v>
      </c>
      <c r="F122" s="8"/>
    </row>
    <row r="123" spans="1:6" ht="34.5" customHeight="1">
      <c r="A123" s="7">
        <v>121</v>
      </c>
      <c r="B123" s="7" t="str">
        <f>"477820221210171139105907"</f>
        <v>477820221210171139105907</v>
      </c>
      <c r="C123" s="7" t="s">
        <v>13</v>
      </c>
      <c r="D123" s="7" t="str">
        <f>"陈妙"</f>
        <v>陈妙</v>
      </c>
      <c r="E123" s="7" t="str">
        <f t="shared" si="1"/>
        <v>女</v>
      </c>
      <c r="F123" s="8"/>
    </row>
    <row r="124" spans="1:6" ht="34.5" customHeight="1">
      <c r="A124" s="7">
        <v>122</v>
      </c>
      <c r="B124" s="7" t="str">
        <f>"477820221211182212106137"</f>
        <v>477820221211182212106137</v>
      </c>
      <c r="C124" s="7" t="s">
        <v>13</v>
      </c>
      <c r="D124" s="7" t="str">
        <f>"林芬"</f>
        <v>林芬</v>
      </c>
      <c r="E124" s="7" t="str">
        <f t="shared" si="1"/>
        <v>女</v>
      </c>
      <c r="F124" s="8"/>
    </row>
    <row r="125" spans="1:6" ht="34.5" customHeight="1">
      <c r="A125" s="7">
        <v>123</v>
      </c>
      <c r="B125" s="7" t="str">
        <f>"477820221211214021106179"</f>
        <v>477820221211214021106179</v>
      </c>
      <c r="C125" s="7" t="s">
        <v>13</v>
      </c>
      <c r="D125" s="7" t="str">
        <f>"周小翠"</f>
        <v>周小翠</v>
      </c>
      <c r="E125" s="7" t="str">
        <f t="shared" si="1"/>
        <v>女</v>
      </c>
      <c r="F125" s="8"/>
    </row>
    <row r="126" spans="1:6" ht="34.5" customHeight="1">
      <c r="A126" s="7">
        <v>124</v>
      </c>
      <c r="B126" s="7" t="str">
        <f>"477820221212131044106296"</f>
        <v>477820221212131044106296</v>
      </c>
      <c r="C126" s="7" t="s">
        <v>13</v>
      </c>
      <c r="D126" s="7" t="str">
        <f>"王小娟"</f>
        <v>王小娟</v>
      </c>
      <c r="E126" s="7" t="str">
        <f t="shared" si="1"/>
        <v>女</v>
      </c>
      <c r="F126" s="8"/>
    </row>
    <row r="127" spans="1:6" ht="34.5" customHeight="1">
      <c r="A127" s="7">
        <v>125</v>
      </c>
      <c r="B127" s="7" t="str">
        <f>"477820221212180552106357"</f>
        <v>477820221212180552106357</v>
      </c>
      <c r="C127" s="7" t="s">
        <v>13</v>
      </c>
      <c r="D127" s="7" t="str">
        <f>"陈嫦"</f>
        <v>陈嫦</v>
      </c>
      <c r="E127" s="7" t="str">
        <f t="shared" si="1"/>
        <v>女</v>
      </c>
      <c r="F127" s="8"/>
    </row>
    <row r="128" spans="1:6" ht="34.5" customHeight="1">
      <c r="A128" s="7">
        <v>126</v>
      </c>
      <c r="B128" s="7" t="str">
        <f>"477820221213030603106400"</f>
        <v>477820221213030603106400</v>
      </c>
      <c r="C128" s="7" t="s">
        <v>13</v>
      </c>
      <c r="D128" s="7" t="str">
        <f>"郑冰冰"</f>
        <v>郑冰冰</v>
      </c>
      <c r="E128" s="7" t="str">
        <f t="shared" si="1"/>
        <v>女</v>
      </c>
      <c r="F128" s="8"/>
    </row>
    <row r="129" spans="1:6" ht="34.5" customHeight="1">
      <c r="A129" s="7">
        <v>127</v>
      </c>
      <c r="B129" s="7" t="str">
        <f>"477820221213153313106422"</f>
        <v>477820221213153313106422</v>
      </c>
      <c r="C129" s="7" t="s">
        <v>13</v>
      </c>
      <c r="D129" s="7" t="str">
        <f>"陈浇"</f>
        <v>陈浇</v>
      </c>
      <c r="E129" s="7" t="str">
        <f t="shared" si="1"/>
        <v>女</v>
      </c>
      <c r="F129" s="8"/>
    </row>
    <row r="130" spans="1:6" ht="34.5" customHeight="1">
      <c r="A130" s="7">
        <v>128</v>
      </c>
      <c r="B130" s="7" t="str">
        <f>"477820221208092934104536"</f>
        <v>477820221208092934104536</v>
      </c>
      <c r="C130" s="7" t="s">
        <v>14</v>
      </c>
      <c r="D130" s="7" t="str">
        <f>"刘海南"</f>
        <v>刘海南</v>
      </c>
      <c r="E130" s="7" t="str">
        <f t="shared" si="1"/>
        <v>女</v>
      </c>
      <c r="F130" s="8"/>
    </row>
    <row r="131" spans="1:6" ht="34.5" customHeight="1">
      <c r="A131" s="7">
        <v>129</v>
      </c>
      <c r="B131" s="7" t="str">
        <f>"477820221212180604106358"</f>
        <v>477820221212180604106358</v>
      </c>
      <c r="C131" s="7" t="s">
        <v>14</v>
      </c>
      <c r="D131" s="7" t="str">
        <f>"梁世玮"</f>
        <v>梁世玮</v>
      </c>
      <c r="E131" s="7" t="str">
        <f>"男"</f>
        <v>男</v>
      </c>
      <c r="F131" s="8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‭</cp:lastModifiedBy>
  <dcterms:created xsi:type="dcterms:W3CDTF">2022-12-15T08:13:11Z</dcterms:created>
  <dcterms:modified xsi:type="dcterms:W3CDTF">2022-12-20T10:27:26Z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898B2014F3624D9DAADF8B79E8D934FB</vt:lpwstr>
  </property>
  <property fmtid="{D5CDD505-2E9C-101B-9397-08002B2CF9AE}" pid="4" name="KSOProductBuildV">
    <vt:lpwstr>2052-11.8.2.9067</vt:lpwstr>
  </property>
</Properties>
</file>