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<sst xmlns="http://schemas.openxmlformats.org/spreadsheetml/2006/main" count="73" uniqueCount="69">
  <si>
    <t>2022年度凤阳县县级公立医院公开招聘专业技术人员资格复审人员名单</t>
  </si>
  <si>
    <t>序号</t>
  </si>
  <si>
    <t>岗位代码</t>
  </si>
  <si>
    <t>姓名</t>
  </si>
  <si>
    <t>准考证号</t>
  </si>
  <si>
    <t>公共基础知识成绩</t>
  </si>
  <si>
    <t>专业知识成绩</t>
  </si>
  <si>
    <t>笔试成绩</t>
  </si>
  <si>
    <t>备注</t>
  </si>
  <si>
    <t>赵印</t>
  </si>
  <si>
    <t>郭豆豆</t>
  </si>
  <si>
    <t>费正荣</t>
  </si>
  <si>
    <t>营双</t>
  </si>
  <si>
    <t>张梦竹</t>
  </si>
  <si>
    <t>李云赛</t>
  </si>
  <si>
    <t>史刘洋</t>
  </si>
  <si>
    <t>汪朝旺</t>
  </si>
  <si>
    <t>汪坤</t>
  </si>
  <si>
    <t>赵旭</t>
  </si>
  <si>
    <t>孙婉秋</t>
  </si>
  <si>
    <t>陆大龙</t>
  </si>
  <si>
    <t>马长春</t>
  </si>
  <si>
    <t>林颖</t>
  </si>
  <si>
    <t>张丽</t>
  </si>
  <si>
    <t>朱立波</t>
  </si>
  <si>
    <t>陈雨含</t>
  </si>
  <si>
    <t>金晨</t>
  </si>
  <si>
    <t>曹力</t>
  </si>
  <si>
    <t>马若梅</t>
  </si>
  <si>
    <t>谢银雪</t>
  </si>
  <si>
    <t>王敏杰</t>
  </si>
  <si>
    <t>李飞翔</t>
  </si>
  <si>
    <t>郑汝宁</t>
  </si>
  <si>
    <t>王星</t>
  </si>
  <si>
    <t>王卢明</t>
  </si>
  <si>
    <t>姚雪</t>
  </si>
  <si>
    <t>杨涛</t>
  </si>
  <si>
    <t>刘越</t>
  </si>
  <si>
    <t>刘雨濛</t>
  </si>
  <si>
    <t>周支恩</t>
  </si>
  <si>
    <t>年雪</t>
  </si>
  <si>
    <t>贺国丽</t>
  </si>
  <si>
    <t>齐敏</t>
  </si>
  <si>
    <t>唐学婷</t>
  </si>
  <si>
    <t>路璐</t>
  </si>
  <si>
    <t>彭硕</t>
  </si>
  <si>
    <t>姚登婵</t>
  </si>
  <si>
    <t>张丽萍</t>
  </si>
  <si>
    <t>李雪</t>
  </si>
  <si>
    <t>王化洁</t>
  </si>
  <si>
    <t>尤小龙</t>
  </si>
  <si>
    <t>缪康迪</t>
  </si>
  <si>
    <t>李威</t>
  </si>
  <si>
    <t>位居会</t>
  </si>
  <si>
    <t>尹雪</t>
  </si>
  <si>
    <t>高国语</t>
  </si>
  <si>
    <t>常雨晴</t>
  </si>
  <si>
    <t>孙红艳</t>
  </si>
  <si>
    <t>2022年度凤阳县县级公立医院公开招聘专业技术人员资格复审人员名单
（高层次人才引进）</t>
  </si>
  <si>
    <t>面试抽签号</t>
  </si>
  <si>
    <t>面试成绩</t>
  </si>
  <si>
    <t>赵友飞</t>
  </si>
  <si>
    <t>03</t>
  </si>
  <si>
    <t>赵兵</t>
  </si>
  <si>
    <t>04</t>
  </si>
  <si>
    <t>刘浩坤</t>
  </si>
  <si>
    <t>01</t>
  </si>
  <si>
    <t>刘亚男</t>
  </si>
  <si>
    <t>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</si>
</sst>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topLeftCell="A26" workbookViewId="0">
      <selection activeCell="J55" sqref="J55"/>
    </sheetView>
  </sheetViews>
  <sheetFormatPr defaultColWidth="8.88888888888889" defaultRowHeight="14.4" outlineLevelCol="7"/>
  <cols>
    <col min="1" max="1" width="12.6666666666667" customWidth="1"/>
    <col min="2" max="2" width="15" customWidth="1"/>
    <col min="3" max="3" width="12.7777777777778" customWidth="1"/>
    <col min="4" max="4" width="15" customWidth="1"/>
    <col min="5" max="5" width="20.2222222222222" customWidth="1"/>
    <col min="6" max="6" width="17.6666666666667" customWidth="1"/>
    <col min="7" max="7" width="13.1111111111111" customWidth="1"/>
    <col min="8" max="8" width="11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5.6" spans="1:8">
      <c r="A3" s="3">
        <v>1</v>
      </c>
      <c r="B3" s="4" t="str">
        <f>"20221001"</f>
        <v>20221001</v>
      </c>
      <c r="C3" s="4" t="s">
        <v>9</v>
      </c>
      <c r="D3" s="4" t="str">
        <f>"2022110404"</f>
        <v>2022110404</v>
      </c>
      <c r="E3" s="5">
        <v>70.5</v>
      </c>
      <c r="F3" s="5">
        <v>64.5</v>
      </c>
      <c r="G3" s="5">
        <f t="shared" ref="G3:G51" si="0">E3*0.3+F3*0.7</f>
        <v>66.3</v>
      </c>
      <c r="H3" s="5"/>
    </row>
    <row r="4" ht="15.6" spans="1:8">
      <c r="A4" s="3">
        <v>2</v>
      </c>
      <c r="B4" s="4" t="str">
        <f>"20221001"</f>
        <v>20221001</v>
      </c>
      <c r="C4" s="4" t="s">
        <v>10</v>
      </c>
      <c r="D4" s="4" t="str">
        <f>"2022110401"</f>
        <v>2022110401</v>
      </c>
      <c r="E4" s="5">
        <v>68.75</v>
      </c>
      <c r="F4" s="5">
        <v>57</v>
      </c>
      <c r="G4" s="5">
        <f t="shared" si="0"/>
        <v>60.525</v>
      </c>
      <c r="H4" s="5"/>
    </row>
    <row r="5" ht="15.6" spans="1:8">
      <c r="A5" s="3">
        <v>3</v>
      </c>
      <c r="B5" s="4" t="str">
        <f>"20221002"</f>
        <v>20221002</v>
      </c>
      <c r="C5" s="4" t="s">
        <v>11</v>
      </c>
      <c r="D5" s="4" t="str">
        <f>"2022110702"</f>
        <v>2022110702</v>
      </c>
      <c r="E5" s="5">
        <v>63.75</v>
      </c>
      <c r="F5" s="5">
        <v>60</v>
      </c>
      <c r="G5" s="5">
        <f t="shared" si="0"/>
        <v>61.125</v>
      </c>
      <c r="H5" s="5"/>
    </row>
    <row r="6" ht="15.6" spans="1:8">
      <c r="A6" s="3">
        <v>4</v>
      </c>
      <c r="B6" s="4" t="str">
        <f>"20221004"</f>
        <v>20221004</v>
      </c>
      <c r="C6" s="4" t="s">
        <v>12</v>
      </c>
      <c r="D6" s="4" t="str">
        <f>"2022110405"</f>
        <v>2022110405</v>
      </c>
      <c r="E6" s="5">
        <v>56.75</v>
      </c>
      <c r="F6" s="5">
        <v>62</v>
      </c>
      <c r="G6" s="5">
        <f t="shared" si="0"/>
        <v>60.425</v>
      </c>
      <c r="H6" s="5"/>
    </row>
    <row r="7" ht="15.6" spans="1:8">
      <c r="A7" s="3">
        <v>5</v>
      </c>
      <c r="B7" s="4" t="str">
        <f>"20221005"</f>
        <v>20221005</v>
      </c>
      <c r="C7" s="4" t="s">
        <v>13</v>
      </c>
      <c r="D7" s="4" t="str">
        <f>"2022110410"</f>
        <v>2022110410</v>
      </c>
      <c r="E7" s="5">
        <v>63.25</v>
      </c>
      <c r="F7" s="5">
        <v>74</v>
      </c>
      <c r="G7" s="5">
        <f t="shared" si="0"/>
        <v>70.775</v>
      </c>
      <c r="H7" s="5"/>
    </row>
    <row r="8" ht="15.6" spans="1:8">
      <c r="A8" s="3">
        <v>6</v>
      </c>
      <c r="B8" s="4" t="str">
        <f>"20221006"</f>
        <v>20221006</v>
      </c>
      <c r="C8" s="4" t="s">
        <v>14</v>
      </c>
      <c r="D8" s="4" t="str">
        <f>"2022110411"</f>
        <v>2022110411</v>
      </c>
      <c r="E8" s="5">
        <v>71</v>
      </c>
      <c r="F8" s="5">
        <v>85</v>
      </c>
      <c r="G8" s="5">
        <f t="shared" si="0"/>
        <v>80.8</v>
      </c>
      <c r="H8" s="5"/>
    </row>
    <row r="9" ht="15.6" spans="1:8">
      <c r="A9" s="3">
        <v>7</v>
      </c>
      <c r="B9" s="4" t="str">
        <f>"20221006"</f>
        <v>20221006</v>
      </c>
      <c r="C9" s="4" t="s">
        <v>15</v>
      </c>
      <c r="D9" s="4" t="str">
        <f>"2022110414"</f>
        <v>2022110414</v>
      </c>
      <c r="E9" s="5">
        <v>62.75</v>
      </c>
      <c r="F9" s="5">
        <v>83</v>
      </c>
      <c r="G9" s="5">
        <f t="shared" si="0"/>
        <v>76.925</v>
      </c>
      <c r="H9" s="5"/>
    </row>
    <row r="10" ht="15.6" spans="1:8">
      <c r="A10" s="3">
        <v>8</v>
      </c>
      <c r="B10" s="4" t="str">
        <f>"20221008"</f>
        <v>20221008</v>
      </c>
      <c r="C10" s="4" t="s">
        <v>16</v>
      </c>
      <c r="D10" s="4" t="str">
        <f>"2022110420"</f>
        <v>2022110420</v>
      </c>
      <c r="E10" s="5">
        <v>74</v>
      </c>
      <c r="F10" s="5">
        <v>75</v>
      </c>
      <c r="G10" s="5">
        <f t="shared" si="0"/>
        <v>74.7</v>
      </c>
      <c r="H10" s="5"/>
    </row>
    <row r="11" ht="15.6" spans="1:8">
      <c r="A11" s="3">
        <v>9</v>
      </c>
      <c r="B11" s="4" t="str">
        <f>"20221008"</f>
        <v>20221008</v>
      </c>
      <c r="C11" s="4" t="s">
        <v>17</v>
      </c>
      <c r="D11" s="4" t="str">
        <f>"2022110423"</f>
        <v>2022110423</v>
      </c>
      <c r="E11" s="5">
        <v>73.25</v>
      </c>
      <c r="F11" s="5">
        <v>73.5</v>
      </c>
      <c r="G11" s="5">
        <f t="shared" si="0"/>
        <v>73.425</v>
      </c>
      <c r="H11" s="5"/>
    </row>
    <row r="12" ht="15.6" spans="1:8">
      <c r="A12" s="3">
        <v>10</v>
      </c>
      <c r="B12" s="4" t="str">
        <f>"20221008"</f>
        <v>20221008</v>
      </c>
      <c r="C12" s="4" t="s">
        <v>18</v>
      </c>
      <c r="D12" s="4" t="str">
        <f>"2022110421"</f>
        <v>2022110421</v>
      </c>
      <c r="E12" s="5">
        <v>66.75</v>
      </c>
      <c r="F12" s="5">
        <v>76</v>
      </c>
      <c r="G12" s="5">
        <f t="shared" si="0"/>
        <v>73.225</v>
      </c>
      <c r="H12" s="5"/>
    </row>
    <row r="13" ht="15.6" spans="1:8">
      <c r="A13" s="3">
        <v>11</v>
      </c>
      <c r="B13" s="4" t="str">
        <f>"20221008"</f>
        <v>20221008</v>
      </c>
      <c r="C13" s="4" t="s">
        <v>19</v>
      </c>
      <c r="D13" s="4" t="str">
        <f>"2022110419"</f>
        <v>2022110419</v>
      </c>
      <c r="E13" s="5">
        <v>62.75</v>
      </c>
      <c r="F13" s="5">
        <v>74.5</v>
      </c>
      <c r="G13" s="5">
        <f t="shared" si="0"/>
        <v>70.975</v>
      </c>
      <c r="H13" s="5"/>
    </row>
    <row r="14" ht="15.6" spans="1:8">
      <c r="A14" s="3">
        <v>12</v>
      </c>
      <c r="B14" s="4" t="str">
        <f>"20221008"</f>
        <v>20221008</v>
      </c>
      <c r="C14" s="4" t="s">
        <v>20</v>
      </c>
      <c r="D14" s="4" t="str">
        <f>"2022110418"</f>
        <v>2022110418</v>
      </c>
      <c r="E14" s="5">
        <v>60.5</v>
      </c>
      <c r="F14" s="5">
        <v>73</v>
      </c>
      <c r="G14" s="5">
        <f t="shared" si="0"/>
        <v>69.25</v>
      </c>
      <c r="H14" s="5"/>
    </row>
    <row r="15" ht="15.6" spans="1:8">
      <c r="A15" s="3">
        <v>13</v>
      </c>
      <c r="B15" s="4" t="str">
        <f>"20221013"</f>
        <v>20221013</v>
      </c>
      <c r="C15" s="4" t="s">
        <v>21</v>
      </c>
      <c r="D15" s="4" t="str">
        <f>"2022110303"</f>
        <v>2022110303</v>
      </c>
      <c r="E15" s="5">
        <v>67.25</v>
      </c>
      <c r="F15" s="5">
        <v>63</v>
      </c>
      <c r="G15" s="5">
        <f t="shared" si="0"/>
        <v>64.275</v>
      </c>
      <c r="H15" s="5"/>
    </row>
    <row r="16" ht="15.6" spans="1:8">
      <c r="A16" s="3">
        <v>14</v>
      </c>
      <c r="B16" s="4" t="str">
        <f>"20221014"</f>
        <v>20221014</v>
      </c>
      <c r="C16" s="4" t="s">
        <v>22</v>
      </c>
      <c r="D16" s="4" t="str">
        <f>"2022110609"</f>
        <v>2022110609</v>
      </c>
      <c r="E16" s="5">
        <v>71.5</v>
      </c>
      <c r="F16" s="5">
        <v>66.5</v>
      </c>
      <c r="G16" s="5">
        <f t="shared" si="0"/>
        <v>68</v>
      </c>
      <c r="H16" s="5"/>
    </row>
    <row r="17" ht="15.6" spans="1:8">
      <c r="A17" s="3">
        <v>15</v>
      </c>
      <c r="B17" s="4" t="str">
        <f>"20221014"</f>
        <v>20221014</v>
      </c>
      <c r="C17" s="4" t="s">
        <v>23</v>
      </c>
      <c r="D17" s="4" t="str">
        <f>"2022110607"</f>
        <v>2022110607</v>
      </c>
      <c r="E17" s="5">
        <v>59.25</v>
      </c>
      <c r="F17" s="5">
        <v>70</v>
      </c>
      <c r="G17" s="5">
        <f t="shared" si="0"/>
        <v>66.775</v>
      </c>
      <c r="H17" s="5"/>
    </row>
    <row r="18" ht="15.6" spans="1:8">
      <c r="A18" s="3">
        <v>16</v>
      </c>
      <c r="B18" s="4" t="str">
        <f>"20221014"</f>
        <v>20221014</v>
      </c>
      <c r="C18" s="4" t="s">
        <v>24</v>
      </c>
      <c r="D18" s="4" t="str">
        <f>"2022110608"</f>
        <v>2022110608</v>
      </c>
      <c r="E18" s="5">
        <v>69.75</v>
      </c>
      <c r="F18" s="5">
        <v>65.5</v>
      </c>
      <c r="G18" s="5">
        <f t="shared" si="0"/>
        <v>66.775</v>
      </c>
      <c r="H18" s="5"/>
    </row>
    <row r="19" ht="15.6" spans="1:8">
      <c r="A19" s="3">
        <v>17</v>
      </c>
      <c r="B19" s="4" t="str">
        <f>"20221015"</f>
        <v>20221015</v>
      </c>
      <c r="C19" s="4" t="s">
        <v>25</v>
      </c>
      <c r="D19" s="4" t="str">
        <f>"2022110503"</f>
        <v>2022110503</v>
      </c>
      <c r="E19" s="5">
        <v>64</v>
      </c>
      <c r="F19" s="5">
        <v>75.5</v>
      </c>
      <c r="G19" s="5">
        <f t="shared" si="0"/>
        <v>72.05</v>
      </c>
      <c r="H19" s="5"/>
    </row>
    <row r="20" ht="15.6" spans="1:8">
      <c r="A20" s="3">
        <v>18</v>
      </c>
      <c r="B20" s="4" t="str">
        <f>"20221015"</f>
        <v>20221015</v>
      </c>
      <c r="C20" s="4" t="s">
        <v>26</v>
      </c>
      <c r="D20" s="4" t="str">
        <f>"2022110504"</f>
        <v>2022110504</v>
      </c>
      <c r="E20" s="5">
        <v>68.25</v>
      </c>
      <c r="F20" s="5">
        <v>72</v>
      </c>
      <c r="G20" s="5">
        <f t="shared" si="0"/>
        <v>70.875</v>
      </c>
      <c r="H20" s="5"/>
    </row>
    <row r="21" ht="15.6" spans="1:8">
      <c r="A21" s="3">
        <v>19</v>
      </c>
      <c r="B21" s="4" t="str">
        <f>"20221015"</f>
        <v>20221015</v>
      </c>
      <c r="C21" s="4" t="s">
        <v>27</v>
      </c>
      <c r="D21" s="4" t="str">
        <f>"2022110501"</f>
        <v>2022110501</v>
      </c>
      <c r="E21" s="5">
        <v>57.5</v>
      </c>
      <c r="F21" s="5">
        <v>76</v>
      </c>
      <c r="G21" s="5">
        <f t="shared" si="0"/>
        <v>70.45</v>
      </c>
      <c r="H21" s="5"/>
    </row>
    <row r="22" ht="15.6" spans="1:8">
      <c r="A22" s="3">
        <v>20</v>
      </c>
      <c r="B22" s="4" t="str">
        <f>"20221015"</f>
        <v>20221015</v>
      </c>
      <c r="C22" s="4" t="s">
        <v>28</v>
      </c>
      <c r="D22" s="4" t="str">
        <f>"2022110510"</f>
        <v>2022110510</v>
      </c>
      <c r="E22" s="5">
        <v>68.25</v>
      </c>
      <c r="F22" s="5">
        <v>68.5</v>
      </c>
      <c r="G22" s="5">
        <f t="shared" si="0"/>
        <v>68.425</v>
      </c>
      <c r="H22" s="5"/>
    </row>
    <row r="23" ht="15.6" spans="1:8">
      <c r="A23" s="3">
        <v>21</v>
      </c>
      <c r="B23" s="4" t="str">
        <f>"20221016"</f>
        <v>20221016</v>
      </c>
      <c r="C23" s="4" t="s">
        <v>29</v>
      </c>
      <c r="D23" s="4" t="str">
        <f>"2022110625"</f>
        <v>2022110625</v>
      </c>
      <c r="E23" s="5">
        <v>62.75</v>
      </c>
      <c r="F23" s="5">
        <v>78.5</v>
      </c>
      <c r="G23" s="5">
        <f t="shared" si="0"/>
        <v>73.775</v>
      </c>
      <c r="H23" s="5"/>
    </row>
    <row r="24" ht="15.6" spans="1:8">
      <c r="A24" s="3">
        <v>22</v>
      </c>
      <c r="B24" s="4" t="str">
        <f>"20221016"</f>
        <v>20221016</v>
      </c>
      <c r="C24" s="4" t="s">
        <v>30</v>
      </c>
      <c r="D24" s="4" t="str">
        <f>"2022110619"</f>
        <v>2022110619</v>
      </c>
      <c r="E24" s="5">
        <v>61.25</v>
      </c>
      <c r="F24" s="5">
        <v>76.5</v>
      </c>
      <c r="G24" s="5">
        <f t="shared" si="0"/>
        <v>71.925</v>
      </c>
      <c r="H24" s="5"/>
    </row>
    <row r="25" ht="15.6" spans="1:8">
      <c r="A25" s="3">
        <v>23</v>
      </c>
      <c r="B25" s="4" t="str">
        <f>"20221016"</f>
        <v>20221016</v>
      </c>
      <c r="C25" s="4" t="s">
        <v>31</v>
      </c>
      <c r="D25" s="4" t="str">
        <f>"2022110616"</f>
        <v>2022110616</v>
      </c>
      <c r="E25" s="5">
        <v>57.25</v>
      </c>
      <c r="F25" s="5">
        <v>71</v>
      </c>
      <c r="G25" s="5">
        <f t="shared" si="0"/>
        <v>66.875</v>
      </c>
      <c r="H25" s="5"/>
    </row>
    <row r="26" ht="15.6" spans="1:8">
      <c r="A26" s="3">
        <v>24</v>
      </c>
      <c r="B26" s="4" t="str">
        <f>"20221017"</f>
        <v>20221017</v>
      </c>
      <c r="C26" s="4" t="s">
        <v>32</v>
      </c>
      <c r="D26" s="4" t="str">
        <f>"2022110326"</f>
        <v>2022110326</v>
      </c>
      <c r="E26" s="5">
        <v>60.5</v>
      </c>
      <c r="F26" s="5">
        <v>91</v>
      </c>
      <c r="G26" s="5">
        <f t="shared" si="0"/>
        <v>81.85</v>
      </c>
      <c r="H26" s="5"/>
    </row>
    <row r="27" ht="15.6" spans="1:8">
      <c r="A27" s="3">
        <v>25</v>
      </c>
      <c r="B27" s="4" t="str">
        <f>"20221017"</f>
        <v>20221017</v>
      </c>
      <c r="C27" s="4" t="s">
        <v>33</v>
      </c>
      <c r="D27" s="4" t="str">
        <f>"2022110310"</f>
        <v>2022110310</v>
      </c>
      <c r="E27" s="5">
        <v>75.25</v>
      </c>
      <c r="F27" s="5">
        <v>77.5</v>
      </c>
      <c r="G27" s="5">
        <f t="shared" si="0"/>
        <v>76.825</v>
      </c>
      <c r="H27" s="5"/>
    </row>
    <row r="28" ht="15.6" spans="1:8">
      <c r="A28" s="3">
        <v>26</v>
      </c>
      <c r="B28" s="4" t="str">
        <f>"20221018"</f>
        <v>20221018</v>
      </c>
      <c r="C28" s="4" t="s">
        <v>34</v>
      </c>
      <c r="D28" s="4" t="str">
        <f>"2022110714"</f>
        <v>2022110714</v>
      </c>
      <c r="E28" s="5">
        <v>71.5</v>
      </c>
      <c r="F28" s="5">
        <v>87.5</v>
      </c>
      <c r="G28" s="5">
        <f t="shared" si="0"/>
        <v>82.7</v>
      </c>
      <c r="H28" s="5"/>
    </row>
    <row r="29" ht="15.6" spans="1:8">
      <c r="A29" s="3">
        <v>27</v>
      </c>
      <c r="B29" s="4" t="str">
        <f t="shared" ref="B29:B38" si="1">"20221019"</f>
        <v>20221019</v>
      </c>
      <c r="C29" s="4" t="s">
        <v>35</v>
      </c>
      <c r="D29" s="4" t="str">
        <f>"2022110104"</f>
        <v>2022110104</v>
      </c>
      <c r="E29" s="5">
        <v>67.5</v>
      </c>
      <c r="F29" s="5">
        <v>79</v>
      </c>
      <c r="G29" s="5">
        <f t="shared" si="0"/>
        <v>75.55</v>
      </c>
      <c r="H29" s="5"/>
    </row>
    <row r="30" ht="15.6" spans="1:8">
      <c r="A30" s="3">
        <v>28</v>
      </c>
      <c r="B30" s="4" t="str">
        <f t="shared" si="1"/>
        <v>20221019</v>
      </c>
      <c r="C30" s="4" t="s">
        <v>36</v>
      </c>
      <c r="D30" s="4" t="str">
        <f>"2022110122"</f>
        <v>2022110122</v>
      </c>
      <c r="E30" s="5">
        <v>60.75</v>
      </c>
      <c r="F30" s="5">
        <v>77</v>
      </c>
      <c r="G30" s="5">
        <f t="shared" si="0"/>
        <v>72.125</v>
      </c>
      <c r="H30" s="5"/>
    </row>
    <row r="31" ht="15.6" spans="1:8">
      <c r="A31" s="3">
        <v>29</v>
      </c>
      <c r="B31" s="4" t="str">
        <f t="shared" si="1"/>
        <v>20221019</v>
      </c>
      <c r="C31" s="4" t="s">
        <v>37</v>
      </c>
      <c r="D31" s="4" t="str">
        <f>"2022110202"</f>
        <v>2022110202</v>
      </c>
      <c r="E31" s="5">
        <v>71.75</v>
      </c>
      <c r="F31" s="5">
        <v>71</v>
      </c>
      <c r="G31" s="5">
        <f t="shared" si="0"/>
        <v>71.225</v>
      </c>
      <c r="H31" s="5"/>
    </row>
    <row r="32" ht="15.6" spans="1:8">
      <c r="A32" s="3">
        <v>30</v>
      </c>
      <c r="B32" s="4" t="str">
        <f t="shared" si="1"/>
        <v>20221019</v>
      </c>
      <c r="C32" s="4" t="s">
        <v>38</v>
      </c>
      <c r="D32" s="4" t="str">
        <f>"2022110116"</f>
        <v>2022110116</v>
      </c>
      <c r="E32" s="5">
        <v>69.5</v>
      </c>
      <c r="F32" s="5">
        <v>70.5</v>
      </c>
      <c r="G32" s="5">
        <f t="shared" si="0"/>
        <v>70.2</v>
      </c>
      <c r="H32" s="5"/>
    </row>
    <row r="33" ht="15.6" spans="1:8">
      <c r="A33" s="3">
        <v>31</v>
      </c>
      <c r="B33" s="4" t="str">
        <f t="shared" si="1"/>
        <v>20221019</v>
      </c>
      <c r="C33" s="4" t="s">
        <v>39</v>
      </c>
      <c r="D33" s="4" t="str">
        <f>"2022110117"</f>
        <v>2022110117</v>
      </c>
      <c r="E33" s="5">
        <v>62</v>
      </c>
      <c r="F33" s="5">
        <v>71</v>
      </c>
      <c r="G33" s="5">
        <f t="shared" si="0"/>
        <v>68.3</v>
      </c>
      <c r="H33" s="5"/>
    </row>
    <row r="34" ht="15.6" spans="1:8">
      <c r="A34" s="3">
        <v>32</v>
      </c>
      <c r="B34" s="4" t="str">
        <f t="shared" si="1"/>
        <v>20221019</v>
      </c>
      <c r="C34" s="4" t="s">
        <v>40</v>
      </c>
      <c r="D34" s="4" t="str">
        <f>"2022110119"</f>
        <v>2022110119</v>
      </c>
      <c r="E34" s="5">
        <v>63.75</v>
      </c>
      <c r="F34" s="5">
        <v>68</v>
      </c>
      <c r="G34" s="5">
        <f t="shared" si="0"/>
        <v>66.725</v>
      </c>
      <c r="H34" s="5"/>
    </row>
    <row r="35" ht="15.6" spans="1:8">
      <c r="A35" s="3">
        <v>33</v>
      </c>
      <c r="B35" s="4" t="str">
        <f t="shared" si="1"/>
        <v>20221019</v>
      </c>
      <c r="C35" s="4" t="s">
        <v>41</v>
      </c>
      <c r="D35" s="4" t="str">
        <f>"2022110115"</f>
        <v>2022110115</v>
      </c>
      <c r="E35" s="5">
        <v>51.5</v>
      </c>
      <c r="F35" s="5">
        <v>70.5</v>
      </c>
      <c r="G35" s="5">
        <f t="shared" si="0"/>
        <v>64.8</v>
      </c>
      <c r="H35" s="5"/>
    </row>
    <row r="36" ht="15.6" spans="1:8">
      <c r="A36" s="3">
        <v>34</v>
      </c>
      <c r="B36" s="4" t="str">
        <f t="shared" si="1"/>
        <v>20221019</v>
      </c>
      <c r="C36" s="4" t="s">
        <v>42</v>
      </c>
      <c r="D36" s="4" t="str">
        <f>"2022110112"</f>
        <v>2022110112</v>
      </c>
      <c r="E36" s="5">
        <v>59.75</v>
      </c>
      <c r="F36" s="5">
        <v>66.5</v>
      </c>
      <c r="G36" s="5">
        <f t="shared" si="0"/>
        <v>64.475</v>
      </c>
      <c r="H36" s="5"/>
    </row>
    <row r="37" ht="15.6" spans="1:8">
      <c r="A37" s="3">
        <v>35</v>
      </c>
      <c r="B37" s="4" t="str">
        <f t="shared" si="1"/>
        <v>20221019</v>
      </c>
      <c r="C37" s="4" t="s">
        <v>43</v>
      </c>
      <c r="D37" s="4" t="str">
        <f>"2022110120"</f>
        <v>2022110120</v>
      </c>
      <c r="E37" s="5">
        <v>64</v>
      </c>
      <c r="F37" s="5">
        <v>64.5</v>
      </c>
      <c r="G37" s="5">
        <f t="shared" si="0"/>
        <v>64.35</v>
      </c>
      <c r="H37" s="5"/>
    </row>
    <row r="38" ht="15.6" spans="1:8">
      <c r="A38" s="3">
        <v>36</v>
      </c>
      <c r="B38" s="4" t="str">
        <f t="shared" si="1"/>
        <v>20221019</v>
      </c>
      <c r="C38" s="4" t="s">
        <v>44</v>
      </c>
      <c r="D38" s="4" t="str">
        <f>"2022110111"</f>
        <v>2022110111</v>
      </c>
      <c r="E38" s="5">
        <v>69.25</v>
      </c>
      <c r="F38" s="5">
        <v>61</v>
      </c>
      <c r="G38" s="5">
        <f t="shared" si="0"/>
        <v>63.475</v>
      </c>
      <c r="H38" s="5"/>
    </row>
    <row r="39" ht="15.6" spans="1:8">
      <c r="A39" s="3">
        <v>37</v>
      </c>
      <c r="B39" s="4" t="str">
        <f>"20221020"</f>
        <v>20221020</v>
      </c>
      <c r="C39" s="4" t="s">
        <v>45</v>
      </c>
      <c r="D39" s="4" t="str">
        <f>"2022110203"</f>
        <v>2022110203</v>
      </c>
      <c r="E39" s="5">
        <v>71.5</v>
      </c>
      <c r="F39" s="5">
        <v>60.5</v>
      </c>
      <c r="G39" s="5">
        <f t="shared" si="0"/>
        <v>63.8</v>
      </c>
      <c r="H39" s="5"/>
    </row>
    <row r="40" ht="15.6" spans="1:8">
      <c r="A40" s="3">
        <v>38</v>
      </c>
      <c r="B40" s="4" t="str">
        <f>"20221032"</f>
        <v>20221032</v>
      </c>
      <c r="C40" s="4" t="s">
        <v>46</v>
      </c>
      <c r="D40" s="4" t="str">
        <f>"2022110218"</f>
        <v>2022110218</v>
      </c>
      <c r="E40" s="5">
        <v>51.75</v>
      </c>
      <c r="F40" s="5">
        <v>79.5</v>
      </c>
      <c r="G40" s="5">
        <f t="shared" si="0"/>
        <v>71.175</v>
      </c>
      <c r="H40" s="5"/>
    </row>
    <row r="41" ht="15.6" spans="1:8">
      <c r="A41" s="3">
        <v>39</v>
      </c>
      <c r="B41" s="4" t="str">
        <f>"20221032"</f>
        <v>20221032</v>
      </c>
      <c r="C41" s="4" t="s">
        <v>47</v>
      </c>
      <c r="D41" s="4" t="str">
        <f>"2022110225"</f>
        <v>2022110225</v>
      </c>
      <c r="E41" s="5">
        <v>42.75</v>
      </c>
      <c r="F41" s="5">
        <v>80</v>
      </c>
      <c r="G41" s="5">
        <f t="shared" si="0"/>
        <v>68.825</v>
      </c>
      <c r="H41" s="5"/>
    </row>
    <row r="42" ht="15.6" spans="1:8">
      <c r="A42" s="3">
        <v>40</v>
      </c>
      <c r="B42" s="4" t="str">
        <f>"20221032"</f>
        <v>20221032</v>
      </c>
      <c r="C42" s="4" t="s">
        <v>48</v>
      </c>
      <c r="D42" s="4" t="str">
        <f>"2022110215"</f>
        <v>2022110215</v>
      </c>
      <c r="E42" s="5">
        <v>53.75</v>
      </c>
      <c r="F42" s="5">
        <v>74</v>
      </c>
      <c r="G42" s="5">
        <f t="shared" si="0"/>
        <v>67.925</v>
      </c>
      <c r="H42" s="5"/>
    </row>
    <row r="43" ht="15.6" spans="1:8">
      <c r="A43" s="3">
        <v>41</v>
      </c>
      <c r="B43" s="4" t="str">
        <f>"20221032"</f>
        <v>20221032</v>
      </c>
      <c r="C43" s="4" t="s">
        <v>49</v>
      </c>
      <c r="D43" s="4" t="str">
        <f>"2022110208"</f>
        <v>2022110208</v>
      </c>
      <c r="E43" s="5">
        <v>57.5</v>
      </c>
      <c r="F43" s="5">
        <v>69.5</v>
      </c>
      <c r="G43" s="5">
        <f t="shared" si="0"/>
        <v>65.9</v>
      </c>
      <c r="H43" s="5"/>
    </row>
    <row r="44" ht="15.6" spans="1:8">
      <c r="A44" s="3">
        <v>42</v>
      </c>
      <c r="B44" s="4" t="str">
        <f>"20221032"</f>
        <v>20221032</v>
      </c>
      <c r="C44" s="4" t="s">
        <v>50</v>
      </c>
      <c r="D44" s="4" t="str">
        <f>"2022110207"</f>
        <v>2022110207</v>
      </c>
      <c r="E44" s="5">
        <v>48</v>
      </c>
      <c r="F44" s="5">
        <v>72.5</v>
      </c>
      <c r="G44" s="5">
        <f t="shared" si="0"/>
        <v>65.15</v>
      </c>
      <c r="H44" s="5"/>
    </row>
    <row r="45" ht="15.6" spans="1:8">
      <c r="A45" s="3">
        <v>43</v>
      </c>
      <c r="B45" s="4" t="str">
        <f>"20221034"</f>
        <v>20221034</v>
      </c>
      <c r="C45" s="4" t="s">
        <v>51</v>
      </c>
      <c r="D45" s="4" t="str">
        <f>"2022110306"</f>
        <v>2022110306</v>
      </c>
      <c r="E45" s="5">
        <v>57.75</v>
      </c>
      <c r="F45" s="5">
        <v>70</v>
      </c>
      <c r="G45" s="5">
        <f t="shared" si="0"/>
        <v>66.325</v>
      </c>
      <c r="H45" s="5"/>
    </row>
    <row r="46" ht="15.6" spans="1:8">
      <c r="A46" s="3">
        <v>44</v>
      </c>
      <c r="B46" s="4" t="str">
        <f>"20221034"</f>
        <v>20221034</v>
      </c>
      <c r="C46" s="4" t="s">
        <v>52</v>
      </c>
      <c r="D46" s="4" t="str">
        <f>"2022110305"</f>
        <v>2022110305</v>
      </c>
      <c r="E46" s="5">
        <v>55.5</v>
      </c>
      <c r="F46" s="5">
        <v>62</v>
      </c>
      <c r="G46" s="5">
        <f t="shared" si="0"/>
        <v>60.05</v>
      </c>
      <c r="H46" s="5"/>
    </row>
    <row r="47" ht="15.6" spans="1:8">
      <c r="A47" s="3">
        <v>45</v>
      </c>
      <c r="B47" s="4" t="str">
        <f>"20221035"</f>
        <v>20221035</v>
      </c>
      <c r="C47" s="4" t="s">
        <v>53</v>
      </c>
      <c r="D47" s="4" t="str">
        <f>"2022110707"</f>
        <v>2022110707</v>
      </c>
      <c r="E47" s="5">
        <v>72.5</v>
      </c>
      <c r="F47" s="5">
        <v>68</v>
      </c>
      <c r="G47" s="5">
        <f t="shared" si="0"/>
        <v>69.35</v>
      </c>
      <c r="H47" s="5"/>
    </row>
    <row r="48" ht="15.6" spans="1:8">
      <c r="A48" s="3">
        <v>46</v>
      </c>
      <c r="B48" s="4" t="str">
        <f>"20221035"</f>
        <v>20221035</v>
      </c>
      <c r="C48" s="4" t="s">
        <v>54</v>
      </c>
      <c r="D48" s="4" t="str">
        <f>"2022110704"</f>
        <v>2022110704</v>
      </c>
      <c r="E48" s="5">
        <v>69</v>
      </c>
      <c r="F48" s="5">
        <v>69</v>
      </c>
      <c r="G48" s="5">
        <f t="shared" si="0"/>
        <v>69</v>
      </c>
      <c r="H48" s="5"/>
    </row>
    <row r="49" ht="15.6" spans="1:8">
      <c r="A49" s="3">
        <v>47</v>
      </c>
      <c r="B49" s="4" t="str">
        <f>"20221035"</f>
        <v>20221035</v>
      </c>
      <c r="C49" s="4" t="s">
        <v>55</v>
      </c>
      <c r="D49" s="4" t="str">
        <f>"2022110705"</f>
        <v>2022110705</v>
      </c>
      <c r="E49" s="5">
        <v>69.5</v>
      </c>
      <c r="F49" s="5">
        <v>65</v>
      </c>
      <c r="G49" s="5">
        <f t="shared" si="0"/>
        <v>66.35</v>
      </c>
      <c r="H49" s="5"/>
    </row>
    <row r="50" ht="15.6" spans="1:8">
      <c r="A50" s="3">
        <v>48</v>
      </c>
      <c r="B50" s="4" t="str">
        <f>"20221036"</f>
        <v>20221036</v>
      </c>
      <c r="C50" s="4" t="s">
        <v>56</v>
      </c>
      <c r="D50" s="4" t="str">
        <f>"2022110610"</f>
        <v>2022110610</v>
      </c>
      <c r="E50" s="5">
        <v>56.75</v>
      </c>
      <c r="F50" s="5">
        <v>62</v>
      </c>
      <c r="G50" s="5">
        <f t="shared" si="0"/>
        <v>60.425</v>
      </c>
      <c r="H50" s="5"/>
    </row>
    <row r="51" ht="15.6" spans="1:8">
      <c r="A51" s="3">
        <v>49</v>
      </c>
      <c r="B51" s="4" t="str">
        <f>"20221037"</f>
        <v>20221037</v>
      </c>
      <c r="C51" s="4" t="s">
        <v>57</v>
      </c>
      <c r="D51" s="4" t="str">
        <f>"2022110521"</f>
        <v>2022110521</v>
      </c>
      <c r="E51" s="5">
        <v>62</v>
      </c>
      <c r="F51" s="5">
        <v>71</v>
      </c>
      <c r="G51" s="5">
        <f t="shared" si="0"/>
        <v>68.3</v>
      </c>
      <c r="H51" s="5"/>
    </row>
    <row r="52" ht="61" customHeight="1" spans="1:8">
      <c r="A52" s="6" t="s">
        <v>58</v>
      </c>
      <c r="B52" s="1"/>
      <c r="C52" s="1"/>
      <c r="D52" s="1"/>
      <c r="E52" s="1"/>
      <c r="F52" s="1"/>
      <c r="G52" s="1"/>
      <c r="H52" s="1"/>
    </row>
    <row r="53" ht="15.6" spans="1:8">
      <c r="A53" s="7" t="s">
        <v>1</v>
      </c>
      <c r="B53" s="7" t="s">
        <v>2</v>
      </c>
      <c r="C53" s="7" t="s">
        <v>3</v>
      </c>
      <c r="D53" s="7" t="s">
        <v>59</v>
      </c>
      <c r="E53" s="8" t="s">
        <v>60</v>
      </c>
      <c r="F53" s="9"/>
      <c r="G53" s="10"/>
      <c r="H53" s="7" t="s">
        <v>8</v>
      </c>
    </row>
    <row r="54" ht="15.6" spans="1:8">
      <c r="A54" s="4">
        <v>1</v>
      </c>
      <c r="B54" s="4">
        <v>20221021</v>
      </c>
      <c r="C54" s="4" t="s">
        <v>61</v>
      </c>
      <c r="D54" s="4" t="s">
        <v>62</v>
      </c>
      <c r="E54" s="11">
        <v>82.4</v>
      </c>
      <c r="F54" s="12"/>
      <c r="G54" s="13"/>
      <c r="H54" s="4"/>
    </row>
    <row r="55" ht="15.6" spans="1:8">
      <c r="A55" s="4">
        <v>2</v>
      </c>
      <c r="B55" s="4">
        <v>20221022</v>
      </c>
      <c r="C55" s="4" t="s">
        <v>63</v>
      </c>
      <c r="D55" s="4" t="s">
        <v>64</v>
      </c>
      <c r="E55" s="11">
        <v>81.2</v>
      </c>
      <c r="F55" s="12"/>
      <c r="G55" s="13"/>
      <c r="H55" s="4"/>
    </row>
    <row r="56" ht="15.6" spans="1:8">
      <c r="A56" s="4">
        <v>3</v>
      </c>
      <c r="B56" s="4">
        <v>20221040</v>
      </c>
      <c r="C56" s="4" t="s">
        <v>65</v>
      </c>
      <c r="D56" s="4" t="s">
        <v>66</v>
      </c>
      <c r="E56" s="11">
        <v>84.8</v>
      </c>
      <c r="F56" s="12"/>
      <c r="G56" s="13"/>
      <c r="H56" s="4"/>
    </row>
    <row r="57" ht="15.6" spans="1:8">
      <c r="A57" s="4">
        <v>4</v>
      </c>
      <c r="B57" s="4">
        <v>20221041</v>
      </c>
      <c r="C57" s="4" t="s">
        <v>67</v>
      </c>
      <c r="D57" s="4" t="s">
        <v>68</v>
      </c>
      <c r="E57" s="11">
        <v>78</v>
      </c>
      <c r="F57" s="12"/>
      <c r="G57" s="13"/>
      <c r="H57" s="4"/>
    </row>
    <row r="58" ht="15.6" spans="1:8">
      <c r="A58" s="14"/>
      <c r="B58" s="14"/>
      <c r="C58" s="14"/>
      <c r="D58" s="14"/>
      <c r="E58" s="15"/>
      <c r="F58" s="15"/>
      <c r="G58" s="15"/>
      <c r="H58" s="14"/>
    </row>
  </sheetData>
  <sortState ref="A3:H173">
    <sortCondition ref="B3:B173"/>
  </sortState>
  <mergeCells count="7">
    <mergeCell ref="A1:H1"/>
    <mergeCell ref="A52:H52"/>
    <mergeCell ref="E53:G53"/>
    <mergeCell ref="E54:G54"/>
    <mergeCell ref="E55:G55"/>
    <mergeCell ref="E56:G56"/>
    <mergeCell ref="E57:G5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2022-12-02T00:27:00Z</dcterms:created>
  <dcterms:modified xsi:type="dcterms:W3CDTF">2022-12-08T03:04:39Z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80B2969D2EC84BD5B3CACD899A312876</vt:lpwstr>
  </property>
  <property fmtid="{D5CDD505-2E9C-101B-9397-08002B2CF9AE}" pid="3" name="KSOProductBuildVer">
    <vt:lpwstr>2052-11.1.0.12651</vt:lpwstr>
  </property>
</Properties>
</file>