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1"/>
  </bookViews>
  <sheets>
    <sheet name="2022年公开招聘工作人员（第五批）入围面试人员汇总" sheetId="1" r:id="rId1"/>
    <sheet name="面试护理A组" sheetId="2" r:id="rId2"/>
    <sheet name="面试护理B组" sheetId="3" r:id="rId3"/>
  </sheets>
  <definedNames>
    <definedName name="_xlnm.Print_Titles" localSheetId="0">'2022年公开招聘工作人员（第五批）入围面试人员汇总'!$1:$3</definedName>
    <definedName name="_xlnm._FilterDatabase" localSheetId="0" hidden="1">'2022年公开招聘工作人员（第五批）入围面试人员汇总'!$A$3:$G$32</definedName>
  </definedNames>
  <calcPr fullCalcOnLoad="1"/>
</workbook>
</file>

<file path=xl/sharedStrings.xml><?xml version="1.0" encoding="utf-8"?>
<sst xmlns="http://schemas.openxmlformats.org/spreadsheetml/2006/main" count="238" uniqueCount="74">
  <si>
    <t>保亭黎族苗族自治县人民医院2022年公开招聘工作人员（第五批）入围面试人员汇总表</t>
  </si>
  <si>
    <t>序号</t>
  </si>
  <si>
    <t>报考岗位</t>
  </si>
  <si>
    <t>招录人数</t>
  </si>
  <si>
    <t>姓名</t>
  </si>
  <si>
    <t>性别</t>
  </si>
  <si>
    <t>身份证号码</t>
  </si>
  <si>
    <t>分数</t>
  </si>
  <si>
    <t>笔试平均分</t>
  </si>
  <si>
    <t>排名</t>
  </si>
  <si>
    <t>是否进入面试</t>
  </si>
  <si>
    <t>0101_护士</t>
  </si>
  <si>
    <t>4600351991******424</t>
  </si>
  <si>
    <t>是</t>
  </si>
  <si>
    <t>4690071994******686</t>
  </si>
  <si>
    <t>4600271997******441</t>
  </si>
  <si>
    <t>4600341996******427</t>
  </si>
  <si>
    <t>4603001995******046</t>
  </si>
  <si>
    <t>4600031994******444</t>
  </si>
  <si>
    <t>4600331999******220</t>
  </si>
  <si>
    <t>4690032001******728</t>
  </si>
  <si>
    <t>4600331997******26X</t>
  </si>
  <si>
    <t>4600331994******500</t>
  </si>
  <si>
    <t>4600031997******226</t>
  </si>
  <si>
    <t>4600341998******828</t>
  </si>
  <si>
    <t>4690071996******988</t>
  </si>
  <si>
    <t>4600341996******529</t>
  </si>
  <si>
    <t>4600331999******085</t>
  </si>
  <si>
    <t>4600361999******527</t>
  </si>
  <si>
    <t>4600332000******581</t>
  </si>
  <si>
    <t>4600282000******220</t>
  </si>
  <si>
    <t>4690271999******840</t>
  </si>
  <si>
    <t>4600331998******844</t>
  </si>
  <si>
    <t>4600351994******326</t>
  </si>
  <si>
    <t>4600351996******047</t>
  </si>
  <si>
    <t>4600071997******800</t>
  </si>
  <si>
    <t>4690232001******949</t>
  </si>
  <si>
    <t>4600062000******620</t>
  </si>
  <si>
    <t>4600271999******027</t>
  </si>
  <si>
    <t>4600351987******528</t>
  </si>
  <si>
    <t>4600061995******424</t>
  </si>
  <si>
    <t>4600311997******442</t>
  </si>
  <si>
    <t>保亭黎族苗族自治县人民医院2022年公开招聘工作人员（第五批）入围面试人员线上面试分组（A组）</t>
  </si>
  <si>
    <t>计划面试时间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</si>
  <si>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</si>
  <si>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</si>
  <si>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</si>
  <si>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</si>
  <si>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</si>
  <si>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</si>
  <si>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</si>
  <si>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</si>
  <si>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</si>
  <si>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</si>
  <si>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</si>
  <si>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</si>
  <si>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</si>
  <si>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</si>
  <si>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</si>
  <si>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保亭黎族苗族自治县人民医院2022年公开招聘工作人员（第五批）入围面试人员线上面试分组（B组）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</si>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</sst>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7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20" fontId="37" fillId="0" borderId="9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SheetLayoutView="100" workbookViewId="0" topLeftCell="A9">
      <selection activeCell="N16" sqref="N16"/>
    </sheetView>
  </sheetViews>
  <sheetFormatPr defaultColWidth="9.00390625" defaultRowHeight="15"/>
  <cols>
    <col min="1" max="1" width="4.57421875" style="0" customWidth="1"/>
    <col min="2" max="2" width="11.57421875" style="0" customWidth="1"/>
    <col min="3" max="3" width="6.421875" style="0" customWidth="1"/>
    <col min="4" max="4" width="9.00390625" style="4" customWidth="1"/>
    <col min="5" max="5" width="5.8515625" style="0" customWidth="1"/>
    <col min="6" max="6" width="19.7109375" style="0" customWidth="1"/>
    <col min="7" max="8" width="8.421875" style="0" customWidth="1"/>
    <col min="9" max="9" width="10.140625" style="0" customWidth="1"/>
    <col min="10" max="10" width="8.421875" style="0" customWidth="1"/>
    <col min="11" max="12" width="13.421875" style="0" customWidth="1"/>
  </cols>
  <sheetData>
    <row r="1" spans="1:10" s="1" customFormat="1" ht="51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8" s="1" customFormat="1" ht="9" customHeight="1">
      <c r="A2" s="6"/>
      <c r="B2" s="7"/>
      <c r="C2" s="7"/>
      <c r="D2" s="8"/>
      <c r="E2" s="7"/>
      <c r="F2" s="7"/>
      <c r="G2" s="7"/>
      <c r="H2" s="9"/>
    </row>
    <row r="3" spans="1:12" s="2" customFormat="1" ht="4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  <c r="J3" s="10" t="s">
        <v>10</v>
      </c>
      <c r="K3" s="16"/>
      <c r="L3" s="16"/>
    </row>
    <row r="4" spans="1:10" s="3" customFormat="1" ht="21.75" customHeight="1">
      <c r="A4" s="12">
        <v>1</v>
      </c>
      <c r="B4" s="12" t="s">
        <v>11</v>
      </c>
      <c r="C4" s="12">
        <v>15</v>
      </c>
      <c r="D4" s="14" t="str">
        <f>"黄晓双"</f>
        <v>黄晓双</v>
      </c>
      <c r="E4" s="12" t="str">
        <f aca="true" t="shared" si="0" ref="E4:E33">"女"</f>
        <v>女</v>
      </c>
      <c r="F4" s="12" t="s">
        <v>12</v>
      </c>
      <c r="G4" s="12">
        <v>84</v>
      </c>
      <c r="H4" s="12">
        <v>58.8</v>
      </c>
      <c r="I4" s="17">
        <v>1</v>
      </c>
      <c r="J4" s="18" t="s">
        <v>13</v>
      </c>
    </row>
    <row r="5" spans="1:10" s="3" customFormat="1" ht="21.75" customHeight="1">
      <c r="A5" s="12">
        <v>2</v>
      </c>
      <c r="B5" s="12" t="s">
        <v>11</v>
      </c>
      <c r="C5" s="12">
        <v>15</v>
      </c>
      <c r="D5" s="14" t="str">
        <f>"苏才媛"</f>
        <v>苏才媛</v>
      </c>
      <c r="E5" s="12" t="str">
        <f t="shared" si="0"/>
        <v>女</v>
      </c>
      <c r="F5" s="12" t="s">
        <v>14</v>
      </c>
      <c r="G5" s="12">
        <v>79</v>
      </c>
      <c r="H5" s="12">
        <v>58.8</v>
      </c>
      <c r="I5" s="17">
        <v>2</v>
      </c>
      <c r="J5" s="18" t="s">
        <v>13</v>
      </c>
    </row>
    <row r="6" spans="1:10" s="3" customFormat="1" ht="21.75" customHeight="1">
      <c r="A6" s="13">
        <v>3</v>
      </c>
      <c r="B6" s="13" t="s">
        <v>11</v>
      </c>
      <c r="C6" s="13">
        <v>15</v>
      </c>
      <c r="D6" s="13" t="str">
        <f>"杨文珠"</f>
        <v>杨文珠</v>
      </c>
      <c r="E6" s="13" t="str">
        <f t="shared" si="0"/>
        <v>女</v>
      </c>
      <c r="F6" s="13" t="s">
        <v>15</v>
      </c>
      <c r="G6" s="13">
        <v>78</v>
      </c>
      <c r="H6" s="12">
        <v>58.8</v>
      </c>
      <c r="I6" s="20">
        <v>3</v>
      </c>
      <c r="J6" s="18" t="s">
        <v>13</v>
      </c>
    </row>
    <row r="7" spans="1:10" s="3" customFormat="1" ht="21.75" customHeight="1">
      <c r="A7" s="13">
        <v>4</v>
      </c>
      <c r="B7" s="13" t="s">
        <v>11</v>
      </c>
      <c r="C7" s="13">
        <v>15</v>
      </c>
      <c r="D7" s="14" t="str">
        <f>"李子星"</f>
        <v>李子星</v>
      </c>
      <c r="E7" s="13" t="str">
        <f t="shared" si="0"/>
        <v>女</v>
      </c>
      <c r="F7" s="13" t="s">
        <v>16</v>
      </c>
      <c r="G7" s="13">
        <v>76</v>
      </c>
      <c r="H7" s="12">
        <v>58.8</v>
      </c>
      <c r="I7" s="20">
        <v>4</v>
      </c>
      <c r="J7" s="18" t="s">
        <v>13</v>
      </c>
    </row>
    <row r="8" spans="1:10" s="3" customFormat="1" ht="21.75" customHeight="1">
      <c r="A8" s="13">
        <v>5</v>
      </c>
      <c r="B8" s="14" t="s">
        <v>11</v>
      </c>
      <c r="C8" s="14">
        <v>15</v>
      </c>
      <c r="D8" s="14" t="str">
        <f>"林瑞莲"</f>
        <v>林瑞莲</v>
      </c>
      <c r="E8" s="14" t="str">
        <f t="shared" si="0"/>
        <v>女</v>
      </c>
      <c r="F8" s="14" t="s">
        <v>17</v>
      </c>
      <c r="G8" s="14">
        <v>73</v>
      </c>
      <c r="H8" s="12">
        <v>58.8</v>
      </c>
      <c r="I8" s="21">
        <v>5</v>
      </c>
      <c r="J8" s="18" t="s">
        <v>13</v>
      </c>
    </row>
    <row r="9" spans="1:10" s="3" customFormat="1" ht="21.75" customHeight="1">
      <c r="A9" s="13">
        <v>6</v>
      </c>
      <c r="B9" s="13" t="s">
        <v>11</v>
      </c>
      <c r="C9" s="13">
        <v>15</v>
      </c>
      <c r="D9" s="13" t="str">
        <f>"吴俊美"</f>
        <v>吴俊美</v>
      </c>
      <c r="E9" s="13" t="str">
        <f t="shared" si="0"/>
        <v>女</v>
      </c>
      <c r="F9" s="13" t="s">
        <v>18</v>
      </c>
      <c r="G9" s="13">
        <v>69</v>
      </c>
      <c r="H9" s="12">
        <v>58.8</v>
      </c>
      <c r="I9" s="20">
        <v>6</v>
      </c>
      <c r="J9" s="18" t="s">
        <v>13</v>
      </c>
    </row>
    <row r="10" spans="1:10" s="3" customFormat="1" ht="21.75" customHeight="1">
      <c r="A10" s="12">
        <v>7</v>
      </c>
      <c r="B10" s="12" t="s">
        <v>11</v>
      </c>
      <c r="C10" s="12">
        <v>15</v>
      </c>
      <c r="D10" s="14" t="str">
        <f>"吴日春"</f>
        <v>吴日春</v>
      </c>
      <c r="E10" s="12" t="str">
        <f t="shared" si="0"/>
        <v>女</v>
      </c>
      <c r="F10" s="12" t="s">
        <v>19</v>
      </c>
      <c r="G10" s="12">
        <v>69</v>
      </c>
      <c r="H10" s="12">
        <v>58.8</v>
      </c>
      <c r="I10" s="17">
        <v>7</v>
      </c>
      <c r="J10" s="18" t="s">
        <v>13</v>
      </c>
    </row>
    <row r="11" spans="1:10" s="3" customFormat="1" ht="21.75" customHeight="1">
      <c r="A11" s="12">
        <v>8</v>
      </c>
      <c r="B11" s="12" t="s">
        <v>11</v>
      </c>
      <c r="C11" s="12">
        <v>15</v>
      </c>
      <c r="D11" s="14" t="str">
        <f>"李玉香"</f>
        <v>李玉香</v>
      </c>
      <c r="E11" s="12" t="str">
        <f t="shared" si="0"/>
        <v>女</v>
      </c>
      <c r="F11" s="12" t="s">
        <v>20</v>
      </c>
      <c r="G11" s="12">
        <v>68</v>
      </c>
      <c r="H11" s="12">
        <v>58.8</v>
      </c>
      <c r="I11" s="17">
        <v>8</v>
      </c>
      <c r="J11" s="18" t="s">
        <v>13</v>
      </c>
    </row>
    <row r="12" spans="1:10" s="3" customFormat="1" ht="21.75" customHeight="1">
      <c r="A12" s="12">
        <v>9</v>
      </c>
      <c r="B12" s="12" t="s">
        <v>11</v>
      </c>
      <c r="C12" s="12">
        <v>15</v>
      </c>
      <c r="D12" s="14" t="str">
        <f>"陈佳云"</f>
        <v>陈佳云</v>
      </c>
      <c r="E12" s="12" t="str">
        <f t="shared" si="0"/>
        <v>女</v>
      </c>
      <c r="F12" s="12" t="s">
        <v>21</v>
      </c>
      <c r="G12" s="12">
        <v>67</v>
      </c>
      <c r="H12" s="12">
        <v>58.8</v>
      </c>
      <c r="I12" s="17">
        <v>9</v>
      </c>
      <c r="J12" s="18" t="s">
        <v>13</v>
      </c>
    </row>
    <row r="13" spans="1:10" s="3" customFormat="1" ht="21.75" customHeight="1">
      <c r="A13" s="12">
        <v>10</v>
      </c>
      <c r="B13" s="12" t="s">
        <v>11</v>
      </c>
      <c r="C13" s="12">
        <v>15</v>
      </c>
      <c r="D13" s="14" t="str">
        <f>"吉家丽"</f>
        <v>吉家丽</v>
      </c>
      <c r="E13" s="12" t="str">
        <f t="shared" si="0"/>
        <v>女</v>
      </c>
      <c r="F13" s="12" t="s">
        <v>22</v>
      </c>
      <c r="G13" s="12">
        <v>66</v>
      </c>
      <c r="H13" s="12">
        <v>58.8</v>
      </c>
      <c r="I13" s="17">
        <v>10</v>
      </c>
      <c r="J13" s="18" t="s">
        <v>13</v>
      </c>
    </row>
    <row r="14" spans="1:10" s="3" customFormat="1" ht="21.75" customHeight="1">
      <c r="A14" s="12">
        <v>11</v>
      </c>
      <c r="B14" s="12" t="s">
        <v>11</v>
      </c>
      <c r="C14" s="12">
        <v>15</v>
      </c>
      <c r="D14" s="14" t="str">
        <f>"符贤莲"</f>
        <v>符贤莲</v>
      </c>
      <c r="E14" s="12" t="str">
        <f t="shared" si="0"/>
        <v>女</v>
      </c>
      <c r="F14" s="12" t="s">
        <v>23</v>
      </c>
      <c r="G14" s="12">
        <v>66</v>
      </c>
      <c r="H14" s="12">
        <v>58.8</v>
      </c>
      <c r="I14" s="17">
        <v>11</v>
      </c>
      <c r="J14" s="18" t="s">
        <v>13</v>
      </c>
    </row>
    <row r="15" spans="1:10" s="3" customFormat="1" ht="21.75" customHeight="1">
      <c r="A15" s="12">
        <v>12</v>
      </c>
      <c r="B15" s="12" t="s">
        <v>11</v>
      </c>
      <c r="C15" s="12">
        <v>15</v>
      </c>
      <c r="D15" s="14" t="str">
        <f>"曾姗姗"</f>
        <v>曾姗姗</v>
      </c>
      <c r="E15" s="12" t="str">
        <f t="shared" si="0"/>
        <v>女</v>
      </c>
      <c r="F15" s="12" t="s">
        <v>24</v>
      </c>
      <c r="G15" s="12">
        <v>65</v>
      </c>
      <c r="H15" s="12">
        <v>58.8</v>
      </c>
      <c r="I15" s="17">
        <v>12</v>
      </c>
      <c r="J15" s="18" t="s">
        <v>13</v>
      </c>
    </row>
    <row r="16" spans="1:10" s="3" customFormat="1" ht="21.75" customHeight="1">
      <c r="A16" s="12">
        <v>13</v>
      </c>
      <c r="B16" s="12" t="s">
        <v>11</v>
      </c>
      <c r="C16" s="12">
        <v>15</v>
      </c>
      <c r="D16" s="14" t="str">
        <f>"吉晓璐"</f>
        <v>吉晓璐</v>
      </c>
      <c r="E16" s="12" t="str">
        <f t="shared" si="0"/>
        <v>女</v>
      </c>
      <c r="F16" s="12" t="s">
        <v>25</v>
      </c>
      <c r="G16" s="12">
        <v>64</v>
      </c>
      <c r="H16" s="12">
        <v>58.8</v>
      </c>
      <c r="I16" s="17">
        <v>13</v>
      </c>
      <c r="J16" s="18" t="s">
        <v>13</v>
      </c>
    </row>
    <row r="17" spans="1:10" s="3" customFormat="1" ht="21.75" customHeight="1">
      <c r="A17" s="12">
        <v>14</v>
      </c>
      <c r="B17" s="12" t="s">
        <v>11</v>
      </c>
      <c r="C17" s="12">
        <v>15</v>
      </c>
      <c r="D17" s="14" t="str">
        <f>"陈春燕"</f>
        <v>陈春燕</v>
      </c>
      <c r="E17" s="12" t="str">
        <f t="shared" si="0"/>
        <v>女</v>
      </c>
      <c r="F17" s="12" t="s">
        <v>26</v>
      </c>
      <c r="G17" s="12">
        <v>63</v>
      </c>
      <c r="H17" s="12">
        <v>58.8</v>
      </c>
      <c r="I17" s="17">
        <v>14</v>
      </c>
      <c r="J17" s="18" t="s">
        <v>13</v>
      </c>
    </row>
    <row r="18" spans="1:10" s="3" customFormat="1" ht="21.75" customHeight="1">
      <c r="A18" s="12">
        <v>15</v>
      </c>
      <c r="B18" s="12" t="s">
        <v>11</v>
      </c>
      <c r="C18" s="12">
        <v>15</v>
      </c>
      <c r="D18" s="14" t="str">
        <f>"陈少晓"</f>
        <v>陈少晓</v>
      </c>
      <c r="E18" s="12" t="str">
        <f t="shared" si="0"/>
        <v>女</v>
      </c>
      <c r="F18" s="12" t="s">
        <v>27</v>
      </c>
      <c r="G18" s="12">
        <v>62</v>
      </c>
      <c r="H18" s="12">
        <v>58.8</v>
      </c>
      <c r="I18" s="17">
        <v>15</v>
      </c>
      <c r="J18" s="18" t="s">
        <v>13</v>
      </c>
    </row>
    <row r="19" spans="1:10" s="3" customFormat="1" ht="21.75" customHeight="1">
      <c r="A19" s="12">
        <v>16</v>
      </c>
      <c r="B19" s="12" t="s">
        <v>11</v>
      </c>
      <c r="C19" s="12">
        <v>15</v>
      </c>
      <c r="D19" s="13" t="str">
        <f>"庞小仙"</f>
        <v>庞小仙</v>
      </c>
      <c r="E19" s="12" t="str">
        <f t="shared" si="0"/>
        <v>女</v>
      </c>
      <c r="F19" s="12" t="s">
        <v>28</v>
      </c>
      <c r="G19" s="12">
        <v>62</v>
      </c>
      <c r="H19" s="12">
        <v>58.8</v>
      </c>
      <c r="I19" s="17">
        <v>16</v>
      </c>
      <c r="J19" s="18" t="s">
        <v>13</v>
      </c>
    </row>
    <row r="20" spans="1:10" s="3" customFormat="1" ht="21.75" customHeight="1">
      <c r="A20" s="12">
        <v>17</v>
      </c>
      <c r="B20" s="12" t="s">
        <v>11</v>
      </c>
      <c r="C20" s="12">
        <v>15</v>
      </c>
      <c r="D20" s="13" t="str">
        <f>"刘宝彦"</f>
        <v>刘宝彦</v>
      </c>
      <c r="E20" s="12" t="str">
        <f t="shared" si="0"/>
        <v>女</v>
      </c>
      <c r="F20" s="12" t="s">
        <v>29</v>
      </c>
      <c r="G20" s="12">
        <v>62</v>
      </c>
      <c r="H20" s="12">
        <v>58.8</v>
      </c>
      <c r="I20" s="17">
        <v>17</v>
      </c>
      <c r="J20" s="18" t="s">
        <v>13</v>
      </c>
    </row>
    <row r="21" spans="1:10" s="3" customFormat="1" ht="21.75" customHeight="1">
      <c r="A21" s="12">
        <v>18</v>
      </c>
      <c r="B21" s="12" t="s">
        <v>11</v>
      </c>
      <c r="C21" s="12">
        <v>15</v>
      </c>
      <c r="D21" s="13" t="str">
        <f>"陈幸妹"</f>
        <v>陈幸妹</v>
      </c>
      <c r="E21" s="12" t="str">
        <f t="shared" si="0"/>
        <v>女</v>
      </c>
      <c r="F21" s="12" t="s">
        <v>30</v>
      </c>
      <c r="G21" s="12">
        <v>62</v>
      </c>
      <c r="H21" s="12">
        <v>58.8</v>
      </c>
      <c r="I21" s="17">
        <v>18</v>
      </c>
      <c r="J21" s="18" t="s">
        <v>13</v>
      </c>
    </row>
    <row r="22" spans="1:10" s="3" customFormat="1" ht="21.75" customHeight="1">
      <c r="A22" s="12">
        <v>19</v>
      </c>
      <c r="B22" s="12" t="s">
        <v>11</v>
      </c>
      <c r="C22" s="12">
        <v>15</v>
      </c>
      <c r="D22" s="14" t="str">
        <f>"黄泽情"</f>
        <v>黄泽情</v>
      </c>
      <c r="E22" s="12" t="str">
        <f t="shared" si="0"/>
        <v>女</v>
      </c>
      <c r="F22" s="12" t="s">
        <v>31</v>
      </c>
      <c r="G22" s="12">
        <v>61</v>
      </c>
      <c r="H22" s="12">
        <v>58.8</v>
      </c>
      <c r="I22" s="17">
        <v>19</v>
      </c>
      <c r="J22" s="18" t="s">
        <v>13</v>
      </c>
    </row>
    <row r="23" spans="1:10" s="3" customFormat="1" ht="21.75" customHeight="1">
      <c r="A23" s="12">
        <v>20</v>
      </c>
      <c r="B23" s="12" t="s">
        <v>11</v>
      </c>
      <c r="C23" s="12">
        <v>15</v>
      </c>
      <c r="D23" s="14" t="str">
        <f>"蔡崇"</f>
        <v>蔡崇</v>
      </c>
      <c r="E23" s="12" t="str">
        <f t="shared" si="0"/>
        <v>女</v>
      </c>
      <c r="F23" s="12" t="s">
        <v>32</v>
      </c>
      <c r="G23" s="12">
        <v>61</v>
      </c>
      <c r="H23" s="12">
        <v>58.8</v>
      </c>
      <c r="I23" s="17">
        <v>20</v>
      </c>
      <c r="J23" s="18" t="s">
        <v>13</v>
      </c>
    </row>
    <row r="24" spans="1:10" s="3" customFormat="1" ht="21.75" customHeight="1">
      <c r="A24" s="12">
        <v>21</v>
      </c>
      <c r="B24" s="12" t="s">
        <v>11</v>
      </c>
      <c r="C24" s="12">
        <v>15</v>
      </c>
      <c r="D24" s="14" t="str">
        <f>"王丹"</f>
        <v>王丹</v>
      </c>
      <c r="E24" s="12" t="str">
        <f t="shared" si="0"/>
        <v>女</v>
      </c>
      <c r="F24" s="12" t="s">
        <v>33</v>
      </c>
      <c r="G24" s="12">
        <v>61</v>
      </c>
      <c r="H24" s="12">
        <v>58.8</v>
      </c>
      <c r="I24" s="17">
        <v>21</v>
      </c>
      <c r="J24" s="18" t="s">
        <v>13</v>
      </c>
    </row>
    <row r="25" spans="1:10" s="3" customFormat="1" ht="21.75" customHeight="1">
      <c r="A25" s="12">
        <v>22</v>
      </c>
      <c r="B25" s="12" t="s">
        <v>11</v>
      </c>
      <c r="C25" s="12">
        <v>15</v>
      </c>
      <c r="D25" s="14" t="str">
        <f>"王欢欢"</f>
        <v>王欢欢</v>
      </c>
      <c r="E25" s="12" t="str">
        <f t="shared" si="0"/>
        <v>女</v>
      </c>
      <c r="F25" s="12" t="s">
        <v>34</v>
      </c>
      <c r="G25" s="12">
        <v>60</v>
      </c>
      <c r="H25" s="12">
        <v>58.8</v>
      </c>
      <c r="I25" s="17">
        <v>22</v>
      </c>
      <c r="J25" s="18" t="s">
        <v>13</v>
      </c>
    </row>
    <row r="26" spans="1:10" s="3" customFormat="1" ht="21.75" customHeight="1">
      <c r="A26" s="12">
        <v>23</v>
      </c>
      <c r="B26" s="12" t="s">
        <v>11</v>
      </c>
      <c r="C26" s="12">
        <v>15</v>
      </c>
      <c r="D26" s="14" t="str">
        <f>"邓扬玲"</f>
        <v>邓扬玲</v>
      </c>
      <c r="E26" s="12" t="str">
        <f t="shared" si="0"/>
        <v>女</v>
      </c>
      <c r="F26" s="12" t="s">
        <v>35</v>
      </c>
      <c r="G26" s="12">
        <v>60</v>
      </c>
      <c r="H26" s="12">
        <v>58.8</v>
      </c>
      <c r="I26" s="17">
        <v>23</v>
      </c>
      <c r="J26" s="18" t="s">
        <v>13</v>
      </c>
    </row>
    <row r="27" spans="1:10" s="3" customFormat="1" ht="21.75" customHeight="1">
      <c r="A27" s="12">
        <v>24</v>
      </c>
      <c r="B27" s="12" t="s">
        <v>11</v>
      </c>
      <c r="C27" s="12">
        <v>15</v>
      </c>
      <c r="D27" s="14" t="str">
        <f>"许文雪"</f>
        <v>许文雪</v>
      </c>
      <c r="E27" s="12" t="str">
        <f t="shared" si="0"/>
        <v>女</v>
      </c>
      <c r="F27" s="12" t="s">
        <v>36</v>
      </c>
      <c r="G27" s="12">
        <v>60</v>
      </c>
      <c r="H27" s="12">
        <v>58.8</v>
      </c>
      <c r="I27" s="17">
        <v>24</v>
      </c>
      <c r="J27" s="18" t="s">
        <v>13</v>
      </c>
    </row>
    <row r="28" spans="1:10" s="3" customFormat="1" ht="21.75" customHeight="1">
      <c r="A28" s="12">
        <v>25</v>
      </c>
      <c r="B28" s="12" t="s">
        <v>11</v>
      </c>
      <c r="C28" s="12">
        <v>15</v>
      </c>
      <c r="D28" s="13" t="str">
        <f>"蔡秋燕"</f>
        <v>蔡秋燕</v>
      </c>
      <c r="E28" s="12" t="str">
        <f t="shared" si="0"/>
        <v>女</v>
      </c>
      <c r="F28" s="12" t="s">
        <v>37</v>
      </c>
      <c r="G28" s="12">
        <v>60</v>
      </c>
      <c r="H28" s="12">
        <v>58.8</v>
      </c>
      <c r="I28" s="17">
        <v>25</v>
      </c>
      <c r="J28" s="18" t="s">
        <v>13</v>
      </c>
    </row>
    <row r="29" spans="1:10" s="3" customFormat="1" ht="21.75" customHeight="1">
      <c r="A29" s="12">
        <v>26</v>
      </c>
      <c r="B29" s="12" t="s">
        <v>11</v>
      </c>
      <c r="C29" s="12">
        <v>15</v>
      </c>
      <c r="D29" s="14" t="str">
        <f>"李珅劭"</f>
        <v>李珅劭</v>
      </c>
      <c r="E29" s="12" t="str">
        <f t="shared" si="0"/>
        <v>女</v>
      </c>
      <c r="F29" s="12" t="s">
        <v>38</v>
      </c>
      <c r="G29" s="12">
        <v>60</v>
      </c>
      <c r="H29" s="12">
        <v>58.8</v>
      </c>
      <c r="I29" s="17">
        <v>26</v>
      </c>
      <c r="J29" s="18" t="s">
        <v>13</v>
      </c>
    </row>
    <row r="30" spans="1:10" s="3" customFormat="1" ht="21.75" customHeight="1">
      <c r="A30" s="12">
        <v>27</v>
      </c>
      <c r="B30" s="12" t="s">
        <v>11</v>
      </c>
      <c r="C30" s="12">
        <v>15</v>
      </c>
      <c r="D30" s="14" t="str">
        <f>"庄晓玲"</f>
        <v>庄晓玲</v>
      </c>
      <c r="E30" s="12" t="str">
        <f t="shared" si="0"/>
        <v>女</v>
      </c>
      <c r="F30" s="12" t="s">
        <v>39</v>
      </c>
      <c r="G30" s="12">
        <v>59</v>
      </c>
      <c r="H30" s="12">
        <v>58.8</v>
      </c>
      <c r="I30" s="17">
        <v>27</v>
      </c>
      <c r="J30" s="18" t="s">
        <v>13</v>
      </c>
    </row>
    <row r="31" spans="1:10" s="3" customFormat="1" ht="21.75" customHeight="1">
      <c r="A31" s="12">
        <v>28</v>
      </c>
      <c r="B31" s="12" t="s">
        <v>11</v>
      </c>
      <c r="C31" s="12">
        <v>15</v>
      </c>
      <c r="D31" s="14" t="str">
        <f>"李青美"</f>
        <v>李青美</v>
      </c>
      <c r="E31" s="12" t="str">
        <f t="shared" si="0"/>
        <v>女</v>
      </c>
      <c r="F31" s="12" t="s">
        <v>40</v>
      </c>
      <c r="G31" s="12">
        <v>59</v>
      </c>
      <c r="H31" s="12">
        <v>58.8</v>
      </c>
      <c r="I31" s="17">
        <v>28</v>
      </c>
      <c r="J31" s="18" t="s">
        <v>13</v>
      </c>
    </row>
    <row r="32" spans="1:10" s="3" customFormat="1" ht="21.75" customHeight="1">
      <c r="A32" s="12">
        <v>29</v>
      </c>
      <c r="B32" s="12" t="s">
        <v>11</v>
      </c>
      <c r="C32" s="12">
        <v>15</v>
      </c>
      <c r="D32" s="14" t="str">
        <f>"吴家月"</f>
        <v>吴家月</v>
      </c>
      <c r="E32" s="12" t="str">
        <f t="shared" si="0"/>
        <v>女</v>
      </c>
      <c r="F32" s="12" t="s">
        <v>41</v>
      </c>
      <c r="G32" s="12">
        <v>59</v>
      </c>
      <c r="H32" s="12">
        <v>58.8</v>
      </c>
      <c r="I32" s="17">
        <v>29</v>
      </c>
      <c r="J32" s="18" t="s">
        <v>13</v>
      </c>
    </row>
  </sheetData>
  <sheetProtection/>
  <autoFilter ref="A3:G32">
    <sortState ref="A4:G32">
      <sortCondition descending="1" sortBy="value" ref="G4:G32"/>
    </sortState>
  </autoFilter>
  <mergeCells count="1">
    <mergeCell ref="A1:J1"/>
  </mergeCells>
  <conditionalFormatting sqref="D4:D33">
    <cfRule type="expression" priority="1" dxfId="0" stopIfTrue="1">
      <formula>AND(COUNTIF($D$33:$D$33,D4)&gt;1,NOT(ISBLANK(D4)))</formula>
    </cfRule>
  </conditionalFormatting>
  <printOptions/>
  <pageMargins left="0.28" right="0" top="0" bottom="0.71" header="0.51" footer="0.51"/>
  <pageSetup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SheetLayoutView="100" workbookViewId="0" topLeftCell="A1">
      <selection activeCell="P16" sqref="P16"/>
    </sheetView>
  </sheetViews>
  <sheetFormatPr defaultColWidth="9.00390625" defaultRowHeight="15"/>
  <cols>
    <col min="1" max="1" width="4.57421875" style="0" customWidth="1"/>
    <col min="2" max="2" width="11.57421875" style="0" customWidth="1"/>
    <col min="3" max="3" width="6.421875" style="0" customWidth="1"/>
    <col min="4" max="4" width="9.00390625" style="4" customWidth="1"/>
    <col min="5" max="5" width="5.8515625" style="0" customWidth="1"/>
    <col min="6" max="6" width="19.7109375" style="0" customWidth="1"/>
    <col min="7" max="8" width="8.421875" style="0" customWidth="1"/>
    <col min="9" max="9" width="7.7109375" style="0" customWidth="1"/>
    <col min="10" max="10" width="10.57421875" style="0" customWidth="1"/>
    <col min="11" max="12" width="13.421875" style="0" customWidth="1"/>
  </cols>
  <sheetData>
    <row r="1" spans="1:11" s="1" customFormat="1" ht="51.75" customHeight="1">
      <c r="A1" s="5" t="s">
        <v>42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0" s="1" customFormat="1" ht="9" customHeight="1">
      <c r="A2" s="6"/>
      <c r="B2" s="7"/>
      <c r="C2" s="7"/>
      <c r="D2" s="8"/>
      <c r="E2" s="7"/>
      <c r="F2" s="7"/>
      <c r="G2" s="7"/>
      <c r="H2" s="9"/>
      <c r="I2"/>
      <c r="J2"/>
    </row>
    <row r="3" spans="1:12" s="2" customFormat="1" ht="4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  <c r="J3" s="10" t="s">
        <v>10</v>
      </c>
      <c r="K3" s="10" t="s">
        <v>43</v>
      </c>
      <c r="L3" s="16"/>
    </row>
    <row r="4" spans="1:11" s="3" customFormat="1" ht="21.75" customHeight="1">
      <c r="A4" s="12" t="s">
        <v>44</v>
      </c>
      <c r="B4" s="12" t="s">
        <v>11</v>
      </c>
      <c r="C4" s="12">
        <v>15</v>
      </c>
      <c r="D4" s="14" t="str">
        <f>"黄晓双"</f>
        <v>黄晓双</v>
      </c>
      <c r="E4" s="12" t="str">
        <f aca="true" t="shared" si="0" ref="E4:E32">"女"</f>
        <v>女</v>
      </c>
      <c r="F4" s="12" t="s">
        <v>12</v>
      </c>
      <c r="G4" s="12">
        <v>84</v>
      </c>
      <c r="H4" s="12">
        <v>58.8</v>
      </c>
      <c r="I4" s="17">
        <v>1</v>
      </c>
      <c r="J4" s="18" t="s">
        <v>13</v>
      </c>
      <c r="K4" s="19">
        <v>0.375</v>
      </c>
    </row>
    <row r="5" spans="1:11" s="3" customFormat="1" ht="21.75" customHeight="1">
      <c r="A5" s="12" t="s">
        <v>45</v>
      </c>
      <c r="B5" s="12" t="s">
        <v>11</v>
      </c>
      <c r="C5" s="12">
        <v>15</v>
      </c>
      <c r="D5" s="14" t="str">
        <f>"苏才媛"</f>
        <v>苏才媛</v>
      </c>
      <c r="E5" s="12" t="str">
        <f t="shared" si="0"/>
        <v>女</v>
      </c>
      <c r="F5" s="12" t="s">
        <v>14</v>
      </c>
      <c r="G5" s="12">
        <v>79</v>
      </c>
      <c r="H5" s="12">
        <v>58.8</v>
      </c>
      <c r="I5" s="17">
        <v>2</v>
      </c>
      <c r="J5" s="18" t="s">
        <v>13</v>
      </c>
      <c r="K5" s="19">
        <v>0.37916666666666665</v>
      </c>
    </row>
    <row r="6" spans="1:11" s="3" customFormat="1" ht="21.75" customHeight="1">
      <c r="A6" s="12" t="s">
        <v>46</v>
      </c>
      <c r="B6" s="13" t="s">
        <v>11</v>
      </c>
      <c r="C6" s="13">
        <v>15</v>
      </c>
      <c r="D6" s="13" t="str">
        <f>"杨文珠"</f>
        <v>杨文珠</v>
      </c>
      <c r="E6" s="13" t="str">
        <f t="shared" si="0"/>
        <v>女</v>
      </c>
      <c r="F6" s="13" t="s">
        <v>15</v>
      </c>
      <c r="G6" s="13">
        <v>78</v>
      </c>
      <c r="H6" s="12">
        <v>58.8</v>
      </c>
      <c r="I6" s="20">
        <v>3</v>
      </c>
      <c r="J6" s="18" t="s">
        <v>13</v>
      </c>
      <c r="K6" s="19">
        <v>0.38333333333333336</v>
      </c>
    </row>
    <row r="7" spans="1:11" s="3" customFormat="1" ht="21.75" customHeight="1">
      <c r="A7" s="12" t="s">
        <v>47</v>
      </c>
      <c r="B7" s="13" t="s">
        <v>11</v>
      </c>
      <c r="C7" s="13">
        <v>15</v>
      </c>
      <c r="D7" s="14" t="str">
        <f>"李子星"</f>
        <v>李子星</v>
      </c>
      <c r="E7" s="13" t="str">
        <f t="shared" si="0"/>
        <v>女</v>
      </c>
      <c r="F7" s="13" t="s">
        <v>16</v>
      </c>
      <c r="G7" s="13">
        <v>76</v>
      </c>
      <c r="H7" s="12">
        <v>58.8</v>
      </c>
      <c r="I7" s="20">
        <v>4</v>
      </c>
      <c r="J7" s="18" t="s">
        <v>13</v>
      </c>
      <c r="K7" s="19">
        <v>0.3875</v>
      </c>
    </row>
    <row r="8" spans="1:11" s="3" customFormat="1" ht="21.75" customHeight="1">
      <c r="A8" s="12" t="s">
        <v>48</v>
      </c>
      <c r="B8" s="14" t="s">
        <v>11</v>
      </c>
      <c r="C8" s="14">
        <v>15</v>
      </c>
      <c r="D8" s="14" t="str">
        <f>"林瑞莲"</f>
        <v>林瑞莲</v>
      </c>
      <c r="E8" s="14" t="str">
        <f t="shared" si="0"/>
        <v>女</v>
      </c>
      <c r="F8" s="14" t="s">
        <v>17</v>
      </c>
      <c r="G8" s="14">
        <v>73</v>
      </c>
      <c r="H8" s="12">
        <v>58.8</v>
      </c>
      <c r="I8" s="21">
        <v>5</v>
      </c>
      <c r="J8" s="18" t="s">
        <v>13</v>
      </c>
      <c r="K8" s="19">
        <v>0.39166666666666666</v>
      </c>
    </row>
    <row r="9" spans="1:11" s="3" customFormat="1" ht="21.75" customHeight="1">
      <c r="A9" s="12" t="s">
        <v>49</v>
      </c>
      <c r="B9" s="13" t="s">
        <v>11</v>
      </c>
      <c r="C9" s="13">
        <v>15</v>
      </c>
      <c r="D9" s="13" t="str">
        <f>"吴俊美"</f>
        <v>吴俊美</v>
      </c>
      <c r="E9" s="13" t="str">
        <f t="shared" si="0"/>
        <v>女</v>
      </c>
      <c r="F9" s="13" t="s">
        <v>18</v>
      </c>
      <c r="G9" s="13">
        <v>69</v>
      </c>
      <c r="H9" s="12">
        <v>58.8</v>
      </c>
      <c r="I9" s="20">
        <v>6</v>
      </c>
      <c r="J9" s="18" t="s">
        <v>13</v>
      </c>
      <c r="K9" s="19">
        <v>0.3958333333333333</v>
      </c>
    </row>
    <row r="10" spans="1:11" s="3" customFormat="1" ht="21.75" customHeight="1">
      <c r="A10" s="12" t="s">
        <v>50</v>
      </c>
      <c r="B10" s="12" t="s">
        <v>11</v>
      </c>
      <c r="C10" s="12">
        <v>15</v>
      </c>
      <c r="D10" s="14" t="str">
        <f>"吴日春"</f>
        <v>吴日春</v>
      </c>
      <c r="E10" s="12" t="str">
        <f t="shared" si="0"/>
        <v>女</v>
      </c>
      <c r="F10" s="12" t="s">
        <v>19</v>
      </c>
      <c r="G10" s="12">
        <v>69</v>
      </c>
      <c r="H10" s="12">
        <v>58.8</v>
      </c>
      <c r="I10" s="17">
        <v>7</v>
      </c>
      <c r="J10" s="18" t="s">
        <v>13</v>
      </c>
      <c r="K10" s="19">
        <v>0.4</v>
      </c>
    </row>
    <row r="11" spans="1:11" s="3" customFormat="1" ht="21.75" customHeight="1">
      <c r="A11" s="12" t="s">
        <v>51</v>
      </c>
      <c r="B11" s="12" t="s">
        <v>11</v>
      </c>
      <c r="C11" s="12">
        <v>15</v>
      </c>
      <c r="D11" s="14" t="str">
        <f>"李玉香"</f>
        <v>李玉香</v>
      </c>
      <c r="E11" s="12" t="str">
        <f t="shared" si="0"/>
        <v>女</v>
      </c>
      <c r="F11" s="12" t="s">
        <v>20</v>
      </c>
      <c r="G11" s="12">
        <v>68</v>
      </c>
      <c r="H11" s="12">
        <v>58.8</v>
      </c>
      <c r="I11" s="17">
        <v>8</v>
      </c>
      <c r="J11" s="18" t="s">
        <v>13</v>
      </c>
      <c r="K11" s="19">
        <v>0.4041666666666667</v>
      </c>
    </row>
    <row r="12" spans="1:11" s="3" customFormat="1" ht="21.75" customHeight="1">
      <c r="A12" s="12" t="s">
        <v>52</v>
      </c>
      <c r="B12" s="12" t="s">
        <v>11</v>
      </c>
      <c r="C12" s="12">
        <v>15</v>
      </c>
      <c r="D12" s="14" t="str">
        <f>"陈佳云"</f>
        <v>陈佳云</v>
      </c>
      <c r="E12" s="12" t="str">
        <f t="shared" si="0"/>
        <v>女</v>
      </c>
      <c r="F12" s="12" t="s">
        <v>21</v>
      </c>
      <c r="G12" s="12">
        <v>67</v>
      </c>
      <c r="H12" s="12">
        <v>58.8</v>
      </c>
      <c r="I12" s="17">
        <v>9</v>
      </c>
      <c r="J12" s="18" t="s">
        <v>13</v>
      </c>
      <c r="K12" s="19">
        <v>0.4083333333333333</v>
      </c>
    </row>
    <row r="13" spans="1:11" s="3" customFormat="1" ht="21.75" customHeight="1">
      <c r="A13" s="12" t="s">
        <v>53</v>
      </c>
      <c r="B13" s="12" t="s">
        <v>11</v>
      </c>
      <c r="C13" s="12">
        <v>15</v>
      </c>
      <c r="D13" s="14" t="str">
        <f>"吉家丽"</f>
        <v>吉家丽</v>
      </c>
      <c r="E13" s="12" t="str">
        <f t="shared" si="0"/>
        <v>女</v>
      </c>
      <c r="F13" s="12" t="s">
        <v>22</v>
      </c>
      <c r="G13" s="12">
        <v>66</v>
      </c>
      <c r="H13" s="12">
        <v>58.8</v>
      </c>
      <c r="I13" s="17">
        <v>10</v>
      </c>
      <c r="J13" s="18" t="s">
        <v>13</v>
      </c>
      <c r="K13" s="19">
        <v>0.4125</v>
      </c>
    </row>
    <row r="14" spans="1:11" s="3" customFormat="1" ht="21.75" customHeight="1">
      <c r="A14" s="12" t="s">
        <v>54</v>
      </c>
      <c r="B14" s="12" t="s">
        <v>11</v>
      </c>
      <c r="C14" s="12">
        <v>15</v>
      </c>
      <c r="D14" s="14" t="str">
        <f>"符贤莲"</f>
        <v>符贤莲</v>
      </c>
      <c r="E14" s="12" t="str">
        <f t="shared" si="0"/>
        <v>女</v>
      </c>
      <c r="F14" s="12" t="s">
        <v>23</v>
      </c>
      <c r="G14" s="12">
        <v>66</v>
      </c>
      <c r="H14" s="12">
        <v>58.8</v>
      </c>
      <c r="I14" s="17">
        <v>11</v>
      </c>
      <c r="J14" s="18" t="s">
        <v>13</v>
      </c>
      <c r="K14" s="19">
        <v>0.4166666666666667</v>
      </c>
    </row>
    <row r="15" spans="1:11" s="3" customFormat="1" ht="21.75" customHeight="1">
      <c r="A15" s="12" t="s">
        <v>55</v>
      </c>
      <c r="B15" s="12" t="s">
        <v>11</v>
      </c>
      <c r="C15" s="12">
        <v>15</v>
      </c>
      <c r="D15" s="14" t="str">
        <f>"曾姗姗"</f>
        <v>曾姗姗</v>
      </c>
      <c r="E15" s="12" t="str">
        <f t="shared" si="0"/>
        <v>女</v>
      </c>
      <c r="F15" s="12" t="s">
        <v>24</v>
      </c>
      <c r="G15" s="12">
        <v>65</v>
      </c>
      <c r="H15" s="12">
        <v>58.8</v>
      </c>
      <c r="I15" s="17">
        <v>12</v>
      </c>
      <c r="J15" s="18" t="s">
        <v>13</v>
      </c>
      <c r="K15" s="19">
        <v>0.42083333333333334</v>
      </c>
    </row>
    <row r="16" spans="1:11" s="3" customFormat="1" ht="21.75" customHeight="1">
      <c r="A16" s="12" t="s">
        <v>56</v>
      </c>
      <c r="B16" s="12" t="s">
        <v>11</v>
      </c>
      <c r="C16" s="12">
        <v>15</v>
      </c>
      <c r="D16" s="14" t="str">
        <f>"吉晓璐"</f>
        <v>吉晓璐</v>
      </c>
      <c r="E16" s="12" t="str">
        <f t="shared" si="0"/>
        <v>女</v>
      </c>
      <c r="F16" s="12" t="s">
        <v>25</v>
      </c>
      <c r="G16" s="12">
        <v>64</v>
      </c>
      <c r="H16" s="12">
        <v>58.8</v>
      </c>
      <c r="I16" s="17">
        <v>13</v>
      </c>
      <c r="J16" s="18" t="s">
        <v>13</v>
      </c>
      <c r="K16" s="19">
        <v>0.425</v>
      </c>
    </row>
    <row r="17" spans="1:11" s="3" customFormat="1" ht="21.75" customHeight="1">
      <c r="A17" s="12" t="s">
        <v>57</v>
      </c>
      <c r="B17" s="12" t="s">
        <v>11</v>
      </c>
      <c r="C17" s="12">
        <v>15</v>
      </c>
      <c r="D17" s="14" t="str">
        <f>"陈春燕"</f>
        <v>陈春燕</v>
      </c>
      <c r="E17" s="12" t="str">
        <f t="shared" si="0"/>
        <v>女</v>
      </c>
      <c r="F17" s="12" t="s">
        <v>26</v>
      </c>
      <c r="G17" s="12">
        <v>63</v>
      </c>
      <c r="H17" s="12">
        <v>58.8</v>
      </c>
      <c r="I17" s="17">
        <v>14</v>
      </c>
      <c r="J17" s="18" t="s">
        <v>13</v>
      </c>
      <c r="K17" s="19">
        <v>0.42916666666666664</v>
      </c>
    </row>
    <row r="18" spans="1:11" s="3" customFormat="1" ht="21.75" customHeight="1">
      <c r="A18" s="12" t="s">
        <v>58</v>
      </c>
      <c r="B18" s="12" t="s">
        <v>11</v>
      </c>
      <c r="C18" s="12">
        <v>15</v>
      </c>
      <c r="D18" s="14" t="str">
        <f>"陈少晓"</f>
        <v>陈少晓</v>
      </c>
      <c r="E18" s="12" t="str">
        <f t="shared" si="0"/>
        <v>女</v>
      </c>
      <c r="F18" s="12" t="s">
        <v>27</v>
      </c>
      <c r="G18" s="12">
        <v>62</v>
      </c>
      <c r="H18" s="12">
        <v>58.8</v>
      </c>
      <c r="I18" s="17">
        <v>15</v>
      </c>
      <c r="J18" s="18" t="s">
        <v>13</v>
      </c>
      <c r="K18" s="19">
        <v>0.43333333333333335</v>
      </c>
    </row>
  </sheetData>
  <sheetProtection/>
  <mergeCells count="1">
    <mergeCell ref="A1:K1"/>
  </mergeCells>
  <conditionalFormatting sqref="D4:D19">
    <cfRule type="expression" priority="1" dxfId="0" stopIfTrue="1">
      <formula>AND(COUNTIF($D$19:$D$19,D4)&gt;1,NOT(ISBLANK(D4)))</formula>
    </cfRule>
  </conditionalFormatting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1">
      <selection activeCell="A1" sqref="A1:K1"/>
    </sheetView>
  </sheetViews>
  <sheetFormatPr defaultColWidth="9.00390625" defaultRowHeight="15"/>
  <cols>
    <col min="1" max="1" width="4.57421875" style="0" customWidth="1"/>
    <col min="2" max="2" width="11.57421875" style="0" customWidth="1"/>
    <col min="3" max="3" width="6.421875" style="0" customWidth="1"/>
    <col min="4" max="4" width="9.00390625" style="4" customWidth="1"/>
    <col min="5" max="5" width="5.8515625" style="0" customWidth="1"/>
    <col min="6" max="6" width="19.7109375" style="0" customWidth="1"/>
    <col min="7" max="8" width="8.421875" style="0" customWidth="1"/>
    <col min="9" max="9" width="10.140625" style="0" customWidth="1"/>
    <col min="10" max="10" width="8.421875" style="0" customWidth="1"/>
    <col min="11" max="12" width="13.421875" style="0" customWidth="1"/>
  </cols>
  <sheetData>
    <row r="1" spans="1:11" s="1" customFormat="1" ht="51.75" customHeight="1">
      <c r="A1" s="5" t="s">
        <v>59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8" s="1" customFormat="1" ht="9" customHeight="1">
      <c r="A2" s="6"/>
      <c r="B2" s="7"/>
      <c r="C2" s="7"/>
      <c r="D2" s="8"/>
      <c r="E2" s="7"/>
      <c r="F2" s="7"/>
      <c r="G2" s="7"/>
      <c r="H2" s="9"/>
    </row>
    <row r="3" spans="1:12" s="2" customFormat="1" ht="45" customHeight="1">
      <c r="A3" s="10" t="s">
        <v>1</v>
      </c>
      <c r="B3" s="10" t="s">
        <v>2</v>
      </c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5" t="s">
        <v>9</v>
      </c>
      <c r="J3" s="10" t="s">
        <v>10</v>
      </c>
      <c r="K3" s="10" t="s">
        <v>43</v>
      </c>
      <c r="L3" s="16"/>
    </row>
    <row r="4" spans="1:11" s="3" customFormat="1" ht="21.75" customHeight="1">
      <c r="A4" s="12" t="s">
        <v>60</v>
      </c>
      <c r="B4" s="12" t="s">
        <v>11</v>
      </c>
      <c r="C4" s="12">
        <v>15</v>
      </c>
      <c r="D4" s="13" t="str">
        <f>"庞小仙"</f>
        <v>庞小仙</v>
      </c>
      <c r="E4" s="12" t="str">
        <f aca="true" t="shared" si="0" ref="E4:E17">"女"</f>
        <v>女</v>
      </c>
      <c r="F4" s="12" t="s">
        <v>28</v>
      </c>
      <c r="G4" s="12">
        <v>62</v>
      </c>
      <c r="H4" s="12">
        <v>58.8</v>
      </c>
      <c r="I4" s="17">
        <v>16</v>
      </c>
      <c r="J4" s="18" t="s">
        <v>13</v>
      </c>
      <c r="K4" s="19">
        <v>0.375</v>
      </c>
    </row>
    <row r="5" spans="1:11" s="3" customFormat="1" ht="21.75" customHeight="1">
      <c r="A5" s="12" t="s">
        <v>61</v>
      </c>
      <c r="B5" s="12" t="s">
        <v>11</v>
      </c>
      <c r="C5" s="12">
        <v>15</v>
      </c>
      <c r="D5" s="13" t="str">
        <f>"刘宝彦"</f>
        <v>刘宝彦</v>
      </c>
      <c r="E5" s="12" t="str">
        <f t="shared" si="0"/>
        <v>女</v>
      </c>
      <c r="F5" s="12" t="s">
        <v>29</v>
      </c>
      <c r="G5" s="12">
        <v>62</v>
      </c>
      <c r="H5" s="12">
        <v>58.8</v>
      </c>
      <c r="I5" s="17">
        <v>17</v>
      </c>
      <c r="J5" s="18" t="s">
        <v>13</v>
      </c>
      <c r="K5" s="19">
        <v>0.37916666666666665</v>
      </c>
    </row>
    <row r="6" spans="1:11" s="3" customFormat="1" ht="21.75" customHeight="1">
      <c r="A6" s="12" t="s">
        <v>62</v>
      </c>
      <c r="B6" s="12" t="s">
        <v>11</v>
      </c>
      <c r="C6" s="12">
        <v>15</v>
      </c>
      <c r="D6" s="13" t="str">
        <f>"陈幸妹"</f>
        <v>陈幸妹</v>
      </c>
      <c r="E6" s="12" t="str">
        <f t="shared" si="0"/>
        <v>女</v>
      </c>
      <c r="F6" s="12" t="s">
        <v>30</v>
      </c>
      <c r="G6" s="12">
        <v>62</v>
      </c>
      <c r="H6" s="12">
        <v>58.8</v>
      </c>
      <c r="I6" s="17">
        <v>18</v>
      </c>
      <c r="J6" s="18" t="s">
        <v>13</v>
      </c>
      <c r="K6" s="19">
        <v>0.38333333333333336</v>
      </c>
    </row>
    <row r="7" spans="1:11" s="3" customFormat="1" ht="21.75" customHeight="1">
      <c r="A7" s="12" t="s">
        <v>63</v>
      </c>
      <c r="B7" s="12" t="s">
        <v>11</v>
      </c>
      <c r="C7" s="12">
        <v>15</v>
      </c>
      <c r="D7" s="14" t="str">
        <f>"黄泽情"</f>
        <v>黄泽情</v>
      </c>
      <c r="E7" s="12" t="str">
        <f t="shared" si="0"/>
        <v>女</v>
      </c>
      <c r="F7" s="12" t="s">
        <v>31</v>
      </c>
      <c r="G7" s="12">
        <v>61</v>
      </c>
      <c r="H7" s="12">
        <v>58.8</v>
      </c>
      <c r="I7" s="17">
        <v>19</v>
      </c>
      <c r="J7" s="18" t="s">
        <v>13</v>
      </c>
      <c r="K7" s="19">
        <v>0.3875</v>
      </c>
    </row>
    <row r="8" spans="1:11" s="3" customFormat="1" ht="21.75" customHeight="1">
      <c r="A8" s="12" t="s">
        <v>64</v>
      </c>
      <c r="B8" s="12" t="s">
        <v>11</v>
      </c>
      <c r="C8" s="12">
        <v>15</v>
      </c>
      <c r="D8" s="14" t="str">
        <f>"蔡崇"</f>
        <v>蔡崇</v>
      </c>
      <c r="E8" s="12" t="str">
        <f t="shared" si="0"/>
        <v>女</v>
      </c>
      <c r="F8" s="12" t="s">
        <v>32</v>
      </c>
      <c r="G8" s="12">
        <v>61</v>
      </c>
      <c r="H8" s="12">
        <v>58.8</v>
      </c>
      <c r="I8" s="17">
        <v>20</v>
      </c>
      <c r="J8" s="18" t="s">
        <v>13</v>
      </c>
      <c r="K8" s="19">
        <v>0.39166666666666666</v>
      </c>
    </row>
    <row r="9" spans="1:11" s="3" customFormat="1" ht="21.75" customHeight="1">
      <c r="A9" s="12" t="s">
        <v>65</v>
      </c>
      <c r="B9" s="12" t="s">
        <v>11</v>
      </c>
      <c r="C9" s="12">
        <v>15</v>
      </c>
      <c r="D9" s="14" t="str">
        <f>"王丹"</f>
        <v>王丹</v>
      </c>
      <c r="E9" s="12" t="str">
        <f t="shared" si="0"/>
        <v>女</v>
      </c>
      <c r="F9" s="12" t="s">
        <v>33</v>
      </c>
      <c r="G9" s="12">
        <v>61</v>
      </c>
      <c r="H9" s="12">
        <v>58.8</v>
      </c>
      <c r="I9" s="17">
        <v>21</v>
      </c>
      <c r="J9" s="18" t="s">
        <v>13</v>
      </c>
      <c r="K9" s="19">
        <v>0.3958333333333333</v>
      </c>
    </row>
    <row r="10" spans="1:11" s="3" customFormat="1" ht="21.75" customHeight="1">
      <c r="A10" s="12" t="s">
        <v>66</v>
      </c>
      <c r="B10" s="12" t="s">
        <v>11</v>
      </c>
      <c r="C10" s="12">
        <v>15</v>
      </c>
      <c r="D10" s="14" t="str">
        <f>"王欢欢"</f>
        <v>王欢欢</v>
      </c>
      <c r="E10" s="12" t="str">
        <f t="shared" si="0"/>
        <v>女</v>
      </c>
      <c r="F10" s="12" t="s">
        <v>34</v>
      </c>
      <c r="G10" s="12">
        <v>60</v>
      </c>
      <c r="H10" s="12">
        <v>58.8</v>
      </c>
      <c r="I10" s="17">
        <v>22</v>
      </c>
      <c r="J10" s="18" t="s">
        <v>13</v>
      </c>
      <c r="K10" s="19">
        <v>0.4</v>
      </c>
    </row>
    <row r="11" spans="1:11" s="3" customFormat="1" ht="21.75" customHeight="1">
      <c r="A11" s="12" t="s">
        <v>67</v>
      </c>
      <c r="B11" s="12" t="s">
        <v>11</v>
      </c>
      <c r="C11" s="12">
        <v>15</v>
      </c>
      <c r="D11" s="14" t="str">
        <f>"邓扬玲"</f>
        <v>邓扬玲</v>
      </c>
      <c r="E11" s="12" t="str">
        <f t="shared" si="0"/>
        <v>女</v>
      </c>
      <c r="F11" s="12" t="s">
        <v>35</v>
      </c>
      <c r="G11" s="12">
        <v>60</v>
      </c>
      <c r="H11" s="12">
        <v>58.8</v>
      </c>
      <c r="I11" s="17">
        <v>23</v>
      </c>
      <c r="J11" s="18" t="s">
        <v>13</v>
      </c>
      <c r="K11" s="19">
        <v>0.4041666666666667</v>
      </c>
    </row>
    <row r="12" spans="1:11" s="3" customFormat="1" ht="21.75" customHeight="1">
      <c r="A12" s="12" t="s">
        <v>68</v>
      </c>
      <c r="B12" s="12" t="s">
        <v>11</v>
      </c>
      <c r="C12" s="12">
        <v>15</v>
      </c>
      <c r="D12" s="14" t="str">
        <f>"许文雪"</f>
        <v>许文雪</v>
      </c>
      <c r="E12" s="12" t="str">
        <f t="shared" si="0"/>
        <v>女</v>
      </c>
      <c r="F12" s="12" t="s">
        <v>36</v>
      </c>
      <c r="G12" s="12">
        <v>60</v>
      </c>
      <c r="H12" s="12">
        <v>58.8</v>
      </c>
      <c r="I12" s="17">
        <v>24</v>
      </c>
      <c r="J12" s="18" t="s">
        <v>13</v>
      </c>
      <c r="K12" s="19">
        <v>0.4083333333333333</v>
      </c>
    </row>
    <row r="13" spans="1:11" s="3" customFormat="1" ht="21.75" customHeight="1">
      <c r="A13" s="12" t="s">
        <v>69</v>
      </c>
      <c r="B13" s="12" t="s">
        <v>11</v>
      </c>
      <c r="C13" s="12">
        <v>15</v>
      </c>
      <c r="D13" s="13" t="str">
        <f>"蔡秋燕"</f>
        <v>蔡秋燕</v>
      </c>
      <c r="E13" s="12" t="str">
        <f t="shared" si="0"/>
        <v>女</v>
      </c>
      <c r="F13" s="12" t="s">
        <v>37</v>
      </c>
      <c r="G13" s="12">
        <v>60</v>
      </c>
      <c r="H13" s="12">
        <v>58.8</v>
      </c>
      <c r="I13" s="17">
        <v>25</v>
      </c>
      <c r="J13" s="18" t="s">
        <v>13</v>
      </c>
      <c r="K13" s="19">
        <v>0.4125</v>
      </c>
    </row>
    <row r="14" spans="1:11" s="3" customFormat="1" ht="21.75" customHeight="1">
      <c r="A14" s="12" t="s">
        <v>70</v>
      </c>
      <c r="B14" s="12" t="s">
        <v>11</v>
      </c>
      <c r="C14" s="12">
        <v>15</v>
      </c>
      <c r="D14" s="14" t="str">
        <f>"李珅劭"</f>
        <v>李珅劭</v>
      </c>
      <c r="E14" s="12" t="str">
        <f t="shared" si="0"/>
        <v>女</v>
      </c>
      <c r="F14" s="12" t="s">
        <v>38</v>
      </c>
      <c r="G14" s="12">
        <v>60</v>
      </c>
      <c r="H14" s="12">
        <v>58.8</v>
      </c>
      <c r="I14" s="17">
        <v>26</v>
      </c>
      <c r="J14" s="18" t="s">
        <v>13</v>
      </c>
      <c r="K14" s="19">
        <v>0.4166666666666667</v>
      </c>
    </row>
    <row r="15" spans="1:11" s="3" customFormat="1" ht="21.75" customHeight="1">
      <c r="A15" s="12" t="s">
        <v>71</v>
      </c>
      <c r="B15" s="12" t="s">
        <v>11</v>
      </c>
      <c r="C15" s="12">
        <v>15</v>
      </c>
      <c r="D15" s="14" t="str">
        <f>"庄晓玲"</f>
        <v>庄晓玲</v>
      </c>
      <c r="E15" s="12" t="str">
        <f t="shared" si="0"/>
        <v>女</v>
      </c>
      <c r="F15" s="12" t="s">
        <v>39</v>
      </c>
      <c r="G15" s="12">
        <v>59</v>
      </c>
      <c r="H15" s="12">
        <v>58.8</v>
      </c>
      <c r="I15" s="17">
        <v>27</v>
      </c>
      <c r="J15" s="18" t="s">
        <v>13</v>
      </c>
      <c r="K15" s="19">
        <v>0.42083333333333334</v>
      </c>
    </row>
    <row r="16" spans="1:11" s="3" customFormat="1" ht="21.75" customHeight="1">
      <c r="A16" s="12" t="s">
        <v>72</v>
      </c>
      <c r="B16" s="12" t="s">
        <v>11</v>
      </c>
      <c r="C16" s="12">
        <v>15</v>
      </c>
      <c r="D16" s="14" t="str">
        <f>"李青美"</f>
        <v>李青美</v>
      </c>
      <c r="E16" s="12" t="str">
        <f t="shared" si="0"/>
        <v>女</v>
      </c>
      <c r="F16" s="12" t="s">
        <v>40</v>
      </c>
      <c r="G16" s="12">
        <v>59</v>
      </c>
      <c r="H16" s="12">
        <v>58.8</v>
      </c>
      <c r="I16" s="17">
        <v>28</v>
      </c>
      <c r="J16" s="18" t="s">
        <v>13</v>
      </c>
      <c r="K16" s="19">
        <v>0.425</v>
      </c>
    </row>
    <row r="17" spans="1:11" s="3" customFormat="1" ht="21.75" customHeight="1">
      <c r="A17" s="12" t="s">
        <v>73</v>
      </c>
      <c r="B17" s="12" t="s">
        <v>11</v>
      </c>
      <c r="C17" s="12">
        <v>15</v>
      </c>
      <c r="D17" s="14" t="str">
        <f>"吴家月"</f>
        <v>吴家月</v>
      </c>
      <c r="E17" s="12" t="str">
        <f t="shared" si="0"/>
        <v>女</v>
      </c>
      <c r="F17" s="12" t="s">
        <v>41</v>
      </c>
      <c r="G17" s="12">
        <v>59</v>
      </c>
      <c r="H17" s="12">
        <v>58.8</v>
      </c>
      <c r="I17" s="17">
        <v>29</v>
      </c>
      <c r="J17" s="18" t="s">
        <v>13</v>
      </c>
      <c r="K17" s="19">
        <v>0.42916666666666664</v>
      </c>
    </row>
  </sheetData>
  <sheetProtection/>
  <mergeCells count="1">
    <mergeCell ref="A1:K1"/>
  </mergeCells>
  <conditionalFormatting sqref="D4:D17">
    <cfRule type="expression" priority="1" dxfId="0" stopIfTrue="1">
      <formula>AND(COUNTIF(#REF!,D4)&gt;1,NOT(ISBLANK(D4)))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春天和丛林</cp:lastModifiedBy>
  <dcterms:created xsi:type="dcterms:W3CDTF">2022-10-14T09:36:23Z</dcterms:created>
  <dcterms:modified xsi:type="dcterms:W3CDTF">2022-12-02T04:16:08Z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EF74F470E2E34CEA837466CEDEA8B4D3</vt:lpwstr>
  </property>
  <property fmtid="{D5CDD505-2E9C-101B-9397-08002B2CF9AE}" pid="4" name="KSOProductBuildV">
    <vt:lpwstr>2052-10.8.0.5603</vt:lpwstr>
  </property>
</Properties>
</file>