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2年公开招聘护士（第五批）笔试分数汇总" sheetId="1" r:id="rId1"/>
  </sheets>
  <definedNames>
    <definedName name="_xlnm.Print_Titles" localSheetId="0">'2022年公开招聘护士（第五批）笔试分数汇总'!$1:$3</definedName>
    <definedName name="_xlnm._FilterDatabase" localSheetId="0" hidden="1">'2022年公开招聘护士（第五批）笔试分数汇总'!$A$3:$G$196</definedName>
  </definedNames>
  <calcPr fullCalcOnLoad="1"/>
</workbook>
</file>

<file path=xl/sharedStrings.xml><?xml version="1.0" encoding="utf-8"?>
<sst xmlns="http://schemas.openxmlformats.org/spreadsheetml/2006/main" count="528" uniqueCount="199">
  <si>
    <t>保亭黎族苗族自治县人民医院2022年公开招聘工作人员（第五批）笔试成绩公示表</t>
  </si>
  <si>
    <t>序号</t>
  </si>
  <si>
    <t>报考岗位</t>
  </si>
  <si>
    <t>招录人数</t>
  </si>
  <si>
    <t>姓名</t>
  </si>
  <si>
    <t>性别</t>
  </si>
  <si>
    <t>身份证号码</t>
  </si>
  <si>
    <t>分数</t>
  </si>
  <si>
    <t>排名</t>
  </si>
  <si>
    <t>0101_护士</t>
  </si>
  <si>
    <t>4600351991******424</t>
  </si>
  <si>
    <t>4690071994******686</t>
  </si>
  <si>
    <t>4600271997******441</t>
  </si>
  <si>
    <t>4600341996******427</t>
  </si>
  <si>
    <t>4603001995******046</t>
  </si>
  <si>
    <t>4600031994******444</t>
  </si>
  <si>
    <t>4600331999******220</t>
  </si>
  <si>
    <t>4690032001******728</t>
  </si>
  <si>
    <t>4600331997******26X</t>
  </si>
  <si>
    <t>4600331994******500</t>
  </si>
  <si>
    <t>4600031997******226</t>
  </si>
  <si>
    <t>4600341998******828</t>
  </si>
  <si>
    <t>4690071996******988</t>
  </si>
  <si>
    <t>4600341996******529</t>
  </si>
  <si>
    <t>4600331999******085</t>
  </si>
  <si>
    <t>4600361999******527</t>
  </si>
  <si>
    <t>4600332000******581</t>
  </si>
  <si>
    <t>4600282000******220</t>
  </si>
  <si>
    <t>4690271999******840</t>
  </si>
  <si>
    <t>4600331998******844</t>
  </si>
  <si>
    <t>4600351994******326</t>
  </si>
  <si>
    <t>4600351996******047</t>
  </si>
  <si>
    <t>4600071997******800</t>
  </si>
  <si>
    <t>4690232001******949</t>
  </si>
  <si>
    <t>4600062000******620</t>
  </si>
  <si>
    <t>4600271999******027</t>
  </si>
  <si>
    <t>4600351987******528</t>
  </si>
  <si>
    <t>4600061995******424</t>
  </si>
  <si>
    <t>4600311997******442</t>
  </si>
  <si>
    <t>4600351993******182</t>
  </si>
  <si>
    <t>4600331999******070</t>
  </si>
  <si>
    <t>4600031995******229</t>
  </si>
  <si>
    <t>4600271998******346</t>
  </si>
  <si>
    <t>4600331999******483</t>
  </si>
  <si>
    <t>4600351999******229</t>
  </si>
  <si>
    <t>4600351993******329</t>
  </si>
  <si>
    <t>4600032000******627</t>
  </si>
  <si>
    <t>4690272000******465</t>
  </si>
  <si>
    <t>4600281996******928</t>
  </si>
  <si>
    <t>4600071998******764</t>
  </si>
  <si>
    <t>4600031997******42X</t>
  </si>
  <si>
    <t>4600332000******989</t>
  </si>
  <si>
    <t>4602002001******145</t>
  </si>
  <si>
    <t>4600071998******800</t>
  </si>
  <si>
    <t>4600331994******580</t>
  </si>
  <si>
    <t>4600062000******629</t>
  </si>
  <si>
    <t>4600331997******221</t>
  </si>
  <si>
    <t>4600331996******346</t>
  </si>
  <si>
    <t>4600331997******109</t>
  </si>
  <si>
    <t>4600031998******68X</t>
  </si>
  <si>
    <t>4600351999******420</t>
  </si>
  <si>
    <t>4600331998******480</t>
  </si>
  <si>
    <t>4600011996******923</t>
  </si>
  <si>
    <t>4600331998******405</t>
  </si>
  <si>
    <t>4600351996******226</t>
  </si>
  <si>
    <t>4600331997******227</t>
  </si>
  <si>
    <t>4600351997******426</t>
  </si>
  <si>
    <t>4600341997******12X</t>
  </si>
  <si>
    <t>4600032000******22X</t>
  </si>
  <si>
    <t>4600341998******020</t>
  </si>
  <si>
    <t>4600331997******486</t>
  </si>
  <si>
    <t>缺考</t>
  </si>
  <si>
    <t>4600032000******429</t>
  </si>
  <si>
    <t>4600071999******226</t>
  </si>
  <si>
    <t>4600352002******727</t>
  </si>
  <si>
    <t>4600331998******245</t>
  </si>
  <si>
    <t>4600071998******162</t>
  </si>
  <si>
    <t>4600332001******08X</t>
  </si>
  <si>
    <t>4600311996******240</t>
  </si>
  <si>
    <t>4600332000******809</t>
  </si>
  <si>
    <t>4600271997******686</t>
  </si>
  <si>
    <t>4600331994******344</t>
  </si>
  <si>
    <t>4600332000******262</t>
  </si>
  <si>
    <t>4600331995******86X</t>
  </si>
  <si>
    <t>4690241998******821</t>
  </si>
  <si>
    <t>4600272001******627</t>
  </si>
  <si>
    <t>4600281996******623</t>
  </si>
  <si>
    <t>4600352002******713</t>
  </si>
  <si>
    <t>4600031997******847</t>
  </si>
  <si>
    <t>4600252000******124</t>
  </si>
  <si>
    <t>4600062001******926</t>
  </si>
  <si>
    <t>4690031997******329</t>
  </si>
  <si>
    <t>4600331999******481</t>
  </si>
  <si>
    <t>4600262002******341</t>
  </si>
  <si>
    <t>4600331996******080</t>
  </si>
  <si>
    <t>4600031999******22X</t>
  </si>
  <si>
    <t>4690242001******224</t>
  </si>
  <si>
    <t>4600361993******428</t>
  </si>
  <si>
    <t>4600341995******443</t>
  </si>
  <si>
    <t>4690251998******127</t>
  </si>
  <si>
    <t>4600031998******042</t>
  </si>
  <si>
    <t>4600271998******62X</t>
  </si>
  <si>
    <t>4600031997******649</t>
  </si>
  <si>
    <t>4600031999******244</t>
  </si>
  <si>
    <t>4600071994******029</t>
  </si>
  <si>
    <t>4600031996******829</t>
  </si>
  <si>
    <t>4600332003******226</t>
  </si>
  <si>
    <t>4690071996******008</t>
  </si>
  <si>
    <t>4603001999******028</t>
  </si>
  <si>
    <t>4600271999******645</t>
  </si>
  <si>
    <t>4690261995******228</t>
  </si>
  <si>
    <t>4600271995******729</t>
  </si>
  <si>
    <t>4600032000******229</t>
  </si>
  <si>
    <t>4600341997******023</t>
  </si>
  <si>
    <t>5221261996******047</t>
  </si>
  <si>
    <t>4600281999******82X</t>
  </si>
  <si>
    <t>4600271996******72X</t>
  </si>
  <si>
    <t>4690031998******027</t>
  </si>
  <si>
    <t>4600351990******327</t>
  </si>
  <si>
    <t>4600341999******528</t>
  </si>
  <si>
    <t>4600331996******08X</t>
  </si>
  <si>
    <t>4600332000******785</t>
  </si>
  <si>
    <t>5001121994******48X</t>
  </si>
  <si>
    <t>4690272001******783</t>
  </si>
  <si>
    <t>4600071999******363</t>
  </si>
  <si>
    <t>4690062002******524</t>
  </si>
  <si>
    <t>4690031998******120</t>
  </si>
  <si>
    <t>4600332000******485</t>
  </si>
  <si>
    <t>4601032001******627</t>
  </si>
  <si>
    <t>4600332000******380</t>
  </si>
  <si>
    <t>4600331997******246</t>
  </si>
  <si>
    <t>4600072000******825</t>
  </si>
  <si>
    <t>4600331998******907</t>
  </si>
  <si>
    <t>4600331998******222</t>
  </si>
  <si>
    <t>4600331999******224</t>
  </si>
  <si>
    <t>4600072000******260</t>
  </si>
  <si>
    <t>4600331997******881</t>
  </si>
  <si>
    <t>4600331999******485</t>
  </si>
  <si>
    <t>4690072001******82X</t>
  </si>
  <si>
    <t>4600352000******321</t>
  </si>
  <si>
    <t>4602001998******826</t>
  </si>
  <si>
    <t>4603001999******044</t>
  </si>
  <si>
    <t>4600332001******343</t>
  </si>
  <si>
    <t>4690271999******226</t>
  </si>
  <si>
    <t>4600031999******425</t>
  </si>
  <si>
    <t>4600031995******626</t>
  </si>
  <si>
    <t>4600031997******227</t>
  </si>
  <si>
    <t>4600331998******481</t>
  </si>
  <si>
    <t>4600072000******361</t>
  </si>
  <si>
    <t>4690232004******245</t>
  </si>
  <si>
    <t>4690261999******268</t>
  </si>
  <si>
    <t>4600031999******822</t>
  </si>
  <si>
    <t>4600032001******428</t>
  </si>
  <si>
    <t>4602002000******340</t>
  </si>
  <si>
    <t>4600072000******220</t>
  </si>
  <si>
    <t>4600331998******789</t>
  </si>
  <si>
    <t>4600031998******21X</t>
  </si>
  <si>
    <t>4600032000******42X</t>
  </si>
  <si>
    <t>4600331997******508</t>
  </si>
  <si>
    <t>4690031998******029</t>
  </si>
  <si>
    <t>4690231999******625</t>
  </si>
  <si>
    <t>4603002000******621</t>
  </si>
  <si>
    <t>4600311999******827</t>
  </si>
  <si>
    <t>4600071998******767</t>
  </si>
  <si>
    <t>4600352001******924</t>
  </si>
  <si>
    <t>4600332001******886</t>
  </si>
  <si>
    <t>4600301997******824</t>
  </si>
  <si>
    <t>4600341998******022</t>
  </si>
  <si>
    <t>4600341999******869</t>
  </si>
  <si>
    <t>4600351997******421</t>
  </si>
  <si>
    <t>4690242001******42X</t>
  </si>
  <si>
    <t>4600332002******483</t>
  </si>
  <si>
    <t>4600011994******727</t>
  </si>
  <si>
    <t>4690032000******444</t>
  </si>
  <si>
    <t>4600032000******185</t>
  </si>
  <si>
    <t>4600331999******908</t>
  </si>
  <si>
    <t>4600332002******226</t>
  </si>
  <si>
    <t>4600342000******411</t>
  </si>
  <si>
    <t>4600252000******220</t>
  </si>
  <si>
    <t>4600331999******474</t>
  </si>
  <si>
    <t>4600031998******636</t>
  </si>
  <si>
    <t>4600331997******481</t>
  </si>
  <si>
    <t>4600061996******726</t>
  </si>
  <si>
    <t>4600331997******602</t>
  </si>
  <si>
    <t>4600031999******827</t>
  </si>
  <si>
    <t>4600332000******107</t>
  </si>
  <si>
    <t>4600352001******022</t>
  </si>
  <si>
    <t>4600331998******248</t>
  </si>
  <si>
    <t>4600331999******222</t>
  </si>
  <si>
    <t>4600332000******828</t>
  </si>
  <si>
    <t>4600032000******467</t>
  </si>
  <si>
    <t>4600252000******128</t>
  </si>
  <si>
    <t>4600032000******324</t>
  </si>
  <si>
    <t>4600331992******881</t>
  </si>
  <si>
    <t>4600301998******114</t>
  </si>
  <si>
    <t>4406812000******827</t>
  </si>
  <si>
    <t>4600031996******22X</t>
  </si>
  <si>
    <t>4600031999******621</t>
  </si>
  <si>
    <t>4600031996******629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</si>
</sst>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SheetLayoutView="100" workbookViewId="0" topLeftCell="A1">
      <selection activeCell="O4" sqref="O4"/>
    </sheetView>
  </sheetViews>
  <sheetFormatPr defaultColWidth="9.00390625" defaultRowHeight="15"/>
  <cols>
    <col min="1" max="1" width="4.57421875" style="0" customWidth="1"/>
    <col min="2" max="2" width="11.57421875" style="0" customWidth="1"/>
    <col min="3" max="3" width="6.421875" style="0" customWidth="1"/>
    <col min="4" max="4" width="9.00390625" style="4" customWidth="1"/>
    <col min="5" max="5" width="5.8515625" style="0" customWidth="1"/>
    <col min="6" max="6" width="19.7109375" style="0" customWidth="1"/>
    <col min="7" max="7" width="8.421875" style="0" customWidth="1"/>
    <col min="8" max="11" width="13.421875" style="0" customWidth="1"/>
  </cols>
  <sheetData>
    <row r="1" spans="1:8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s="1" customFormat="1" ht="9" customHeight="1">
      <c r="A2" s="6"/>
      <c r="B2" s="7"/>
      <c r="C2" s="7"/>
      <c r="D2" s="8"/>
      <c r="E2" s="7"/>
      <c r="F2" s="7"/>
      <c r="G2" s="7"/>
    </row>
    <row r="3" spans="1:11" s="2" customFormat="1" ht="4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11" t="s">
        <v>8</v>
      </c>
      <c r="I3" s="18"/>
      <c r="J3" s="18"/>
      <c r="K3" s="18"/>
    </row>
    <row r="4" spans="1:8" s="3" customFormat="1" ht="21.75" customHeight="1">
      <c r="A4" s="12">
        <v>1</v>
      </c>
      <c r="B4" s="12" t="s">
        <v>9</v>
      </c>
      <c r="C4" s="12">
        <v>15</v>
      </c>
      <c r="D4" s="13" t="str">
        <f>"黄晓双"</f>
        <v>黄晓双</v>
      </c>
      <c r="E4" s="12" t="str">
        <f aca="true" t="shared" si="0" ref="E4:E33">"女"</f>
        <v>女</v>
      </c>
      <c r="F4" s="12" t="s">
        <v>10</v>
      </c>
      <c r="G4" s="12">
        <v>84</v>
      </c>
      <c r="H4" s="14">
        <v>1</v>
      </c>
    </row>
    <row r="5" spans="1:8" s="3" customFormat="1" ht="21.75" customHeight="1">
      <c r="A5" s="12">
        <v>2</v>
      </c>
      <c r="B5" s="12" t="s">
        <v>9</v>
      </c>
      <c r="C5" s="12">
        <v>15</v>
      </c>
      <c r="D5" s="13" t="str">
        <f>"苏才媛"</f>
        <v>苏才媛</v>
      </c>
      <c r="E5" s="12" t="str">
        <f t="shared" si="0"/>
        <v>女</v>
      </c>
      <c r="F5" s="12" t="s">
        <v>11</v>
      </c>
      <c r="G5" s="12">
        <v>79</v>
      </c>
      <c r="H5" s="14">
        <v>2</v>
      </c>
    </row>
    <row r="6" spans="1:8" s="3" customFormat="1" ht="21.75" customHeight="1">
      <c r="A6" s="15">
        <v>3</v>
      </c>
      <c r="B6" s="15" t="s">
        <v>9</v>
      </c>
      <c r="C6" s="15">
        <v>15</v>
      </c>
      <c r="D6" s="15" t="str">
        <f>"杨文珠"</f>
        <v>杨文珠</v>
      </c>
      <c r="E6" s="15" t="str">
        <f t="shared" si="0"/>
        <v>女</v>
      </c>
      <c r="F6" s="15" t="s">
        <v>12</v>
      </c>
      <c r="G6" s="15">
        <v>78</v>
      </c>
      <c r="H6" s="16">
        <v>3</v>
      </c>
    </row>
    <row r="7" spans="1:8" s="3" customFormat="1" ht="21.75" customHeight="1">
      <c r="A7" s="15">
        <v>4</v>
      </c>
      <c r="B7" s="15" t="s">
        <v>9</v>
      </c>
      <c r="C7" s="15">
        <v>15</v>
      </c>
      <c r="D7" s="13" t="str">
        <f>"李子星"</f>
        <v>李子星</v>
      </c>
      <c r="E7" s="15" t="str">
        <f t="shared" si="0"/>
        <v>女</v>
      </c>
      <c r="F7" s="15" t="s">
        <v>13</v>
      </c>
      <c r="G7" s="15">
        <v>76</v>
      </c>
      <c r="H7" s="16">
        <v>4</v>
      </c>
    </row>
    <row r="8" spans="1:8" s="3" customFormat="1" ht="21.75" customHeight="1">
      <c r="A8" s="15">
        <v>5</v>
      </c>
      <c r="B8" s="13" t="s">
        <v>9</v>
      </c>
      <c r="C8" s="13">
        <v>15</v>
      </c>
      <c r="D8" s="13" t="str">
        <f>"林瑞莲"</f>
        <v>林瑞莲</v>
      </c>
      <c r="E8" s="13" t="str">
        <f t="shared" si="0"/>
        <v>女</v>
      </c>
      <c r="F8" s="13" t="s">
        <v>14</v>
      </c>
      <c r="G8" s="13">
        <v>73</v>
      </c>
      <c r="H8" s="17">
        <v>5</v>
      </c>
    </row>
    <row r="9" spans="1:8" s="3" customFormat="1" ht="21.75" customHeight="1">
      <c r="A9" s="15">
        <v>6</v>
      </c>
      <c r="B9" s="15" t="s">
        <v>9</v>
      </c>
      <c r="C9" s="15">
        <v>15</v>
      </c>
      <c r="D9" s="15" t="str">
        <f>"吴俊美"</f>
        <v>吴俊美</v>
      </c>
      <c r="E9" s="15" t="str">
        <f t="shared" si="0"/>
        <v>女</v>
      </c>
      <c r="F9" s="15" t="s">
        <v>15</v>
      </c>
      <c r="G9" s="15">
        <v>69</v>
      </c>
      <c r="H9" s="16">
        <v>6</v>
      </c>
    </row>
    <row r="10" spans="1:8" s="3" customFormat="1" ht="21.75" customHeight="1">
      <c r="A10" s="12">
        <v>7</v>
      </c>
      <c r="B10" s="12" t="s">
        <v>9</v>
      </c>
      <c r="C10" s="12">
        <v>15</v>
      </c>
      <c r="D10" s="13" t="str">
        <f>"吴日春"</f>
        <v>吴日春</v>
      </c>
      <c r="E10" s="12" t="str">
        <f t="shared" si="0"/>
        <v>女</v>
      </c>
      <c r="F10" s="12" t="s">
        <v>16</v>
      </c>
      <c r="G10" s="12">
        <v>69</v>
      </c>
      <c r="H10" s="14">
        <v>7</v>
      </c>
    </row>
    <row r="11" spans="1:8" s="3" customFormat="1" ht="21.75" customHeight="1">
      <c r="A11" s="12">
        <v>8</v>
      </c>
      <c r="B11" s="12" t="s">
        <v>9</v>
      </c>
      <c r="C11" s="12">
        <v>15</v>
      </c>
      <c r="D11" s="13" t="str">
        <f>"李玉香"</f>
        <v>李玉香</v>
      </c>
      <c r="E11" s="12" t="str">
        <f t="shared" si="0"/>
        <v>女</v>
      </c>
      <c r="F11" s="12" t="s">
        <v>17</v>
      </c>
      <c r="G11" s="12">
        <v>68</v>
      </c>
      <c r="H11" s="14">
        <v>8</v>
      </c>
    </row>
    <row r="12" spans="1:8" s="3" customFormat="1" ht="21.75" customHeight="1">
      <c r="A12" s="12">
        <v>9</v>
      </c>
      <c r="B12" s="12" t="s">
        <v>9</v>
      </c>
      <c r="C12" s="12">
        <v>15</v>
      </c>
      <c r="D12" s="13" t="str">
        <f>"陈佳云"</f>
        <v>陈佳云</v>
      </c>
      <c r="E12" s="12" t="str">
        <f t="shared" si="0"/>
        <v>女</v>
      </c>
      <c r="F12" s="12" t="s">
        <v>18</v>
      </c>
      <c r="G12" s="12">
        <v>67</v>
      </c>
      <c r="H12" s="14">
        <v>9</v>
      </c>
    </row>
    <row r="13" spans="1:8" s="3" customFormat="1" ht="21.75" customHeight="1">
      <c r="A13" s="12">
        <v>10</v>
      </c>
      <c r="B13" s="12" t="s">
        <v>9</v>
      </c>
      <c r="C13" s="12">
        <v>15</v>
      </c>
      <c r="D13" s="13" t="str">
        <f>"吉家丽"</f>
        <v>吉家丽</v>
      </c>
      <c r="E13" s="12" t="str">
        <f t="shared" si="0"/>
        <v>女</v>
      </c>
      <c r="F13" s="12" t="s">
        <v>19</v>
      </c>
      <c r="G13" s="12">
        <v>66</v>
      </c>
      <c r="H13" s="14">
        <v>10</v>
      </c>
    </row>
    <row r="14" spans="1:8" s="3" customFormat="1" ht="21.75" customHeight="1">
      <c r="A14" s="12">
        <v>11</v>
      </c>
      <c r="B14" s="12" t="s">
        <v>9</v>
      </c>
      <c r="C14" s="12">
        <v>15</v>
      </c>
      <c r="D14" s="13" t="str">
        <f>"符贤莲"</f>
        <v>符贤莲</v>
      </c>
      <c r="E14" s="12" t="str">
        <f t="shared" si="0"/>
        <v>女</v>
      </c>
      <c r="F14" s="12" t="s">
        <v>20</v>
      </c>
      <c r="G14" s="12">
        <v>66</v>
      </c>
      <c r="H14" s="14">
        <v>11</v>
      </c>
    </row>
    <row r="15" spans="1:8" s="3" customFormat="1" ht="21.75" customHeight="1">
      <c r="A15" s="12">
        <v>12</v>
      </c>
      <c r="B15" s="12" t="s">
        <v>9</v>
      </c>
      <c r="C15" s="12">
        <v>15</v>
      </c>
      <c r="D15" s="13" t="str">
        <f>"曾姗姗"</f>
        <v>曾姗姗</v>
      </c>
      <c r="E15" s="12" t="str">
        <f t="shared" si="0"/>
        <v>女</v>
      </c>
      <c r="F15" s="12" t="s">
        <v>21</v>
      </c>
      <c r="G15" s="12">
        <v>65</v>
      </c>
      <c r="H15" s="14">
        <v>12</v>
      </c>
    </row>
    <row r="16" spans="1:8" s="3" customFormat="1" ht="21.75" customHeight="1">
      <c r="A16" s="12">
        <v>13</v>
      </c>
      <c r="B16" s="12" t="s">
        <v>9</v>
      </c>
      <c r="C16" s="12">
        <v>15</v>
      </c>
      <c r="D16" s="13" t="str">
        <f>"吉晓璐"</f>
        <v>吉晓璐</v>
      </c>
      <c r="E16" s="12" t="str">
        <f t="shared" si="0"/>
        <v>女</v>
      </c>
      <c r="F16" s="12" t="s">
        <v>22</v>
      </c>
      <c r="G16" s="12">
        <v>64</v>
      </c>
      <c r="H16" s="14">
        <v>13</v>
      </c>
    </row>
    <row r="17" spans="1:8" s="3" customFormat="1" ht="21.75" customHeight="1">
      <c r="A17" s="12">
        <v>14</v>
      </c>
      <c r="B17" s="12" t="s">
        <v>9</v>
      </c>
      <c r="C17" s="12">
        <v>15</v>
      </c>
      <c r="D17" s="13" t="str">
        <f>"陈春燕"</f>
        <v>陈春燕</v>
      </c>
      <c r="E17" s="12" t="str">
        <f t="shared" si="0"/>
        <v>女</v>
      </c>
      <c r="F17" s="12" t="s">
        <v>23</v>
      </c>
      <c r="G17" s="12">
        <v>63</v>
      </c>
      <c r="H17" s="14">
        <v>14</v>
      </c>
    </row>
    <row r="18" spans="1:8" s="3" customFormat="1" ht="21.75" customHeight="1">
      <c r="A18" s="12">
        <v>15</v>
      </c>
      <c r="B18" s="12" t="s">
        <v>9</v>
      </c>
      <c r="C18" s="12">
        <v>15</v>
      </c>
      <c r="D18" s="13" t="str">
        <f>"陈少晓"</f>
        <v>陈少晓</v>
      </c>
      <c r="E18" s="12" t="str">
        <f t="shared" si="0"/>
        <v>女</v>
      </c>
      <c r="F18" s="12" t="s">
        <v>24</v>
      </c>
      <c r="G18" s="12">
        <v>62</v>
      </c>
      <c r="H18" s="14">
        <v>15</v>
      </c>
    </row>
    <row r="19" spans="1:8" s="3" customFormat="1" ht="21.75" customHeight="1">
      <c r="A19" s="12">
        <v>16</v>
      </c>
      <c r="B19" s="12" t="s">
        <v>9</v>
      </c>
      <c r="C19" s="12">
        <v>15</v>
      </c>
      <c r="D19" s="15" t="str">
        <f>"庞小仙"</f>
        <v>庞小仙</v>
      </c>
      <c r="E19" s="12" t="str">
        <f t="shared" si="0"/>
        <v>女</v>
      </c>
      <c r="F19" s="12" t="s">
        <v>25</v>
      </c>
      <c r="G19" s="12">
        <v>62</v>
      </c>
      <c r="H19" s="14">
        <v>16</v>
      </c>
    </row>
    <row r="20" spans="1:8" s="3" customFormat="1" ht="21.75" customHeight="1">
      <c r="A20" s="12">
        <v>17</v>
      </c>
      <c r="B20" s="12" t="s">
        <v>9</v>
      </c>
      <c r="C20" s="12">
        <v>15</v>
      </c>
      <c r="D20" s="15" t="str">
        <f>"刘宝彦"</f>
        <v>刘宝彦</v>
      </c>
      <c r="E20" s="12" t="str">
        <f t="shared" si="0"/>
        <v>女</v>
      </c>
      <c r="F20" s="12" t="s">
        <v>26</v>
      </c>
      <c r="G20" s="12">
        <v>62</v>
      </c>
      <c r="H20" s="14">
        <v>17</v>
      </c>
    </row>
    <row r="21" spans="1:8" s="3" customFormat="1" ht="21.75" customHeight="1">
      <c r="A21" s="12">
        <v>18</v>
      </c>
      <c r="B21" s="12" t="s">
        <v>9</v>
      </c>
      <c r="C21" s="12">
        <v>15</v>
      </c>
      <c r="D21" s="15" t="str">
        <f>"陈幸妹"</f>
        <v>陈幸妹</v>
      </c>
      <c r="E21" s="12" t="str">
        <f t="shared" si="0"/>
        <v>女</v>
      </c>
      <c r="F21" s="12" t="s">
        <v>27</v>
      </c>
      <c r="G21" s="12">
        <v>62</v>
      </c>
      <c r="H21" s="14">
        <v>18</v>
      </c>
    </row>
    <row r="22" spans="1:8" s="3" customFormat="1" ht="21.75" customHeight="1">
      <c r="A22" s="12">
        <v>19</v>
      </c>
      <c r="B22" s="12" t="s">
        <v>9</v>
      </c>
      <c r="C22" s="12">
        <v>15</v>
      </c>
      <c r="D22" s="13" t="str">
        <f>"黄泽情"</f>
        <v>黄泽情</v>
      </c>
      <c r="E22" s="12" t="str">
        <f t="shared" si="0"/>
        <v>女</v>
      </c>
      <c r="F22" s="12" t="s">
        <v>28</v>
      </c>
      <c r="G22" s="12">
        <v>61</v>
      </c>
      <c r="H22" s="14">
        <v>19</v>
      </c>
    </row>
    <row r="23" spans="1:8" s="3" customFormat="1" ht="21.75" customHeight="1">
      <c r="A23" s="12">
        <v>20</v>
      </c>
      <c r="B23" s="12" t="s">
        <v>9</v>
      </c>
      <c r="C23" s="12">
        <v>15</v>
      </c>
      <c r="D23" s="13" t="str">
        <f>"蔡崇"</f>
        <v>蔡崇</v>
      </c>
      <c r="E23" s="12" t="str">
        <f t="shared" si="0"/>
        <v>女</v>
      </c>
      <c r="F23" s="12" t="s">
        <v>29</v>
      </c>
      <c r="G23" s="12">
        <v>61</v>
      </c>
      <c r="H23" s="14">
        <v>20</v>
      </c>
    </row>
    <row r="24" spans="1:8" s="3" customFormat="1" ht="21.75" customHeight="1">
      <c r="A24" s="12">
        <v>21</v>
      </c>
      <c r="B24" s="12" t="s">
        <v>9</v>
      </c>
      <c r="C24" s="12">
        <v>15</v>
      </c>
      <c r="D24" s="13" t="str">
        <f>"王丹"</f>
        <v>王丹</v>
      </c>
      <c r="E24" s="12" t="str">
        <f t="shared" si="0"/>
        <v>女</v>
      </c>
      <c r="F24" s="12" t="s">
        <v>30</v>
      </c>
      <c r="G24" s="12">
        <v>61</v>
      </c>
      <c r="H24" s="14">
        <v>21</v>
      </c>
    </row>
    <row r="25" spans="1:8" s="3" customFormat="1" ht="21.75" customHeight="1">
      <c r="A25" s="12">
        <v>22</v>
      </c>
      <c r="B25" s="12" t="s">
        <v>9</v>
      </c>
      <c r="C25" s="12">
        <v>15</v>
      </c>
      <c r="D25" s="13" t="str">
        <f>"王欢欢"</f>
        <v>王欢欢</v>
      </c>
      <c r="E25" s="12" t="str">
        <f t="shared" si="0"/>
        <v>女</v>
      </c>
      <c r="F25" s="12" t="s">
        <v>31</v>
      </c>
      <c r="G25" s="12">
        <v>60</v>
      </c>
      <c r="H25" s="14">
        <v>22</v>
      </c>
    </row>
    <row r="26" spans="1:8" s="3" customFormat="1" ht="21.75" customHeight="1">
      <c r="A26" s="12">
        <v>23</v>
      </c>
      <c r="B26" s="12" t="s">
        <v>9</v>
      </c>
      <c r="C26" s="12">
        <v>15</v>
      </c>
      <c r="D26" s="13" t="str">
        <f>"邓扬玲"</f>
        <v>邓扬玲</v>
      </c>
      <c r="E26" s="12" t="str">
        <f t="shared" si="0"/>
        <v>女</v>
      </c>
      <c r="F26" s="12" t="s">
        <v>32</v>
      </c>
      <c r="G26" s="12">
        <v>60</v>
      </c>
      <c r="H26" s="14">
        <v>23</v>
      </c>
    </row>
    <row r="27" spans="1:8" s="3" customFormat="1" ht="21.75" customHeight="1">
      <c r="A27" s="12">
        <v>24</v>
      </c>
      <c r="B27" s="12" t="s">
        <v>9</v>
      </c>
      <c r="C27" s="12">
        <v>15</v>
      </c>
      <c r="D27" s="13" t="str">
        <f>"许文雪"</f>
        <v>许文雪</v>
      </c>
      <c r="E27" s="12" t="str">
        <f t="shared" si="0"/>
        <v>女</v>
      </c>
      <c r="F27" s="12" t="s">
        <v>33</v>
      </c>
      <c r="G27" s="12">
        <v>60</v>
      </c>
      <c r="H27" s="14">
        <v>24</v>
      </c>
    </row>
    <row r="28" spans="1:8" s="3" customFormat="1" ht="21.75" customHeight="1">
      <c r="A28" s="12">
        <v>25</v>
      </c>
      <c r="B28" s="12" t="s">
        <v>9</v>
      </c>
      <c r="C28" s="12">
        <v>15</v>
      </c>
      <c r="D28" s="15" t="str">
        <f>"蔡秋燕"</f>
        <v>蔡秋燕</v>
      </c>
      <c r="E28" s="12" t="str">
        <f t="shared" si="0"/>
        <v>女</v>
      </c>
      <c r="F28" s="12" t="s">
        <v>34</v>
      </c>
      <c r="G28" s="12">
        <v>60</v>
      </c>
      <c r="H28" s="14">
        <v>25</v>
      </c>
    </row>
    <row r="29" spans="1:8" s="3" customFormat="1" ht="21.75" customHeight="1">
      <c r="A29" s="12">
        <v>26</v>
      </c>
      <c r="B29" s="12" t="s">
        <v>9</v>
      </c>
      <c r="C29" s="12">
        <v>15</v>
      </c>
      <c r="D29" s="13" t="str">
        <f>"李珅劭"</f>
        <v>李珅劭</v>
      </c>
      <c r="E29" s="12" t="str">
        <f t="shared" si="0"/>
        <v>女</v>
      </c>
      <c r="F29" s="12" t="s">
        <v>35</v>
      </c>
      <c r="G29" s="12">
        <v>60</v>
      </c>
      <c r="H29" s="14">
        <v>26</v>
      </c>
    </row>
    <row r="30" spans="1:8" s="3" customFormat="1" ht="21.75" customHeight="1">
      <c r="A30" s="12">
        <v>27</v>
      </c>
      <c r="B30" s="12" t="s">
        <v>9</v>
      </c>
      <c r="C30" s="12">
        <v>15</v>
      </c>
      <c r="D30" s="13" t="str">
        <f>"庄晓玲"</f>
        <v>庄晓玲</v>
      </c>
      <c r="E30" s="12" t="str">
        <f t="shared" si="0"/>
        <v>女</v>
      </c>
      <c r="F30" s="12" t="s">
        <v>36</v>
      </c>
      <c r="G30" s="12">
        <v>59</v>
      </c>
      <c r="H30" s="14">
        <v>27</v>
      </c>
    </row>
    <row r="31" spans="1:8" s="3" customFormat="1" ht="21.75" customHeight="1">
      <c r="A31" s="12">
        <v>28</v>
      </c>
      <c r="B31" s="12" t="s">
        <v>9</v>
      </c>
      <c r="C31" s="12">
        <v>15</v>
      </c>
      <c r="D31" s="13" t="str">
        <f>"李青美"</f>
        <v>李青美</v>
      </c>
      <c r="E31" s="12" t="str">
        <f t="shared" si="0"/>
        <v>女</v>
      </c>
      <c r="F31" s="12" t="s">
        <v>37</v>
      </c>
      <c r="G31" s="12">
        <v>59</v>
      </c>
      <c r="H31" s="14">
        <v>28</v>
      </c>
    </row>
    <row r="32" spans="1:8" s="3" customFormat="1" ht="21.75" customHeight="1">
      <c r="A32" s="12">
        <v>29</v>
      </c>
      <c r="B32" s="12" t="s">
        <v>9</v>
      </c>
      <c r="C32" s="12">
        <v>15</v>
      </c>
      <c r="D32" s="13" t="str">
        <f>"吴家月"</f>
        <v>吴家月</v>
      </c>
      <c r="E32" s="12" t="str">
        <f t="shared" si="0"/>
        <v>女</v>
      </c>
      <c r="F32" s="12" t="s">
        <v>38</v>
      </c>
      <c r="G32" s="12">
        <v>59</v>
      </c>
      <c r="H32" s="14">
        <v>29</v>
      </c>
    </row>
    <row r="33" spans="1:8" s="3" customFormat="1" ht="21.75" customHeight="1">
      <c r="A33" s="12">
        <v>30</v>
      </c>
      <c r="B33" s="12" t="s">
        <v>9</v>
      </c>
      <c r="C33" s="12">
        <v>15</v>
      </c>
      <c r="D33" s="13" t="str">
        <f>"黄冬影"</f>
        <v>黄冬影</v>
      </c>
      <c r="E33" s="12" t="str">
        <f t="shared" si="0"/>
        <v>女</v>
      </c>
      <c r="F33" s="12" t="s">
        <v>39</v>
      </c>
      <c r="G33" s="12">
        <v>58</v>
      </c>
      <c r="H33" s="14">
        <v>30</v>
      </c>
    </row>
    <row r="34" spans="1:8" s="3" customFormat="1" ht="21.75" customHeight="1">
      <c r="A34" s="12">
        <v>31</v>
      </c>
      <c r="B34" s="12" t="s">
        <v>9</v>
      </c>
      <c r="C34" s="12">
        <v>15</v>
      </c>
      <c r="D34" s="13" t="str">
        <f>"林琼帅"</f>
        <v>林琼帅</v>
      </c>
      <c r="E34" s="12" t="str">
        <f>"男"</f>
        <v>男</v>
      </c>
      <c r="F34" s="12" t="s">
        <v>40</v>
      </c>
      <c r="G34" s="12">
        <v>58</v>
      </c>
      <c r="H34" s="14">
        <v>31</v>
      </c>
    </row>
    <row r="35" spans="1:8" s="3" customFormat="1" ht="21.75" customHeight="1">
      <c r="A35" s="12">
        <v>32</v>
      </c>
      <c r="B35" s="12" t="s">
        <v>9</v>
      </c>
      <c r="C35" s="12">
        <v>15</v>
      </c>
      <c r="D35" s="13" t="str">
        <f>"郑庆窕"</f>
        <v>郑庆窕</v>
      </c>
      <c r="E35" s="12" t="str">
        <f aca="true" t="shared" si="1" ref="E35:E79">"女"</f>
        <v>女</v>
      </c>
      <c r="F35" s="12" t="s">
        <v>41</v>
      </c>
      <c r="G35" s="12">
        <v>57</v>
      </c>
      <c r="H35" s="14">
        <v>32</v>
      </c>
    </row>
    <row r="36" spans="1:8" s="3" customFormat="1" ht="21.75" customHeight="1">
      <c r="A36" s="12">
        <v>33</v>
      </c>
      <c r="B36" s="12" t="s">
        <v>9</v>
      </c>
      <c r="C36" s="12">
        <v>15</v>
      </c>
      <c r="D36" s="13" t="str">
        <f>"朱海兰"</f>
        <v>朱海兰</v>
      </c>
      <c r="E36" s="12" t="str">
        <f t="shared" si="1"/>
        <v>女</v>
      </c>
      <c r="F36" s="12" t="s">
        <v>42</v>
      </c>
      <c r="G36" s="12">
        <v>57</v>
      </c>
      <c r="H36" s="14">
        <v>33</v>
      </c>
    </row>
    <row r="37" spans="1:8" s="3" customFormat="1" ht="21.75" customHeight="1">
      <c r="A37" s="12">
        <v>34</v>
      </c>
      <c r="B37" s="12" t="s">
        <v>9</v>
      </c>
      <c r="C37" s="12">
        <v>15</v>
      </c>
      <c r="D37" s="13" t="str">
        <f>"吉家媛"</f>
        <v>吉家媛</v>
      </c>
      <c r="E37" s="12" t="str">
        <f t="shared" si="1"/>
        <v>女</v>
      </c>
      <c r="F37" s="12" t="s">
        <v>43</v>
      </c>
      <c r="G37" s="12">
        <v>57</v>
      </c>
      <c r="H37" s="14">
        <v>34</v>
      </c>
    </row>
    <row r="38" spans="1:8" s="3" customFormat="1" ht="21.75" customHeight="1">
      <c r="A38" s="12">
        <v>35</v>
      </c>
      <c r="B38" s="12" t="s">
        <v>9</v>
      </c>
      <c r="C38" s="12">
        <v>15</v>
      </c>
      <c r="D38" s="13" t="str">
        <f>"陈舒婧"</f>
        <v>陈舒婧</v>
      </c>
      <c r="E38" s="12" t="str">
        <f t="shared" si="1"/>
        <v>女</v>
      </c>
      <c r="F38" s="12" t="s">
        <v>44</v>
      </c>
      <c r="G38" s="12">
        <v>57</v>
      </c>
      <c r="H38" s="14">
        <v>35</v>
      </c>
    </row>
    <row r="39" spans="1:8" s="3" customFormat="1" ht="21.75" customHeight="1">
      <c r="A39" s="12">
        <v>36</v>
      </c>
      <c r="B39" s="12" t="s">
        <v>9</v>
      </c>
      <c r="C39" s="12">
        <v>15</v>
      </c>
      <c r="D39" s="13" t="str">
        <f>"黄玉影"</f>
        <v>黄玉影</v>
      </c>
      <c r="E39" s="12" t="str">
        <f t="shared" si="1"/>
        <v>女</v>
      </c>
      <c r="F39" s="12" t="s">
        <v>45</v>
      </c>
      <c r="G39" s="12">
        <v>57</v>
      </c>
      <c r="H39" s="14">
        <v>36</v>
      </c>
    </row>
    <row r="40" spans="1:8" s="3" customFormat="1" ht="21.75" customHeight="1">
      <c r="A40" s="12">
        <v>37</v>
      </c>
      <c r="B40" s="12" t="s">
        <v>9</v>
      </c>
      <c r="C40" s="12">
        <v>15</v>
      </c>
      <c r="D40" s="13" t="str">
        <f>"李沈蔚"</f>
        <v>李沈蔚</v>
      </c>
      <c r="E40" s="12" t="str">
        <f t="shared" si="1"/>
        <v>女</v>
      </c>
      <c r="F40" s="12" t="s">
        <v>46</v>
      </c>
      <c r="G40" s="12">
        <v>57</v>
      </c>
      <c r="H40" s="14">
        <v>37</v>
      </c>
    </row>
    <row r="41" spans="1:8" s="3" customFormat="1" ht="21.75" customHeight="1">
      <c r="A41" s="12">
        <v>38</v>
      </c>
      <c r="B41" s="12" t="s">
        <v>9</v>
      </c>
      <c r="C41" s="12">
        <v>15</v>
      </c>
      <c r="D41" s="15" t="str">
        <f>"容海丹"</f>
        <v>容海丹</v>
      </c>
      <c r="E41" s="12" t="str">
        <f t="shared" si="1"/>
        <v>女</v>
      </c>
      <c r="F41" s="12" t="s">
        <v>47</v>
      </c>
      <c r="G41" s="12">
        <v>56</v>
      </c>
      <c r="H41" s="14">
        <v>38</v>
      </c>
    </row>
    <row r="42" spans="1:8" s="3" customFormat="1" ht="21.75" customHeight="1">
      <c r="A42" s="12">
        <v>39</v>
      </c>
      <c r="B42" s="12" t="s">
        <v>9</v>
      </c>
      <c r="C42" s="12">
        <v>15</v>
      </c>
      <c r="D42" s="13" t="str">
        <f>"钟丹萍"</f>
        <v>钟丹萍</v>
      </c>
      <c r="E42" s="12" t="str">
        <f t="shared" si="1"/>
        <v>女</v>
      </c>
      <c r="F42" s="12" t="s">
        <v>48</v>
      </c>
      <c r="G42" s="12">
        <v>56</v>
      </c>
      <c r="H42" s="14">
        <v>39</v>
      </c>
    </row>
    <row r="43" spans="1:8" s="3" customFormat="1" ht="21.75" customHeight="1">
      <c r="A43" s="12">
        <v>40</v>
      </c>
      <c r="B43" s="12" t="s">
        <v>9</v>
      </c>
      <c r="C43" s="12">
        <v>15</v>
      </c>
      <c r="D43" s="13" t="str">
        <f>"张瑶"</f>
        <v>张瑶</v>
      </c>
      <c r="E43" s="12" t="str">
        <f t="shared" si="1"/>
        <v>女</v>
      </c>
      <c r="F43" s="12" t="s">
        <v>49</v>
      </c>
      <c r="G43" s="12">
        <v>56</v>
      </c>
      <c r="H43" s="14">
        <v>40</v>
      </c>
    </row>
    <row r="44" spans="1:8" s="3" customFormat="1" ht="21.75" customHeight="1">
      <c r="A44" s="12">
        <v>41</v>
      </c>
      <c r="B44" s="12" t="s">
        <v>9</v>
      </c>
      <c r="C44" s="12">
        <v>15</v>
      </c>
      <c r="D44" s="13" t="str">
        <f>"叶凤洁"</f>
        <v>叶凤洁</v>
      </c>
      <c r="E44" s="12" t="str">
        <f t="shared" si="1"/>
        <v>女</v>
      </c>
      <c r="F44" s="12" t="s">
        <v>50</v>
      </c>
      <c r="G44" s="12">
        <v>55</v>
      </c>
      <c r="H44" s="14">
        <v>41</v>
      </c>
    </row>
    <row r="45" spans="1:8" s="3" customFormat="1" ht="21.75" customHeight="1">
      <c r="A45" s="12">
        <v>42</v>
      </c>
      <c r="B45" s="12" t="s">
        <v>9</v>
      </c>
      <c r="C45" s="12">
        <v>15</v>
      </c>
      <c r="D45" s="13" t="str">
        <f>"邢静芬"</f>
        <v>邢静芬</v>
      </c>
      <c r="E45" s="12" t="str">
        <f t="shared" si="1"/>
        <v>女</v>
      </c>
      <c r="F45" s="12" t="s">
        <v>51</v>
      </c>
      <c r="G45" s="12">
        <v>55</v>
      </c>
      <c r="H45" s="14">
        <v>42</v>
      </c>
    </row>
    <row r="46" spans="1:8" s="3" customFormat="1" ht="21.75" customHeight="1">
      <c r="A46" s="12">
        <v>43</v>
      </c>
      <c r="B46" s="12" t="s">
        <v>9</v>
      </c>
      <c r="C46" s="12">
        <v>15</v>
      </c>
      <c r="D46" s="13" t="str">
        <f>"吉如锐"</f>
        <v>吉如锐</v>
      </c>
      <c r="E46" s="12" t="str">
        <f t="shared" si="1"/>
        <v>女</v>
      </c>
      <c r="F46" s="12" t="s">
        <v>52</v>
      </c>
      <c r="G46" s="12">
        <v>54</v>
      </c>
      <c r="H46" s="14">
        <v>43</v>
      </c>
    </row>
    <row r="47" spans="1:8" s="3" customFormat="1" ht="21.75" customHeight="1">
      <c r="A47" s="12">
        <v>44</v>
      </c>
      <c r="B47" s="12" t="s">
        <v>9</v>
      </c>
      <c r="C47" s="12">
        <v>15</v>
      </c>
      <c r="D47" s="13" t="str">
        <f>"苏高珍"</f>
        <v>苏高珍</v>
      </c>
      <c r="E47" s="12" t="str">
        <f t="shared" si="1"/>
        <v>女</v>
      </c>
      <c r="F47" s="12" t="s">
        <v>53</v>
      </c>
      <c r="G47" s="12">
        <v>54</v>
      </c>
      <c r="H47" s="14">
        <v>44</v>
      </c>
    </row>
    <row r="48" spans="1:8" s="3" customFormat="1" ht="21.75" customHeight="1">
      <c r="A48" s="12">
        <v>45</v>
      </c>
      <c r="B48" s="12" t="s">
        <v>9</v>
      </c>
      <c r="C48" s="12">
        <v>15</v>
      </c>
      <c r="D48" s="15" t="str">
        <f>"刘亚听"</f>
        <v>刘亚听</v>
      </c>
      <c r="E48" s="12" t="str">
        <f t="shared" si="1"/>
        <v>女</v>
      </c>
      <c r="F48" s="12" t="s">
        <v>54</v>
      </c>
      <c r="G48" s="12">
        <v>54</v>
      </c>
      <c r="H48" s="14">
        <v>45</v>
      </c>
    </row>
    <row r="49" spans="1:8" s="3" customFormat="1" ht="21.75" customHeight="1">
      <c r="A49" s="12">
        <v>46</v>
      </c>
      <c r="B49" s="12" t="s">
        <v>9</v>
      </c>
      <c r="C49" s="12">
        <v>15</v>
      </c>
      <c r="D49" s="13" t="str">
        <f>"覃朝菊"</f>
        <v>覃朝菊</v>
      </c>
      <c r="E49" s="12" t="str">
        <f t="shared" si="1"/>
        <v>女</v>
      </c>
      <c r="F49" s="12" t="s">
        <v>55</v>
      </c>
      <c r="G49" s="12">
        <v>53</v>
      </c>
      <c r="H49" s="14">
        <v>46</v>
      </c>
    </row>
    <row r="50" spans="1:8" s="3" customFormat="1" ht="21.75" customHeight="1">
      <c r="A50" s="12">
        <v>47</v>
      </c>
      <c r="B50" s="12" t="s">
        <v>9</v>
      </c>
      <c r="C50" s="12">
        <v>15</v>
      </c>
      <c r="D50" s="13" t="str">
        <f>"黎珠转"</f>
        <v>黎珠转</v>
      </c>
      <c r="E50" s="12" t="str">
        <f t="shared" si="1"/>
        <v>女</v>
      </c>
      <c r="F50" s="12" t="s">
        <v>56</v>
      </c>
      <c r="G50" s="12">
        <v>52</v>
      </c>
      <c r="H50" s="14">
        <v>47</v>
      </c>
    </row>
    <row r="51" spans="1:8" s="3" customFormat="1" ht="21.75" customHeight="1">
      <c r="A51" s="12">
        <v>48</v>
      </c>
      <c r="B51" s="12" t="s">
        <v>9</v>
      </c>
      <c r="C51" s="12">
        <v>15</v>
      </c>
      <c r="D51" s="13" t="str">
        <f>"韦嘉丽"</f>
        <v>韦嘉丽</v>
      </c>
      <c r="E51" s="12" t="str">
        <f t="shared" si="1"/>
        <v>女</v>
      </c>
      <c r="F51" s="12" t="s">
        <v>57</v>
      </c>
      <c r="G51" s="12">
        <v>51</v>
      </c>
      <c r="H51" s="14">
        <v>48</v>
      </c>
    </row>
    <row r="52" spans="1:8" s="3" customFormat="1" ht="21.75" customHeight="1">
      <c r="A52" s="12">
        <v>49</v>
      </c>
      <c r="B52" s="12" t="s">
        <v>9</v>
      </c>
      <c r="C52" s="12">
        <v>15</v>
      </c>
      <c r="D52" s="13" t="str">
        <f>"吉训妙"</f>
        <v>吉训妙</v>
      </c>
      <c r="E52" s="12" t="str">
        <f t="shared" si="1"/>
        <v>女</v>
      </c>
      <c r="F52" s="12" t="s">
        <v>58</v>
      </c>
      <c r="G52" s="12">
        <v>51</v>
      </c>
      <c r="H52" s="14">
        <v>49</v>
      </c>
    </row>
    <row r="53" spans="1:8" s="3" customFormat="1" ht="21.75" customHeight="1">
      <c r="A53" s="12">
        <v>50</v>
      </c>
      <c r="B53" s="12" t="s">
        <v>9</v>
      </c>
      <c r="C53" s="12">
        <v>15</v>
      </c>
      <c r="D53" s="13" t="str">
        <f>"符发花"</f>
        <v>符发花</v>
      </c>
      <c r="E53" s="12" t="str">
        <f t="shared" si="1"/>
        <v>女</v>
      </c>
      <c r="F53" s="12" t="s">
        <v>59</v>
      </c>
      <c r="G53" s="12">
        <v>51</v>
      </c>
      <c r="H53" s="14">
        <v>50</v>
      </c>
    </row>
    <row r="54" spans="1:8" s="3" customFormat="1" ht="21.75" customHeight="1">
      <c r="A54" s="12">
        <v>51</v>
      </c>
      <c r="B54" s="12" t="s">
        <v>9</v>
      </c>
      <c r="C54" s="12">
        <v>15</v>
      </c>
      <c r="D54" s="13" t="str">
        <f>"陈巧凤"</f>
        <v>陈巧凤</v>
      </c>
      <c r="E54" s="12" t="str">
        <f t="shared" si="1"/>
        <v>女</v>
      </c>
      <c r="F54" s="12" t="s">
        <v>60</v>
      </c>
      <c r="G54" s="12">
        <v>50</v>
      </c>
      <c r="H54" s="14">
        <v>51</v>
      </c>
    </row>
    <row r="55" spans="1:8" s="3" customFormat="1" ht="21.75" customHeight="1">
      <c r="A55" s="12">
        <v>52</v>
      </c>
      <c r="B55" s="12" t="s">
        <v>9</v>
      </c>
      <c r="C55" s="12">
        <v>15</v>
      </c>
      <c r="D55" s="13" t="str">
        <f>"林娆娆"</f>
        <v>林娆娆</v>
      </c>
      <c r="E55" s="12" t="str">
        <f t="shared" si="1"/>
        <v>女</v>
      </c>
      <c r="F55" s="12" t="s">
        <v>61</v>
      </c>
      <c r="G55" s="12">
        <v>50</v>
      </c>
      <c r="H55" s="14">
        <v>52</v>
      </c>
    </row>
    <row r="56" spans="1:8" s="3" customFormat="1" ht="21.75" customHeight="1">
      <c r="A56" s="12">
        <v>53</v>
      </c>
      <c r="B56" s="12" t="s">
        <v>9</v>
      </c>
      <c r="C56" s="12">
        <v>15</v>
      </c>
      <c r="D56" s="13" t="str">
        <f>"王霄霜"</f>
        <v>王霄霜</v>
      </c>
      <c r="E56" s="12" t="str">
        <f t="shared" si="1"/>
        <v>女</v>
      </c>
      <c r="F56" s="12" t="s">
        <v>62</v>
      </c>
      <c r="G56" s="12">
        <v>50</v>
      </c>
      <c r="H56" s="14">
        <v>53</v>
      </c>
    </row>
    <row r="57" spans="1:8" s="3" customFormat="1" ht="21.75" customHeight="1">
      <c r="A57" s="12">
        <v>54</v>
      </c>
      <c r="B57" s="12" t="s">
        <v>9</v>
      </c>
      <c r="C57" s="12">
        <v>15</v>
      </c>
      <c r="D57" s="13" t="str">
        <f>"容倩桂"</f>
        <v>容倩桂</v>
      </c>
      <c r="E57" s="12" t="str">
        <f t="shared" si="1"/>
        <v>女</v>
      </c>
      <c r="F57" s="12" t="s">
        <v>63</v>
      </c>
      <c r="G57" s="12">
        <v>50</v>
      </c>
      <c r="H57" s="14">
        <v>54</v>
      </c>
    </row>
    <row r="58" spans="1:8" s="3" customFormat="1" ht="21.75" customHeight="1">
      <c r="A58" s="12">
        <v>55</v>
      </c>
      <c r="B58" s="12" t="s">
        <v>9</v>
      </c>
      <c r="C58" s="12">
        <v>15</v>
      </c>
      <c r="D58" s="13" t="str">
        <f>"石碧慧"</f>
        <v>石碧慧</v>
      </c>
      <c r="E58" s="12" t="str">
        <f t="shared" si="1"/>
        <v>女</v>
      </c>
      <c r="F58" s="12" t="s">
        <v>64</v>
      </c>
      <c r="G58" s="12">
        <v>47</v>
      </c>
      <c r="H58" s="14">
        <v>55</v>
      </c>
    </row>
    <row r="59" spans="1:8" s="3" customFormat="1" ht="21.75" customHeight="1">
      <c r="A59" s="12">
        <v>56</v>
      </c>
      <c r="B59" s="12" t="s">
        <v>9</v>
      </c>
      <c r="C59" s="12">
        <v>15</v>
      </c>
      <c r="D59" s="13" t="str">
        <f>"陈宛秋"</f>
        <v>陈宛秋</v>
      </c>
      <c r="E59" s="12" t="str">
        <f t="shared" si="1"/>
        <v>女</v>
      </c>
      <c r="F59" s="12" t="s">
        <v>65</v>
      </c>
      <c r="G59" s="12">
        <v>47</v>
      </c>
      <c r="H59" s="14">
        <v>56</v>
      </c>
    </row>
    <row r="60" spans="1:8" s="3" customFormat="1" ht="21.75" customHeight="1">
      <c r="A60" s="12">
        <v>57</v>
      </c>
      <c r="B60" s="12" t="s">
        <v>9</v>
      </c>
      <c r="C60" s="12">
        <v>15</v>
      </c>
      <c r="D60" s="13" t="str">
        <f>"黄艳美"</f>
        <v>黄艳美</v>
      </c>
      <c r="E60" s="12" t="str">
        <f t="shared" si="1"/>
        <v>女</v>
      </c>
      <c r="F60" s="12" t="s">
        <v>66</v>
      </c>
      <c r="G60" s="12">
        <v>46</v>
      </c>
      <c r="H60" s="14">
        <v>57</v>
      </c>
    </row>
    <row r="61" spans="1:8" s="3" customFormat="1" ht="21.75" customHeight="1">
      <c r="A61" s="12">
        <v>58</v>
      </c>
      <c r="B61" s="12" t="s">
        <v>9</v>
      </c>
      <c r="C61" s="12">
        <v>15</v>
      </c>
      <c r="D61" s="15" t="str">
        <f>"陈燕霞"</f>
        <v>陈燕霞</v>
      </c>
      <c r="E61" s="12" t="str">
        <f t="shared" si="1"/>
        <v>女</v>
      </c>
      <c r="F61" s="12" t="s">
        <v>67</v>
      </c>
      <c r="G61" s="12">
        <v>46</v>
      </c>
      <c r="H61" s="14">
        <v>58</v>
      </c>
    </row>
    <row r="62" spans="1:8" s="3" customFormat="1" ht="21.75" customHeight="1">
      <c r="A62" s="12">
        <v>59</v>
      </c>
      <c r="B62" s="12" t="s">
        <v>9</v>
      </c>
      <c r="C62" s="12">
        <v>15</v>
      </c>
      <c r="D62" s="13" t="str">
        <f>"郑彩娟"</f>
        <v>郑彩娟</v>
      </c>
      <c r="E62" s="12" t="str">
        <f t="shared" si="1"/>
        <v>女</v>
      </c>
      <c r="F62" s="12" t="s">
        <v>68</v>
      </c>
      <c r="G62" s="12">
        <v>46</v>
      </c>
      <c r="H62" s="14">
        <v>59</v>
      </c>
    </row>
    <row r="63" spans="1:8" s="3" customFormat="1" ht="21.75" customHeight="1">
      <c r="A63" s="12">
        <v>60</v>
      </c>
      <c r="B63" s="12" t="s">
        <v>9</v>
      </c>
      <c r="C63" s="12">
        <v>15</v>
      </c>
      <c r="D63" s="15" t="str">
        <f>"许桦"</f>
        <v>许桦</v>
      </c>
      <c r="E63" s="12" t="str">
        <f t="shared" si="1"/>
        <v>女</v>
      </c>
      <c r="F63" s="12" t="s">
        <v>69</v>
      </c>
      <c r="G63" s="12">
        <v>45</v>
      </c>
      <c r="H63" s="14">
        <v>60</v>
      </c>
    </row>
    <row r="64" spans="1:8" s="1" customFormat="1" ht="21.75" customHeight="1">
      <c r="A64" s="12">
        <v>61</v>
      </c>
      <c r="B64" s="12" t="s">
        <v>9</v>
      </c>
      <c r="C64" s="12">
        <v>15</v>
      </c>
      <c r="D64" s="15" t="str">
        <f>"陈玉连"</f>
        <v>陈玉连</v>
      </c>
      <c r="E64" s="12" t="str">
        <f t="shared" si="1"/>
        <v>女</v>
      </c>
      <c r="F64" s="12" t="s">
        <v>70</v>
      </c>
      <c r="G64" s="12" t="s">
        <v>71</v>
      </c>
      <c r="H64" s="12"/>
    </row>
    <row r="65" spans="1:8" s="1" customFormat="1" ht="21.75" customHeight="1">
      <c r="A65" s="12">
        <v>62</v>
      </c>
      <c r="B65" s="12" t="s">
        <v>9</v>
      </c>
      <c r="C65" s="12">
        <v>15</v>
      </c>
      <c r="D65" s="15" t="str">
        <f>"吴桂香"</f>
        <v>吴桂香</v>
      </c>
      <c r="E65" s="12" t="str">
        <f t="shared" si="1"/>
        <v>女</v>
      </c>
      <c r="F65" s="12" t="s">
        <v>72</v>
      </c>
      <c r="G65" s="12" t="s">
        <v>71</v>
      </c>
      <c r="H65" s="12"/>
    </row>
    <row r="66" spans="1:8" s="1" customFormat="1" ht="21.75" customHeight="1">
      <c r="A66" s="12">
        <v>63</v>
      </c>
      <c r="B66" s="12" t="s">
        <v>9</v>
      </c>
      <c r="C66" s="12">
        <v>15</v>
      </c>
      <c r="D66" s="13" t="str">
        <f>"文连芳"</f>
        <v>文连芳</v>
      </c>
      <c r="E66" s="12" t="str">
        <f t="shared" si="1"/>
        <v>女</v>
      </c>
      <c r="F66" s="12" t="s">
        <v>73</v>
      </c>
      <c r="G66" s="12" t="s">
        <v>71</v>
      </c>
      <c r="H66" s="12"/>
    </row>
    <row r="67" spans="1:8" s="1" customFormat="1" ht="21.75" customHeight="1">
      <c r="A67" s="12">
        <v>64</v>
      </c>
      <c r="B67" s="12" t="s">
        <v>9</v>
      </c>
      <c r="C67" s="12">
        <v>15</v>
      </c>
      <c r="D67" s="15" t="str">
        <f>"张梦婷"</f>
        <v>张梦婷</v>
      </c>
      <c r="E67" s="12" t="str">
        <f t="shared" si="1"/>
        <v>女</v>
      </c>
      <c r="F67" s="12" t="s">
        <v>74</v>
      </c>
      <c r="G67" s="12" t="s">
        <v>71</v>
      </c>
      <c r="H67" s="12"/>
    </row>
    <row r="68" spans="1:8" s="1" customFormat="1" ht="21.75" customHeight="1">
      <c r="A68" s="12">
        <v>65</v>
      </c>
      <c r="B68" s="12" t="s">
        <v>9</v>
      </c>
      <c r="C68" s="12">
        <v>15</v>
      </c>
      <c r="D68" s="13" t="str">
        <f>"陈香冰"</f>
        <v>陈香冰</v>
      </c>
      <c r="E68" s="12" t="str">
        <f t="shared" si="1"/>
        <v>女</v>
      </c>
      <c r="F68" s="12" t="s">
        <v>75</v>
      </c>
      <c r="G68" s="12" t="s">
        <v>71</v>
      </c>
      <c r="H68" s="12"/>
    </row>
    <row r="69" spans="1:8" s="1" customFormat="1" ht="21.75" customHeight="1">
      <c r="A69" s="12">
        <v>66</v>
      </c>
      <c r="B69" s="12" t="s">
        <v>9</v>
      </c>
      <c r="C69" s="12">
        <v>15</v>
      </c>
      <c r="D69" s="15" t="str">
        <f>"卢军柳"</f>
        <v>卢军柳</v>
      </c>
      <c r="E69" s="12" t="str">
        <f t="shared" si="1"/>
        <v>女</v>
      </c>
      <c r="F69" s="12" t="s">
        <v>76</v>
      </c>
      <c r="G69" s="12" t="s">
        <v>71</v>
      </c>
      <c r="H69" s="12"/>
    </row>
    <row r="70" spans="1:8" s="1" customFormat="1" ht="21.75" customHeight="1">
      <c r="A70" s="12">
        <v>67</v>
      </c>
      <c r="B70" s="12" t="s">
        <v>9</v>
      </c>
      <c r="C70" s="12">
        <v>15</v>
      </c>
      <c r="D70" s="15" t="str">
        <f>"何景"</f>
        <v>何景</v>
      </c>
      <c r="E70" s="12" t="str">
        <f t="shared" si="1"/>
        <v>女</v>
      </c>
      <c r="F70" s="12" t="s">
        <v>77</v>
      </c>
      <c r="G70" s="12" t="s">
        <v>71</v>
      </c>
      <c r="H70" s="12"/>
    </row>
    <row r="71" spans="1:8" s="1" customFormat="1" ht="21.75" customHeight="1">
      <c r="A71" s="12">
        <v>68</v>
      </c>
      <c r="B71" s="12" t="s">
        <v>9</v>
      </c>
      <c r="C71" s="12">
        <v>15</v>
      </c>
      <c r="D71" s="15" t="str">
        <f>"陈新叶"</f>
        <v>陈新叶</v>
      </c>
      <c r="E71" s="12" t="str">
        <f t="shared" si="1"/>
        <v>女</v>
      </c>
      <c r="F71" s="12" t="s">
        <v>78</v>
      </c>
      <c r="G71" s="12" t="s">
        <v>71</v>
      </c>
      <c r="H71" s="12"/>
    </row>
    <row r="72" spans="1:8" s="1" customFormat="1" ht="21.75" customHeight="1">
      <c r="A72" s="12">
        <v>69</v>
      </c>
      <c r="B72" s="12" t="s">
        <v>9</v>
      </c>
      <c r="C72" s="12">
        <v>15</v>
      </c>
      <c r="D72" s="15" t="str">
        <f>"蔡虹"</f>
        <v>蔡虹</v>
      </c>
      <c r="E72" s="12" t="str">
        <f t="shared" si="1"/>
        <v>女</v>
      </c>
      <c r="F72" s="12" t="s">
        <v>79</v>
      </c>
      <c r="G72" s="12" t="s">
        <v>71</v>
      </c>
      <c r="H72" s="12"/>
    </row>
    <row r="73" spans="1:8" s="1" customFormat="1" ht="21.75" customHeight="1">
      <c r="A73" s="12">
        <v>70</v>
      </c>
      <c r="B73" s="12" t="s">
        <v>9</v>
      </c>
      <c r="C73" s="12">
        <v>15</v>
      </c>
      <c r="D73" s="15" t="str">
        <f>"蔡小冰"</f>
        <v>蔡小冰</v>
      </c>
      <c r="E73" s="12" t="str">
        <f t="shared" si="1"/>
        <v>女</v>
      </c>
      <c r="F73" s="12" t="s">
        <v>80</v>
      </c>
      <c r="G73" s="12" t="s">
        <v>71</v>
      </c>
      <c r="H73" s="12"/>
    </row>
    <row r="74" spans="1:8" s="1" customFormat="1" ht="21.75" customHeight="1">
      <c r="A74" s="12">
        <v>71</v>
      </c>
      <c r="B74" s="12" t="s">
        <v>9</v>
      </c>
      <c r="C74" s="12">
        <v>15</v>
      </c>
      <c r="D74" s="15" t="str">
        <f>"邢金链"</f>
        <v>邢金链</v>
      </c>
      <c r="E74" s="12" t="str">
        <f t="shared" si="1"/>
        <v>女</v>
      </c>
      <c r="F74" s="12" t="s">
        <v>81</v>
      </c>
      <c r="G74" s="12" t="s">
        <v>71</v>
      </c>
      <c r="H74" s="12"/>
    </row>
    <row r="75" spans="1:8" s="1" customFormat="1" ht="21.75" customHeight="1">
      <c r="A75" s="12">
        <v>72</v>
      </c>
      <c r="B75" s="12" t="s">
        <v>9</v>
      </c>
      <c r="C75" s="12">
        <v>15</v>
      </c>
      <c r="D75" s="15" t="str">
        <f>"林翠珠"</f>
        <v>林翠珠</v>
      </c>
      <c r="E75" s="12" t="str">
        <f t="shared" si="1"/>
        <v>女</v>
      </c>
      <c r="F75" s="12" t="s">
        <v>82</v>
      </c>
      <c r="G75" s="12" t="s">
        <v>71</v>
      </c>
      <c r="H75" s="12"/>
    </row>
    <row r="76" spans="1:8" s="1" customFormat="1" ht="21.75" customHeight="1">
      <c r="A76" s="12">
        <v>73</v>
      </c>
      <c r="B76" s="12" t="s">
        <v>9</v>
      </c>
      <c r="C76" s="12">
        <v>15</v>
      </c>
      <c r="D76" s="15" t="str">
        <f>"吴清妃"</f>
        <v>吴清妃</v>
      </c>
      <c r="E76" s="12" t="str">
        <f t="shared" si="1"/>
        <v>女</v>
      </c>
      <c r="F76" s="12" t="s">
        <v>83</v>
      </c>
      <c r="G76" s="12" t="s">
        <v>71</v>
      </c>
      <c r="H76" s="12"/>
    </row>
    <row r="77" spans="1:8" s="1" customFormat="1" ht="21.75" customHeight="1">
      <c r="A77" s="12">
        <v>74</v>
      </c>
      <c r="B77" s="12" t="s">
        <v>9</v>
      </c>
      <c r="C77" s="12">
        <v>15</v>
      </c>
      <c r="D77" s="15" t="str">
        <f>"符金竹"</f>
        <v>符金竹</v>
      </c>
      <c r="E77" s="12" t="str">
        <f t="shared" si="1"/>
        <v>女</v>
      </c>
      <c r="F77" s="12" t="s">
        <v>84</v>
      </c>
      <c r="G77" s="12" t="s">
        <v>71</v>
      </c>
      <c r="H77" s="12"/>
    </row>
    <row r="78" spans="1:8" s="1" customFormat="1" ht="21.75" customHeight="1">
      <c r="A78" s="12">
        <v>75</v>
      </c>
      <c r="B78" s="12" t="s">
        <v>9</v>
      </c>
      <c r="C78" s="12">
        <v>15</v>
      </c>
      <c r="D78" s="15" t="str">
        <f>"陈诗敏"</f>
        <v>陈诗敏</v>
      </c>
      <c r="E78" s="12" t="str">
        <f t="shared" si="1"/>
        <v>女</v>
      </c>
      <c r="F78" s="12" t="s">
        <v>85</v>
      </c>
      <c r="G78" s="12" t="s">
        <v>71</v>
      </c>
      <c r="H78" s="12"/>
    </row>
    <row r="79" spans="1:8" s="1" customFormat="1" ht="21.75" customHeight="1">
      <c r="A79" s="12">
        <v>76</v>
      </c>
      <c r="B79" s="12" t="s">
        <v>9</v>
      </c>
      <c r="C79" s="12">
        <v>15</v>
      </c>
      <c r="D79" s="15" t="str">
        <f>"王小莹"</f>
        <v>王小莹</v>
      </c>
      <c r="E79" s="12" t="str">
        <f t="shared" si="1"/>
        <v>女</v>
      </c>
      <c r="F79" s="12" t="s">
        <v>86</v>
      </c>
      <c r="G79" s="12" t="s">
        <v>71</v>
      </c>
      <c r="H79" s="12"/>
    </row>
    <row r="80" spans="1:8" s="1" customFormat="1" ht="21.75" customHeight="1">
      <c r="A80" s="12">
        <v>77</v>
      </c>
      <c r="B80" s="12" t="s">
        <v>9</v>
      </c>
      <c r="C80" s="12">
        <v>15</v>
      </c>
      <c r="D80" s="13" t="str">
        <f>"连森"</f>
        <v>连森</v>
      </c>
      <c r="E80" s="12" t="str">
        <f>"男"</f>
        <v>男</v>
      </c>
      <c r="F80" s="12" t="s">
        <v>87</v>
      </c>
      <c r="G80" s="12" t="s">
        <v>71</v>
      </c>
      <c r="H80" s="12"/>
    </row>
    <row r="81" spans="1:8" s="1" customFormat="1" ht="21.75" customHeight="1">
      <c r="A81" s="12">
        <v>78</v>
      </c>
      <c r="B81" s="12" t="s">
        <v>9</v>
      </c>
      <c r="C81" s="12">
        <v>15</v>
      </c>
      <c r="D81" s="13" t="str">
        <f>"赵阿惠"</f>
        <v>赵阿惠</v>
      </c>
      <c r="E81" s="12" t="str">
        <f aca="true" t="shared" si="2" ref="E81:E144">"女"</f>
        <v>女</v>
      </c>
      <c r="F81" s="12" t="s">
        <v>88</v>
      </c>
      <c r="G81" s="12" t="s">
        <v>71</v>
      </c>
      <c r="H81" s="12"/>
    </row>
    <row r="82" spans="1:8" s="1" customFormat="1" ht="21.75" customHeight="1">
      <c r="A82" s="12">
        <v>79</v>
      </c>
      <c r="B82" s="12" t="s">
        <v>9</v>
      </c>
      <c r="C82" s="12">
        <v>15</v>
      </c>
      <c r="D82" s="15" t="str">
        <f>"符晓彤"</f>
        <v>符晓彤</v>
      </c>
      <c r="E82" s="12" t="str">
        <f t="shared" si="2"/>
        <v>女</v>
      </c>
      <c r="F82" s="12" t="s">
        <v>89</v>
      </c>
      <c r="G82" s="12" t="s">
        <v>71</v>
      </c>
      <c r="H82" s="12"/>
    </row>
    <row r="83" spans="1:8" s="1" customFormat="1" ht="21.75" customHeight="1">
      <c r="A83" s="12">
        <v>80</v>
      </c>
      <c r="B83" s="12" t="s">
        <v>9</v>
      </c>
      <c r="C83" s="12">
        <v>15</v>
      </c>
      <c r="D83" s="15" t="str">
        <f>"陈丽琼"</f>
        <v>陈丽琼</v>
      </c>
      <c r="E83" s="12" t="str">
        <f t="shared" si="2"/>
        <v>女</v>
      </c>
      <c r="F83" s="12" t="s">
        <v>90</v>
      </c>
      <c r="G83" s="12" t="s">
        <v>71</v>
      </c>
      <c r="H83" s="12"/>
    </row>
    <row r="84" spans="1:8" s="1" customFormat="1" ht="21.75" customHeight="1">
      <c r="A84" s="12">
        <v>81</v>
      </c>
      <c r="B84" s="12" t="s">
        <v>9</v>
      </c>
      <c r="C84" s="12">
        <v>15</v>
      </c>
      <c r="D84" s="13" t="str">
        <f>"李引红"</f>
        <v>李引红</v>
      </c>
      <c r="E84" s="12" t="str">
        <f t="shared" si="2"/>
        <v>女</v>
      </c>
      <c r="F84" s="12" t="s">
        <v>91</v>
      </c>
      <c r="G84" s="12" t="s">
        <v>71</v>
      </c>
      <c r="H84" s="12"/>
    </row>
    <row r="85" spans="1:8" s="1" customFormat="1" ht="21.75" customHeight="1">
      <c r="A85" s="12">
        <v>82</v>
      </c>
      <c r="B85" s="12" t="s">
        <v>9</v>
      </c>
      <c r="C85" s="12">
        <v>15</v>
      </c>
      <c r="D85" s="15" t="str">
        <f>"邢维林"</f>
        <v>邢维林</v>
      </c>
      <c r="E85" s="12" t="str">
        <f t="shared" si="2"/>
        <v>女</v>
      </c>
      <c r="F85" s="12" t="s">
        <v>92</v>
      </c>
      <c r="G85" s="12" t="s">
        <v>71</v>
      </c>
      <c r="H85" s="12"/>
    </row>
    <row r="86" spans="1:8" s="1" customFormat="1" ht="21.75" customHeight="1">
      <c r="A86" s="12">
        <v>83</v>
      </c>
      <c r="B86" s="12" t="s">
        <v>9</v>
      </c>
      <c r="C86" s="12">
        <v>15</v>
      </c>
      <c r="D86" s="15" t="str">
        <f>"陈根"</f>
        <v>陈根</v>
      </c>
      <c r="E86" s="12" t="str">
        <f t="shared" si="2"/>
        <v>女</v>
      </c>
      <c r="F86" s="12" t="s">
        <v>93</v>
      </c>
      <c r="G86" s="12" t="s">
        <v>71</v>
      </c>
      <c r="H86" s="12"/>
    </row>
    <row r="87" spans="1:8" s="1" customFormat="1" ht="21.75" customHeight="1">
      <c r="A87" s="12">
        <v>84</v>
      </c>
      <c r="B87" s="12" t="s">
        <v>9</v>
      </c>
      <c r="C87" s="12">
        <v>15</v>
      </c>
      <c r="D87" s="13" t="str">
        <f>"何池"</f>
        <v>何池</v>
      </c>
      <c r="E87" s="12" t="str">
        <f t="shared" si="2"/>
        <v>女</v>
      </c>
      <c r="F87" s="12" t="s">
        <v>94</v>
      </c>
      <c r="G87" s="12" t="s">
        <v>71</v>
      </c>
      <c r="H87" s="12"/>
    </row>
    <row r="88" spans="1:8" s="1" customFormat="1" ht="21.75" customHeight="1">
      <c r="A88" s="12">
        <v>85</v>
      </c>
      <c r="B88" s="12" t="s">
        <v>9</v>
      </c>
      <c r="C88" s="12">
        <v>15</v>
      </c>
      <c r="D88" s="13" t="str">
        <f>"陈爱"</f>
        <v>陈爱</v>
      </c>
      <c r="E88" s="12" t="str">
        <f t="shared" si="2"/>
        <v>女</v>
      </c>
      <c r="F88" s="12" t="s">
        <v>95</v>
      </c>
      <c r="G88" s="12" t="s">
        <v>71</v>
      </c>
      <c r="H88" s="12"/>
    </row>
    <row r="89" spans="1:8" s="1" customFormat="1" ht="21.75" customHeight="1">
      <c r="A89" s="12">
        <v>86</v>
      </c>
      <c r="B89" s="12" t="s">
        <v>9</v>
      </c>
      <c r="C89" s="12">
        <v>15</v>
      </c>
      <c r="D89" s="15" t="str">
        <f>"王英敏"</f>
        <v>王英敏</v>
      </c>
      <c r="E89" s="12" t="str">
        <f t="shared" si="2"/>
        <v>女</v>
      </c>
      <c r="F89" s="12" t="s">
        <v>96</v>
      </c>
      <c r="G89" s="12" t="s">
        <v>71</v>
      </c>
      <c r="H89" s="12"/>
    </row>
    <row r="90" spans="1:8" s="1" customFormat="1" ht="21.75" customHeight="1">
      <c r="A90" s="12">
        <v>87</v>
      </c>
      <c r="B90" s="12" t="s">
        <v>9</v>
      </c>
      <c r="C90" s="12">
        <v>15</v>
      </c>
      <c r="D90" s="15" t="str">
        <f>"陈怡"</f>
        <v>陈怡</v>
      </c>
      <c r="E90" s="12" t="str">
        <f t="shared" si="2"/>
        <v>女</v>
      </c>
      <c r="F90" s="12" t="s">
        <v>97</v>
      </c>
      <c r="G90" s="12" t="s">
        <v>71</v>
      </c>
      <c r="H90" s="12"/>
    </row>
    <row r="91" spans="1:8" s="1" customFormat="1" ht="21.75" customHeight="1">
      <c r="A91" s="12">
        <v>88</v>
      </c>
      <c r="B91" s="12" t="s">
        <v>9</v>
      </c>
      <c r="C91" s="12">
        <v>15</v>
      </c>
      <c r="D91" s="15" t="str">
        <f>"王小丽"</f>
        <v>王小丽</v>
      </c>
      <c r="E91" s="12" t="str">
        <f t="shared" si="2"/>
        <v>女</v>
      </c>
      <c r="F91" s="12" t="s">
        <v>98</v>
      </c>
      <c r="G91" s="12" t="s">
        <v>71</v>
      </c>
      <c r="H91" s="12"/>
    </row>
    <row r="92" spans="1:8" s="1" customFormat="1" ht="21.75" customHeight="1">
      <c r="A92" s="12">
        <v>89</v>
      </c>
      <c r="B92" s="12" t="s">
        <v>9</v>
      </c>
      <c r="C92" s="12">
        <v>15</v>
      </c>
      <c r="D92" s="13" t="str">
        <f>"陈妹桃"</f>
        <v>陈妹桃</v>
      </c>
      <c r="E92" s="12" t="str">
        <f t="shared" si="2"/>
        <v>女</v>
      </c>
      <c r="F92" s="12" t="s">
        <v>68</v>
      </c>
      <c r="G92" s="12" t="s">
        <v>71</v>
      </c>
      <c r="H92" s="12"/>
    </row>
    <row r="93" spans="1:8" s="1" customFormat="1" ht="21.75" customHeight="1">
      <c r="A93" s="12">
        <v>90</v>
      </c>
      <c r="B93" s="12" t="s">
        <v>9</v>
      </c>
      <c r="C93" s="12">
        <v>15</v>
      </c>
      <c r="D93" s="15" t="str">
        <f>"高丽贞"</f>
        <v>高丽贞</v>
      </c>
      <c r="E93" s="12" t="str">
        <f t="shared" si="2"/>
        <v>女</v>
      </c>
      <c r="F93" s="12" t="s">
        <v>99</v>
      </c>
      <c r="G93" s="12" t="s">
        <v>71</v>
      </c>
      <c r="H93" s="12"/>
    </row>
    <row r="94" spans="1:8" s="1" customFormat="1" ht="21.75" customHeight="1">
      <c r="A94" s="12">
        <v>91</v>
      </c>
      <c r="B94" s="12" t="s">
        <v>9</v>
      </c>
      <c r="C94" s="12">
        <v>15</v>
      </c>
      <c r="D94" s="15" t="str">
        <f>"陈云梅"</f>
        <v>陈云梅</v>
      </c>
      <c r="E94" s="12" t="str">
        <f t="shared" si="2"/>
        <v>女</v>
      </c>
      <c r="F94" s="12" t="s">
        <v>100</v>
      </c>
      <c r="G94" s="12" t="s">
        <v>71</v>
      </c>
      <c r="H94" s="12"/>
    </row>
    <row r="95" spans="1:8" s="1" customFormat="1" ht="21.75" customHeight="1">
      <c r="A95" s="12">
        <v>92</v>
      </c>
      <c r="B95" s="12" t="s">
        <v>9</v>
      </c>
      <c r="C95" s="12">
        <v>15</v>
      </c>
      <c r="D95" s="15" t="str">
        <f>"徐诗梦"</f>
        <v>徐诗梦</v>
      </c>
      <c r="E95" s="12" t="str">
        <f t="shared" si="2"/>
        <v>女</v>
      </c>
      <c r="F95" s="12" t="s">
        <v>101</v>
      </c>
      <c r="G95" s="12" t="s">
        <v>71</v>
      </c>
      <c r="H95" s="12"/>
    </row>
    <row r="96" spans="1:8" s="1" customFormat="1" ht="21.75" customHeight="1">
      <c r="A96" s="12">
        <v>93</v>
      </c>
      <c r="B96" s="12" t="s">
        <v>9</v>
      </c>
      <c r="C96" s="12">
        <v>15</v>
      </c>
      <c r="D96" s="15" t="str">
        <f>"李尚妹"</f>
        <v>李尚妹</v>
      </c>
      <c r="E96" s="12" t="str">
        <f t="shared" si="2"/>
        <v>女</v>
      </c>
      <c r="F96" s="12" t="s">
        <v>102</v>
      </c>
      <c r="G96" s="12" t="s">
        <v>71</v>
      </c>
      <c r="H96" s="12"/>
    </row>
    <row r="97" spans="1:8" s="1" customFormat="1" ht="21.75" customHeight="1">
      <c r="A97" s="12">
        <v>94</v>
      </c>
      <c r="B97" s="12" t="s">
        <v>9</v>
      </c>
      <c r="C97" s="12">
        <v>15</v>
      </c>
      <c r="D97" s="15" t="str">
        <f>"符小丽"</f>
        <v>符小丽</v>
      </c>
      <c r="E97" s="12" t="str">
        <f t="shared" si="2"/>
        <v>女</v>
      </c>
      <c r="F97" s="12" t="s">
        <v>103</v>
      </c>
      <c r="G97" s="12" t="s">
        <v>71</v>
      </c>
      <c r="H97" s="12"/>
    </row>
    <row r="98" spans="1:8" s="1" customFormat="1" ht="21.75" customHeight="1">
      <c r="A98" s="12">
        <v>95</v>
      </c>
      <c r="B98" s="12" t="s">
        <v>9</v>
      </c>
      <c r="C98" s="12">
        <v>15</v>
      </c>
      <c r="D98" s="13" t="str">
        <f>"陈亚花"</f>
        <v>陈亚花</v>
      </c>
      <c r="E98" s="12" t="str">
        <f t="shared" si="2"/>
        <v>女</v>
      </c>
      <c r="F98" s="12" t="s">
        <v>104</v>
      </c>
      <c r="G98" s="12" t="s">
        <v>71</v>
      </c>
      <c r="H98" s="12"/>
    </row>
    <row r="99" spans="1:8" s="1" customFormat="1" ht="21.75" customHeight="1">
      <c r="A99" s="12">
        <v>96</v>
      </c>
      <c r="B99" s="12" t="s">
        <v>9</v>
      </c>
      <c r="C99" s="12">
        <v>15</v>
      </c>
      <c r="D99" s="15" t="str">
        <f>"吴学燕"</f>
        <v>吴学燕</v>
      </c>
      <c r="E99" s="12" t="str">
        <f t="shared" si="2"/>
        <v>女</v>
      </c>
      <c r="F99" s="12" t="s">
        <v>105</v>
      </c>
      <c r="G99" s="12" t="s">
        <v>71</v>
      </c>
      <c r="H99" s="12"/>
    </row>
    <row r="100" spans="1:8" s="1" customFormat="1" ht="21.75" customHeight="1">
      <c r="A100" s="12">
        <v>97</v>
      </c>
      <c r="B100" s="12" t="s">
        <v>9</v>
      </c>
      <c r="C100" s="12">
        <v>15</v>
      </c>
      <c r="D100" s="13" t="str">
        <f>"吴燕珠"</f>
        <v>吴燕珠</v>
      </c>
      <c r="E100" s="12" t="str">
        <f t="shared" si="2"/>
        <v>女</v>
      </c>
      <c r="F100" s="12" t="s">
        <v>106</v>
      </c>
      <c r="G100" s="12" t="s">
        <v>71</v>
      </c>
      <c r="H100" s="12"/>
    </row>
    <row r="101" spans="1:8" s="1" customFormat="1" ht="21.75" customHeight="1">
      <c r="A101" s="12">
        <v>98</v>
      </c>
      <c r="B101" s="12" t="s">
        <v>9</v>
      </c>
      <c r="C101" s="12">
        <v>15</v>
      </c>
      <c r="D101" s="15" t="str">
        <f>"吉璐璐"</f>
        <v>吉璐璐</v>
      </c>
      <c r="E101" s="12" t="str">
        <f t="shared" si="2"/>
        <v>女</v>
      </c>
      <c r="F101" s="12" t="s">
        <v>107</v>
      </c>
      <c r="G101" s="12" t="s">
        <v>71</v>
      </c>
      <c r="H101" s="12"/>
    </row>
    <row r="102" spans="1:8" s="1" customFormat="1" ht="21.75" customHeight="1">
      <c r="A102" s="12">
        <v>99</v>
      </c>
      <c r="B102" s="12" t="s">
        <v>9</v>
      </c>
      <c r="C102" s="12">
        <v>15</v>
      </c>
      <c r="D102" s="13" t="str">
        <f>"王学英"</f>
        <v>王学英</v>
      </c>
      <c r="E102" s="12" t="str">
        <f t="shared" si="2"/>
        <v>女</v>
      </c>
      <c r="F102" s="12" t="s">
        <v>108</v>
      </c>
      <c r="G102" s="12" t="s">
        <v>71</v>
      </c>
      <c r="H102" s="12"/>
    </row>
    <row r="103" spans="1:8" s="1" customFormat="1" ht="21.75" customHeight="1">
      <c r="A103" s="12">
        <v>100</v>
      </c>
      <c r="B103" s="12" t="s">
        <v>9</v>
      </c>
      <c r="C103" s="12">
        <v>15</v>
      </c>
      <c r="D103" s="15" t="str">
        <f>"王朝丽"</f>
        <v>王朝丽</v>
      </c>
      <c r="E103" s="12" t="str">
        <f t="shared" si="2"/>
        <v>女</v>
      </c>
      <c r="F103" s="12" t="s">
        <v>109</v>
      </c>
      <c r="G103" s="12" t="s">
        <v>71</v>
      </c>
      <c r="H103" s="12"/>
    </row>
    <row r="104" spans="1:8" s="1" customFormat="1" ht="21.75" customHeight="1">
      <c r="A104" s="12">
        <v>101</v>
      </c>
      <c r="B104" s="12" t="s">
        <v>9</v>
      </c>
      <c r="C104" s="12">
        <v>15</v>
      </c>
      <c r="D104" s="15" t="str">
        <f>"张慧丽"</f>
        <v>张慧丽</v>
      </c>
      <c r="E104" s="12" t="str">
        <f t="shared" si="2"/>
        <v>女</v>
      </c>
      <c r="F104" s="12" t="s">
        <v>110</v>
      </c>
      <c r="G104" s="12" t="s">
        <v>71</v>
      </c>
      <c r="H104" s="12"/>
    </row>
    <row r="105" spans="1:8" s="1" customFormat="1" ht="21.75" customHeight="1">
      <c r="A105" s="12">
        <v>102</v>
      </c>
      <c r="B105" s="12" t="s">
        <v>9</v>
      </c>
      <c r="C105" s="12">
        <v>15</v>
      </c>
      <c r="D105" s="15" t="str">
        <f>"王雪丹"</f>
        <v>王雪丹</v>
      </c>
      <c r="E105" s="12" t="str">
        <f t="shared" si="2"/>
        <v>女</v>
      </c>
      <c r="F105" s="12" t="s">
        <v>111</v>
      </c>
      <c r="G105" s="12" t="s">
        <v>71</v>
      </c>
      <c r="H105" s="12"/>
    </row>
    <row r="106" spans="1:8" s="1" customFormat="1" ht="21.75" customHeight="1">
      <c r="A106" s="12">
        <v>103</v>
      </c>
      <c r="B106" s="12" t="s">
        <v>9</v>
      </c>
      <c r="C106" s="12">
        <v>15</v>
      </c>
      <c r="D106" s="13" t="str">
        <f>"许琼菊"</f>
        <v>许琼菊</v>
      </c>
      <c r="E106" s="12" t="str">
        <f t="shared" si="2"/>
        <v>女</v>
      </c>
      <c r="F106" s="12" t="s">
        <v>112</v>
      </c>
      <c r="G106" s="12" t="s">
        <v>71</v>
      </c>
      <c r="H106" s="12"/>
    </row>
    <row r="107" spans="1:8" s="1" customFormat="1" ht="21.75" customHeight="1">
      <c r="A107" s="12">
        <v>104</v>
      </c>
      <c r="B107" s="12" t="s">
        <v>9</v>
      </c>
      <c r="C107" s="12">
        <v>15</v>
      </c>
      <c r="D107" s="15" t="str">
        <f>"龙亚霞"</f>
        <v>龙亚霞</v>
      </c>
      <c r="E107" s="12" t="str">
        <f t="shared" si="2"/>
        <v>女</v>
      </c>
      <c r="F107" s="12" t="s">
        <v>113</v>
      </c>
      <c r="G107" s="12" t="s">
        <v>71</v>
      </c>
      <c r="H107" s="12"/>
    </row>
    <row r="108" spans="1:8" s="1" customFormat="1" ht="21.75" customHeight="1">
      <c r="A108" s="12">
        <v>105</v>
      </c>
      <c r="B108" s="12" t="s">
        <v>9</v>
      </c>
      <c r="C108" s="12">
        <v>15</v>
      </c>
      <c r="D108" s="15" t="str">
        <f>"申泽英"</f>
        <v>申泽英</v>
      </c>
      <c r="E108" s="12" t="str">
        <f t="shared" si="2"/>
        <v>女</v>
      </c>
      <c r="F108" s="12" t="s">
        <v>114</v>
      </c>
      <c r="G108" s="12" t="s">
        <v>71</v>
      </c>
      <c r="H108" s="12"/>
    </row>
    <row r="109" spans="1:8" s="1" customFormat="1" ht="21.75" customHeight="1">
      <c r="A109" s="12">
        <v>106</v>
      </c>
      <c r="B109" s="12" t="s">
        <v>9</v>
      </c>
      <c r="C109" s="12">
        <v>15</v>
      </c>
      <c r="D109" s="15" t="str">
        <f>"钟新宇"</f>
        <v>钟新宇</v>
      </c>
      <c r="E109" s="12" t="str">
        <f t="shared" si="2"/>
        <v>女</v>
      </c>
      <c r="F109" s="12" t="s">
        <v>115</v>
      </c>
      <c r="G109" s="12" t="s">
        <v>71</v>
      </c>
      <c r="H109" s="12"/>
    </row>
    <row r="110" spans="1:8" s="1" customFormat="1" ht="21.75" customHeight="1">
      <c r="A110" s="12">
        <v>107</v>
      </c>
      <c r="B110" s="12" t="s">
        <v>9</v>
      </c>
      <c r="C110" s="12">
        <v>15</v>
      </c>
      <c r="D110" s="15" t="str">
        <f>"黄娟"</f>
        <v>黄娟</v>
      </c>
      <c r="E110" s="12" t="str">
        <f t="shared" si="2"/>
        <v>女</v>
      </c>
      <c r="F110" s="12" t="s">
        <v>116</v>
      </c>
      <c r="G110" s="12" t="s">
        <v>71</v>
      </c>
      <c r="H110" s="12"/>
    </row>
    <row r="111" spans="1:8" s="1" customFormat="1" ht="21.75" customHeight="1">
      <c r="A111" s="12">
        <v>108</v>
      </c>
      <c r="B111" s="12" t="s">
        <v>9</v>
      </c>
      <c r="C111" s="12">
        <v>15</v>
      </c>
      <c r="D111" s="15" t="str">
        <f>"何秀玲"</f>
        <v>何秀玲</v>
      </c>
      <c r="E111" s="12" t="str">
        <f t="shared" si="2"/>
        <v>女</v>
      </c>
      <c r="F111" s="12" t="s">
        <v>117</v>
      </c>
      <c r="G111" s="12" t="s">
        <v>71</v>
      </c>
      <c r="H111" s="12"/>
    </row>
    <row r="112" spans="1:8" s="1" customFormat="1" ht="21.75" customHeight="1">
      <c r="A112" s="12">
        <v>109</v>
      </c>
      <c r="B112" s="12" t="s">
        <v>9</v>
      </c>
      <c r="C112" s="12">
        <v>15</v>
      </c>
      <c r="D112" s="15" t="str">
        <f>"董柳花"</f>
        <v>董柳花</v>
      </c>
      <c r="E112" s="12" t="str">
        <f t="shared" si="2"/>
        <v>女</v>
      </c>
      <c r="F112" s="12" t="s">
        <v>118</v>
      </c>
      <c r="G112" s="12" t="s">
        <v>71</v>
      </c>
      <c r="H112" s="12"/>
    </row>
    <row r="113" spans="1:8" s="1" customFormat="1" ht="21.75" customHeight="1">
      <c r="A113" s="12">
        <v>110</v>
      </c>
      <c r="B113" s="12" t="s">
        <v>9</v>
      </c>
      <c r="C113" s="12">
        <v>15</v>
      </c>
      <c r="D113" s="13" t="str">
        <f>"黄晓珍"</f>
        <v>黄晓珍</v>
      </c>
      <c r="E113" s="12" t="str">
        <f t="shared" si="2"/>
        <v>女</v>
      </c>
      <c r="F113" s="12" t="s">
        <v>119</v>
      </c>
      <c r="G113" s="12" t="s">
        <v>71</v>
      </c>
      <c r="H113" s="12"/>
    </row>
    <row r="114" spans="1:8" s="1" customFormat="1" ht="21.75" customHeight="1">
      <c r="A114" s="12">
        <v>111</v>
      </c>
      <c r="B114" s="12" t="s">
        <v>9</v>
      </c>
      <c r="C114" s="12">
        <v>15</v>
      </c>
      <c r="D114" s="15" t="str">
        <f>"陈村"</f>
        <v>陈村</v>
      </c>
      <c r="E114" s="12" t="str">
        <f t="shared" si="2"/>
        <v>女</v>
      </c>
      <c r="F114" s="12" t="s">
        <v>120</v>
      </c>
      <c r="G114" s="12" t="s">
        <v>71</v>
      </c>
      <c r="H114" s="12"/>
    </row>
    <row r="115" spans="1:8" s="1" customFormat="1" ht="21.75" customHeight="1">
      <c r="A115" s="12">
        <v>112</v>
      </c>
      <c r="B115" s="12" t="s">
        <v>9</v>
      </c>
      <c r="C115" s="12">
        <v>15</v>
      </c>
      <c r="D115" s="15" t="str">
        <f>"陈举芸"</f>
        <v>陈举芸</v>
      </c>
      <c r="E115" s="12" t="str">
        <f t="shared" si="2"/>
        <v>女</v>
      </c>
      <c r="F115" s="12" t="s">
        <v>121</v>
      </c>
      <c r="G115" s="12" t="s">
        <v>71</v>
      </c>
      <c r="H115" s="12"/>
    </row>
    <row r="116" spans="1:8" s="1" customFormat="1" ht="21.75" customHeight="1">
      <c r="A116" s="12">
        <v>113</v>
      </c>
      <c r="B116" s="12" t="s">
        <v>9</v>
      </c>
      <c r="C116" s="12">
        <v>15</v>
      </c>
      <c r="D116" s="15" t="str">
        <f>"申婧玥"</f>
        <v>申婧玥</v>
      </c>
      <c r="E116" s="12" t="str">
        <f t="shared" si="2"/>
        <v>女</v>
      </c>
      <c r="F116" s="12" t="s">
        <v>122</v>
      </c>
      <c r="G116" s="12" t="s">
        <v>71</v>
      </c>
      <c r="H116" s="12"/>
    </row>
    <row r="117" spans="1:8" s="1" customFormat="1" ht="21.75" customHeight="1">
      <c r="A117" s="12">
        <v>114</v>
      </c>
      <c r="B117" s="12" t="s">
        <v>9</v>
      </c>
      <c r="C117" s="12">
        <v>15</v>
      </c>
      <c r="D117" s="15" t="str">
        <f>"吴兴雅"</f>
        <v>吴兴雅</v>
      </c>
      <c r="E117" s="12" t="str">
        <f t="shared" si="2"/>
        <v>女</v>
      </c>
      <c r="F117" s="12" t="s">
        <v>123</v>
      </c>
      <c r="G117" s="12" t="s">
        <v>71</v>
      </c>
      <c r="H117" s="12"/>
    </row>
    <row r="118" spans="1:8" s="1" customFormat="1" ht="21.75" customHeight="1">
      <c r="A118" s="12">
        <v>115</v>
      </c>
      <c r="B118" s="12" t="s">
        <v>9</v>
      </c>
      <c r="C118" s="12">
        <v>15</v>
      </c>
      <c r="D118" s="15" t="str">
        <f>"郭世薇"</f>
        <v>郭世薇</v>
      </c>
      <c r="E118" s="12" t="str">
        <f t="shared" si="2"/>
        <v>女</v>
      </c>
      <c r="F118" s="12" t="s">
        <v>124</v>
      </c>
      <c r="G118" s="12" t="s">
        <v>71</v>
      </c>
      <c r="H118" s="12"/>
    </row>
    <row r="119" spans="1:8" s="1" customFormat="1" ht="21.75" customHeight="1">
      <c r="A119" s="12">
        <v>116</v>
      </c>
      <c r="B119" s="12" t="s">
        <v>9</v>
      </c>
      <c r="C119" s="12">
        <v>15</v>
      </c>
      <c r="D119" s="15" t="str">
        <f>"卓文静"</f>
        <v>卓文静</v>
      </c>
      <c r="E119" s="12" t="str">
        <f t="shared" si="2"/>
        <v>女</v>
      </c>
      <c r="F119" s="12" t="s">
        <v>125</v>
      </c>
      <c r="G119" s="12" t="s">
        <v>71</v>
      </c>
      <c r="H119" s="12"/>
    </row>
    <row r="120" spans="1:8" s="1" customFormat="1" ht="21.75" customHeight="1">
      <c r="A120" s="12">
        <v>117</v>
      </c>
      <c r="B120" s="12" t="s">
        <v>9</v>
      </c>
      <c r="C120" s="12">
        <v>15</v>
      </c>
      <c r="D120" s="15" t="str">
        <f>"李美菊"</f>
        <v>李美菊</v>
      </c>
      <c r="E120" s="12" t="str">
        <f t="shared" si="2"/>
        <v>女</v>
      </c>
      <c r="F120" s="12" t="s">
        <v>126</v>
      </c>
      <c r="G120" s="12" t="s">
        <v>71</v>
      </c>
      <c r="H120" s="12"/>
    </row>
    <row r="121" spans="1:8" s="1" customFormat="1" ht="21.75" customHeight="1">
      <c r="A121" s="12">
        <v>118</v>
      </c>
      <c r="B121" s="12" t="s">
        <v>9</v>
      </c>
      <c r="C121" s="12">
        <v>15</v>
      </c>
      <c r="D121" s="15" t="str">
        <f>"邢静"</f>
        <v>邢静</v>
      </c>
      <c r="E121" s="12" t="str">
        <f t="shared" si="2"/>
        <v>女</v>
      </c>
      <c r="F121" s="12" t="s">
        <v>127</v>
      </c>
      <c r="G121" s="12" t="s">
        <v>71</v>
      </c>
      <c r="H121" s="12"/>
    </row>
    <row r="122" spans="1:8" s="1" customFormat="1" ht="21.75" customHeight="1">
      <c r="A122" s="12">
        <v>119</v>
      </c>
      <c r="B122" s="12" t="s">
        <v>9</v>
      </c>
      <c r="C122" s="12">
        <v>15</v>
      </c>
      <c r="D122" s="15" t="str">
        <f>"林玉"</f>
        <v>林玉</v>
      </c>
      <c r="E122" s="12" t="str">
        <f t="shared" si="2"/>
        <v>女</v>
      </c>
      <c r="F122" s="12" t="s">
        <v>128</v>
      </c>
      <c r="G122" s="12" t="s">
        <v>71</v>
      </c>
      <c r="H122" s="12"/>
    </row>
    <row r="123" spans="1:8" s="1" customFormat="1" ht="21.75" customHeight="1">
      <c r="A123" s="12">
        <v>120</v>
      </c>
      <c r="B123" s="12" t="s">
        <v>9</v>
      </c>
      <c r="C123" s="12">
        <v>15</v>
      </c>
      <c r="D123" s="15" t="str">
        <f>"李紫艳"</f>
        <v>李紫艳</v>
      </c>
      <c r="E123" s="12" t="str">
        <f t="shared" si="2"/>
        <v>女</v>
      </c>
      <c r="F123" s="12" t="s">
        <v>129</v>
      </c>
      <c r="G123" s="12" t="s">
        <v>71</v>
      </c>
      <c r="H123" s="12"/>
    </row>
    <row r="124" spans="1:8" s="1" customFormat="1" ht="21.75" customHeight="1">
      <c r="A124" s="12">
        <v>121</v>
      </c>
      <c r="B124" s="12" t="s">
        <v>9</v>
      </c>
      <c r="C124" s="12">
        <v>15</v>
      </c>
      <c r="D124" s="15" t="str">
        <f>"陈运梦"</f>
        <v>陈运梦</v>
      </c>
      <c r="E124" s="12" t="str">
        <f t="shared" si="2"/>
        <v>女</v>
      </c>
      <c r="F124" s="12" t="s">
        <v>130</v>
      </c>
      <c r="G124" s="12" t="s">
        <v>71</v>
      </c>
      <c r="H124" s="12"/>
    </row>
    <row r="125" spans="1:8" s="1" customFormat="1" ht="21.75" customHeight="1">
      <c r="A125" s="12">
        <v>122</v>
      </c>
      <c r="B125" s="12" t="s">
        <v>9</v>
      </c>
      <c r="C125" s="12">
        <v>15</v>
      </c>
      <c r="D125" s="13" t="str">
        <f>"符丹丹"</f>
        <v>符丹丹</v>
      </c>
      <c r="E125" s="12" t="str">
        <f t="shared" si="2"/>
        <v>女</v>
      </c>
      <c r="F125" s="12" t="s">
        <v>131</v>
      </c>
      <c r="G125" s="12" t="s">
        <v>71</v>
      </c>
      <c r="H125" s="12"/>
    </row>
    <row r="126" spans="1:8" s="1" customFormat="1" ht="21.75" customHeight="1">
      <c r="A126" s="12">
        <v>123</v>
      </c>
      <c r="B126" s="12" t="s">
        <v>9</v>
      </c>
      <c r="C126" s="12">
        <v>15</v>
      </c>
      <c r="D126" s="15" t="str">
        <f>"黎雪怡"</f>
        <v>黎雪怡</v>
      </c>
      <c r="E126" s="12" t="str">
        <f t="shared" si="2"/>
        <v>女</v>
      </c>
      <c r="F126" s="12" t="s">
        <v>132</v>
      </c>
      <c r="G126" s="12" t="s">
        <v>71</v>
      </c>
      <c r="H126" s="12"/>
    </row>
    <row r="127" spans="1:8" s="1" customFormat="1" ht="21.75" customHeight="1">
      <c r="A127" s="12">
        <v>124</v>
      </c>
      <c r="B127" s="12" t="s">
        <v>9</v>
      </c>
      <c r="C127" s="12">
        <v>15</v>
      </c>
      <c r="D127" s="15" t="str">
        <f>"黄娟"</f>
        <v>黄娟</v>
      </c>
      <c r="E127" s="12" t="str">
        <f t="shared" si="2"/>
        <v>女</v>
      </c>
      <c r="F127" s="12" t="s">
        <v>133</v>
      </c>
      <c r="G127" s="12" t="s">
        <v>71</v>
      </c>
      <c r="H127" s="12"/>
    </row>
    <row r="128" spans="1:8" s="1" customFormat="1" ht="21.75" customHeight="1">
      <c r="A128" s="12">
        <v>125</v>
      </c>
      <c r="B128" s="12" t="s">
        <v>9</v>
      </c>
      <c r="C128" s="12">
        <v>15</v>
      </c>
      <c r="D128" s="15" t="str">
        <f>"吴玲玲"</f>
        <v>吴玲玲</v>
      </c>
      <c r="E128" s="12" t="str">
        <f t="shared" si="2"/>
        <v>女</v>
      </c>
      <c r="F128" s="12" t="s">
        <v>134</v>
      </c>
      <c r="G128" s="12" t="s">
        <v>71</v>
      </c>
      <c r="H128" s="12"/>
    </row>
    <row r="129" spans="1:8" s="1" customFormat="1" ht="21.75" customHeight="1">
      <c r="A129" s="12">
        <v>126</v>
      </c>
      <c r="B129" s="12" t="s">
        <v>9</v>
      </c>
      <c r="C129" s="12">
        <v>15</v>
      </c>
      <c r="D129" s="15" t="str">
        <f>"郭秀捷"</f>
        <v>郭秀捷</v>
      </c>
      <c r="E129" s="12" t="str">
        <f t="shared" si="2"/>
        <v>女</v>
      </c>
      <c r="F129" s="12" t="s">
        <v>135</v>
      </c>
      <c r="G129" s="12" t="s">
        <v>71</v>
      </c>
      <c r="H129" s="12"/>
    </row>
    <row r="130" spans="1:8" s="1" customFormat="1" ht="21.75" customHeight="1">
      <c r="A130" s="12">
        <v>127</v>
      </c>
      <c r="B130" s="12" t="s">
        <v>9</v>
      </c>
      <c r="C130" s="12">
        <v>15</v>
      </c>
      <c r="D130" s="15" t="str">
        <f>"周建芳"</f>
        <v>周建芳</v>
      </c>
      <c r="E130" s="12" t="str">
        <f t="shared" si="2"/>
        <v>女</v>
      </c>
      <c r="F130" s="12" t="s">
        <v>136</v>
      </c>
      <c r="G130" s="12" t="s">
        <v>71</v>
      </c>
      <c r="H130" s="12"/>
    </row>
    <row r="131" spans="1:8" s="1" customFormat="1" ht="21.75" customHeight="1">
      <c r="A131" s="12">
        <v>128</v>
      </c>
      <c r="B131" s="12" t="s">
        <v>9</v>
      </c>
      <c r="C131" s="12">
        <v>15</v>
      </c>
      <c r="D131" s="15" t="str">
        <f>"罗幸"</f>
        <v>罗幸</v>
      </c>
      <c r="E131" s="12" t="str">
        <f t="shared" si="2"/>
        <v>女</v>
      </c>
      <c r="F131" s="12" t="s">
        <v>137</v>
      </c>
      <c r="G131" s="12" t="s">
        <v>71</v>
      </c>
      <c r="H131" s="12"/>
    </row>
    <row r="132" spans="1:8" s="1" customFormat="1" ht="21.75" customHeight="1">
      <c r="A132" s="12">
        <v>129</v>
      </c>
      <c r="B132" s="12" t="s">
        <v>9</v>
      </c>
      <c r="C132" s="12">
        <v>15</v>
      </c>
      <c r="D132" s="15" t="str">
        <f>"吴娟娟"</f>
        <v>吴娟娟</v>
      </c>
      <c r="E132" s="12" t="str">
        <f t="shared" si="2"/>
        <v>女</v>
      </c>
      <c r="F132" s="12" t="s">
        <v>138</v>
      </c>
      <c r="G132" s="12" t="s">
        <v>71</v>
      </c>
      <c r="H132" s="12"/>
    </row>
    <row r="133" spans="1:8" s="1" customFormat="1" ht="21.75" customHeight="1">
      <c r="A133" s="12">
        <v>130</v>
      </c>
      <c r="B133" s="12" t="s">
        <v>9</v>
      </c>
      <c r="C133" s="12">
        <v>15</v>
      </c>
      <c r="D133" s="15" t="str">
        <f>"李晓岚"</f>
        <v>李晓岚</v>
      </c>
      <c r="E133" s="12" t="str">
        <f t="shared" si="2"/>
        <v>女</v>
      </c>
      <c r="F133" s="12" t="s">
        <v>139</v>
      </c>
      <c r="G133" s="12" t="s">
        <v>71</v>
      </c>
      <c r="H133" s="12"/>
    </row>
    <row r="134" spans="1:8" s="1" customFormat="1" ht="21.75" customHeight="1">
      <c r="A134" s="12">
        <v>131</v>
      </c>
      <c r="B134" s="12" t="s">
        <v>9</v>
      </c>
      <c r="C134" s="12">
        <v>15</v>
      </c>
      <c r="D134" s="15" t="str">
        <f>"符晴"</f>
        <v>符晴</v>
      </c>
      <c r="E134" s="12" t="str">
        <f t="shared" si="2"/>
        <v>女</v>
      </c>
      <c r="F134" s="12" t="s">
        <v>140</v>
      </c>
      <c r="G134" s="12" t="s">
        <v>71</v>
      </c>
      <c r="H134" s="12"/>
    </row>
    <row r="135" spans="1:8" s="1" customFormat="1" ht="21.75" customHeight="1">
      <c r="A135" s="12">
        <v>132</v>
      </c>
      <c r="B135" s="12" t="s">
        <v>9</v>
      </c>
      <c r="C135" s="12">
        <v>15</v>
      </c>
      <c r="D135" s="15" t="str">
        <f>"林婷"</f>
        <v>林婷</v>
      </c>
      <c r="E135" s="12" t="str">
        <f t="shared" si="2"/>
        <v>女</v>
      </c>
      <c r="F135" s="12" t="s">
        <v>141</v>
      </c>
      <c r="G135" s="12" t="s">
        <v>71</v>
      </c>
      <c r="H135" s="12"/>
    </row>
    <row r="136" spans="1:8" s="1" customFormat="1" ht="21.75" customHeight="1">
      <c r="A136" s="12">
        <v>133</v>
      </c>
      <c r="B136" s="12" t="s">
        <v>9</v>
      </c>
      <c r="C136" s="12">
        <v>15</v>
      </c>
      <c r="D136" s="15" t="str">
        <f>"梁丽"</f>
        <v>梁丽</v>
      </c>
      <c r="E136" s="12" t="str">
        <f t="shared" si="2"/>
        <v>女</v>
      </c>
      <c r="F136" s="12" t="s">
        <v>142</v>
      </c>
      <c r="G136" s="12" t="s">
        <v>71</v>
      </c>
      <c r="H136" s="12"/>
    </row>
    <row r="137" spans="1:8" s="1" customFormat="1" ht="21.75" customHeight="1">
      <c r="A137" s="12">
        <v>134</v>
      </c>
      <c r="B137" s="12" t="s">
        <v>9</v>
      </c>
      <c r="C137" s="12">
        <v>15</v>
      </c>
      <c r="D137" s="15" t="str">
        <f>"李暖"</f>
        <v>李暖</v>
      </c>
      <c r="E137" s="12" t="str">
        <f t="shared" si="2"/>
        <v>女</v>
      </c>
      <c r="F137" s="12" t="s">
        <v>143</v>
      </c>
      <c r="G137" s="12" t="s">
        <v>71</v>
      </c>
      <c r="H137" s="12"/>
    </row>
    <row r="138" spans="1:8" s="1" customFormat="1" ht="21.75" customHeight="1">
      <c r="A138" s="12">
        <v>135</v>
      </c>
      <c r="B138" s="12" t="s">
        <v>9</v>
      </c>
      <c r="C138" s="12">
        <v>15</v>
      </c>
      <c r="D138" s="15" t="str">
        <f>"羊丹霞"</f>
        <v>羊丹霞</v>
      </c>
      <c r="E138" s="12" t="str">
        <f t="shared" si="2"/>
        <v>女</v>
      </c>
      <c r="F138" s="12" t="s">
        <v>144</v>
      </c>
      <c r="G138" s="12" t="s">
        <v>71</v>
      </c>
      <c r="H138" s="12"/>
    </row>
    <row r="139" spans="1:8" s="1" customFormat="1" ht="21.75" customHeight="1">
      <c r="A139" s="12">
        <v>136</v>
      </c>
      <c r="B139" s="12" t="s">
        <v>9</v>
      </c>
      <c r="C139" s="12">
        <v>15</v>
      </c>
      <c r="D139" s="15" t="str">
        <f>"黄河玉"</f>
        <v>黄河玉</v>
      </c>
      <c r="E139" s="12" t="str">
        <f t="shared" si="2"/>
        <v>女</v>
      </c>
      <c r="F139" s="12" t="s">
        <v>145</v>
      </c>
      <c r="G139" s="12" t="s">
        <v>71</v>
      </c>
      <c r="H139" s="12"/>
    </row>
    <row r="140" spans="1:8" s="1" customFormat="1" ht="21.75" customHeight="1">
      <c r="A140" s="12">
        <v>137</v>
      </c>
      <c r="B140" s="12" t="s">
        <v>9</v>
      </c>
      <c r="C140" s="12">
        <v>15</v>
      </c>
      <c r="D140" s="15" t="str">
        <f>"薛锦莹"</f>
        <v>薛锦莹</v>
      </c>
      <c r="E140" s="12" t="str">
        <f t="shared" si="2"/>
        <v>女</v>
      </c>
      <c r="F140" s="12" t="s">
        <v>146</v>
      </c>
      <c r="G140" s="12" t="s">
        <v>71</v>
      </c>
      <c r="H140" s="12"/>
    </row>
    <row r="141" spans="1:8" s="1" customFormat="1" ht="21.75" customHeight="1">
      <c r="A141" s="12">
        <v>138</v>
      </c>
      <c r="B141" s="12" t="s">
        <v>9</v>
      </c>
      <c r="C141" s="12">
        <v>15</v>
      </c>
      <c r="D141" s="13" t="str">
        <f>"陈巨娥"</f>
        <v>陈巨娥</v>
      </c>
      <c r="E141" s="12" t="str">
        <f t="shared" si="2"/>
        <v>女</v>
      </c>
      <c r="F141" s="12" t="s">
        <v>147</v>
      </c>
      <c r="G141" s="12" t="s">
        <v>71</v>
      </c>
      <c r="H141" s="12"/>
    </row>
    <row r="142" spans="1:8" s="1" customFormat="1" ht="21.75" customHeight="1">
      <c r="A142" s="12">
        <v>139</v>
      </c>
      <c r="B142" s="12" t="s">
        <v>9</v>
      </c>
      <c r="C142" s="12">
        <v>15</v>
      </c>
      <c r="D142" s="15" t="str">
        <f>"文霜"</f>
        <v>文霜</v>
      </c>
      <c r="E142" s="12" t="str">
        <f t="shared" si="2"/>
        <v>女</v>
      </c>
      <c r="F142" s="12" t="s">
        <v>148</v>
      </c>
      <c r="G142" s="12" t="s">
        <v>71</v>
      </c>
      <c r="H142" s="12"/>
    </row>
    <row r="143" spans="1:8" s="1" customFormat="1" ht="21.75" customHeight="1">
      <c r="A143" s="12">
        <v>140</v>
      </c>
      <c r="B143" s="12" t="s">
        <v>9</v>
      </c>
      <c r="C143" s="12">
        <v>15</v>
      </c>
      <c r="D143" s="13" t="str">
        <f>"曾文雅"</f>
        <v>曾文雅</v>
      </c>
      <c r="E143" s="12" t="str">
        <f t="shared" si="2"/>
        <v>女</v>
      </c>
      <c r="F143" s="12" t="s">
        <v>149</v>
      </c>
      <c r="G143" s="12" t="s">
        <v>71</v>
      </c>
      <c r="H143" s="12"/>
    </row>
    <row r="144" spans="1:8" s="1" customFormat="1" ht="21.75" customHeight="1">
      <c r="A144" s="12">
        <v>141</v>
      </c>
      <c r="B144" s="12" t="s">
        <v>9</v>
      </c>
      <c r="C144" s="12">
        <v>15</v>
      </c>
      <c r="D144" s="13" t="str">
        <f>"朱金凤"</f>
        <v>朱金凤</v>
      </c>
      <c r="E144" s="12" t="str">
        <f t="shared" si="2"/>
        <v>女</v>
      </c>
      <c r="F144" s="12" t="s">
        <v>150</v>
      </c>
      <c r="G144" s="12" t="s">
        <v>71</v>
      </c>
      <c r="H144" s="12"/>
    </row>
    <row r="145" spans="1:8" s="1" customFormat="1" ht="21.75" customHeight="1">
      <c r="A145" s="12">
        <v>142</v>
      </c>
      <c r="B145" s="12" t="s">
        <v>9</v>
      </c>
      <c r="C145" s="12">
        <v>15</v>
      </c>
      <c r="D145" s="15" t="str">
        <f>"黎秀蕊"</f>
        <v>黎秀蕊</v>
      </c>
      <c r="E145" s="12" t="str">
        <f aca="true" t="shared" si="3" ref="E145:E149">"女"</f>
        <v>女</v>
      </c>
      <c r="F145" s="12" t="s">
        <v>151</v>
      </c>
      <c r="G145" s="12" t="s">
        <v>71</v>
      </c>
      <c r="H145" s="12"/>
    </row>
    <row r="146" spans="1:8" s="1" customFormat="1" ht="21.75" customHeight="1">
      <c r="A146" s="12">
        <v>143</v>
      </c>
      <c r="B146" s="12" t="s">
        <v>9</v>
      </c>
      <c r="C146" s="12">
        <v>15</v>
      </c>
      <c r="D146" s="15" t="str">
        <f>"符兰青"</f>
        <v>符兰青</v>
      </c>
      <c r="E146" s="12" t="str">
        <f t="shared" si="3"/>
        <v>女</v>
      </c>
      <c r="F146" s="12" t="s">
        <v>152</v>
      </c>
      <c r="G146" s="12" t="s">
        <v>71</v>
      </c>
      <c r="H146" s="12"/>
    </row>
    <row r="147" spans="1:8" s="1" customFormat="1" ht="21.75" customHeight="1">
      <c r="A147" s="12">
        <v>144</v>
      </c>
      <c r="B147" s="12" t="s">
        <v>9</v>
      </c>
      <c r="C147" s="12">
        <v>15</v>
      </c>
      <c r="D147" s="13" t="str">
        <f>"王恩琴"</f>
        <v>王恩琴</v>
      </c>
      <c r="E147" s="12" t="str">
        <f t="shared" si="3"/>
        <v>女</v>
      </c>
      <c r="F147" s="12" t="s">
        <v>153</v>
      </c>
      <c r="G147" s="12" t="s">
        <v>71</v>
      </c>
      <c r="H147" s="12"/>
    </row>
    <row r="148" spans="1:8" s="1" customFormat="1" ht="21.75" customHeight="1">
      <c r="A148" s="12">
        <v>145</v>
      </c>
      <c r="B148" s="12" t="s">
        <v>9</v>
      </c>
      <c r="C148" s="12">
        <v>15</v>
      </c>
      <c r="D148" s="15" t="str">
        <f>"赵丹"</f>
        <v>赵丹</v>
      </c>
      <c r="E148" s="12" t="str">
        <f t="shared" si="3"/>
        <v>女</v>
      </c>
      <c r="F148" s="12" t="s">
        <v>154</v>
      </c>
      <c r="G148" s="12" t="s">
        <v>71</v>
      </c>
      <c r="H148" s="12"/>
    </row>
    <row r="149" spans="1:8" s="1" customFormat="1" ht="21.75" customHeight="1">
      <c r="A149" s="12">
        <v>146</v>
      </c>
      <c r="B149" s="12" t="s">
        <v>9</v>
      </c>
      <c r="C149" s="12">
        <v>15</v>
      </c>
      <c r="D149" s="15" t="str">
        <f>"纪若琳"</f>
        <v>纪若琳</v>
      </c>
      <c r="E149" s="12" t="str">
        <f t="shared" si="3"/>
        <v>女</v>
      </c>
      <c r="F149" s="12" t="s">
        <v>155</v>
      </c>
      <c r="G149" s="12" t="s">
        <v>71</v>
      </c>
      <c r="H149" s="12"/>
    </row>
    <row r="150" spans="1:8" s="1" customFormat="1" ht="21.75" customHeight="1">
      <c r="A150" s="12">
        <v>147</v>
      </c>
      <c r="B150" s="12" t="s">
        <v>9</v>
      </c>
      <c r="C150" s="12">
        <v>15</v>
      </c>
      <c r="D150" s="15" t="str">
        <f>"王嘉年"</f>
        <v>王嘉年</v>
      </c>
      <c r="E150" s="12" t="str">
        <f>"男"</f>
        <v>男</v>
      </c>
      <c r="F150" s="12" t="s">
        <v>156</v>
      </c>
      <c r="G150" s="12" t="s">
        <v>71</v>
      </c>
      <c r="H150" s="12"/>
    </row>
    <row r="151" spans="1:8" s="1" customFormat="1" ht="21.75" customHeight="1">
      <c r="A151" s="12">
        <v>148</v>
      </c>
      <c r="B151" s="12" t="s">
        <v>9</v>
      </c>
      <c r="C151" s="12">
        <v>15</v>
      </c>
      <c r="D151" s="15" t="str">
        <f>"羊金秀"</f>
        <v>羊金秀</v>
      </c>
      <c r="E151" s="12" t="str">
        <f aca="true" t="shared" si="4" ref="E151:E173">"女"</f>
        <v>女</v>
      </c>
      <c r="F151" s="12" t="s">
        <v>157</v>
      </c>
      <c r="G151" s="12" t="s">
        <v>71</v>
      </c>
      <c r="H151" s="12"/>
    </row>
    <row r="152" spans="1:8" s="1" customFormat="1" ht="21.75" customHeight="1">
      <c r="A152" s="12">
        <v>149</v>
      </c>
      <c r="B152" s="12" t="s">
        <v>9</v>
      </c>
      <c r="C152" s="12">
        <v>15</v>
      </c>
      <c r="D152" s="15" t="str">
        <f>"陈冬初"</f>
        <v>陈冬初</v>
      </c>
      <c r="E152" s="12" t="str">
        <f t="shared" si="4"/>
        <v>女</v>
      </c>
      <c r="F152" s="12" t="s">
        <v>158</v>
      </c>
      <c r="G152" s="12" t="s">
        <v>71</v>
      </c>
      <c r="H152" s="12"/>
    </row>
    <row r="153" spans="1:8" s="1" customFormat="1" ht="21.75" customHeight="1">
      <c r="A153" s="12">
        <v>150</v>
      </c>
      <c r="B153" s="12" t="s">
        <v>9</v>
      </c>
      <c r="C153" s="12">
        <v>15</v>
      </c>
      <c r="D153" s="15" t="str">
        <f>"邢增纯"</f>
        <v>邢增纯</v>
      </c>
      <c r="E153" s="12" t="str">
        <f t="shared" si="4"/>
        <v>女</v>
      </c>
      <c r="F153" s="12" t="s">
        <v>147</v>
      </c>
      <c r="G153" s="12" t="s">
        <v>71</v>
      </c>
      <c r="H153" s="12"/>
    </row>
    <row r="154" spans="1:8" s="1" customFormat="1" ht="21.75" customHeight="1">
      <c r="A154" s="12">
        <v>151</v>
      </c>
      <c r="B154" s="12" t="s">
        <v>9</v>
      </c>
      <c r="C154" s="12">
        <v>15</v>
      </c>
      <c r="D154" s="15" t="str">
        <f>"郭益女"</f>
        <v>郭益女</v>
      </c>
      <c r="E154" s="12" t="str">
        <f t="shared" si="4"/>
        <v>女</v>
      </c>
      <c r="F154" s="12" t="s">
        <v>159</v>
      </c>
      <c r="G154" s="12" t="s">
        <v>71</v>
      </c>
      <c r="H154" s="12"/>
    </row>
    <row r="155" spans="1:8" s="1" customFormat="1" ht="21.75" customHeight="1">
      <c r="A155" s="12">
        <v>152</v>
      </c>
      <c r="B155" s="12" t="s">
        <v>9</v>
      </c>
      <c r="C155" s="12">
        <v>15</v>
      </c>
      <c r="D155" s="13" t="str">
        <f>"王晶"</f>
        <v>王晶</v>
      </c>
      <c r="E155" s="12" t="str">
        <f t="shared" si="4"/>
        <v>女</v>
      </c>
      <c r="F155" s="12" t="s">
        <v>160</v>
      </c>
      <c r="G155" s="12" t="s">
        <v>71</v>
      </c>
      <c r="H155" s="12"/>
    </row>
    <row r="156" spans="1:8" s="1" customFormat="1" ht="21.75" customHeight="1">
      <c r="A156" s="12">
        <v>153</v>
      </c>
      <c r="B156" s="12" t="s">
        <v>9</v>
      </c>
      <c r="C156" s="12">
        <v>15</v>
      </c>
      <c r="D156" s="13" t="str">
        <f>"羊秀霞"</f>
        <v>羊秀霞</v>
      </c>
      <c r="E156" s="12" t="str">
        <f t="shared" si="4"/>
        <v>女</v>
      </c>
      <c r="F156" s="12" t="s">
        <v>161</v>
      </c>
      <c r="G156" s="12" t="s">
        <v>71</v>
      </c>
      <c r="H156" s="12"/>
    </row>
    <row r="157" spans="1:8" s="1" customFormat="1" ht="21.75" customHeight="1">
      <c r="A157" s="12">
        <v>154</v>
      </c>
      <c r="B157" s="12" t="s">
        <v>9</v>
      </c>
      <c r="C157" s="12">
        <v>15</v>
      </c>
      <c r="D157" s="13" t="str">
        <f>"张德爱"</f>
        <v>张德爱</v>
      </c>
      <c r="E157" s="12" t="str">
        <f t="shared" si="4"/>
        <v>女</v>
      </c>
      <c r="F157" s="12" t="s">
        <v>162</v>
      </c>
      <c r="G157" s="12" t="s">
        <v>71</v>
      </c>
      <c r="H157" s="12"/>
    </row>
    <row r="158" spans="1:8" s="1" customFormat="1" ht="21.75" customHeight="1">
      <c r="A158" s="12">
        <v>155</v>
      </c>
      <c r="B158" s="12" t="s">
        <v>9</v>
      </c>
      <c r="C158" s="12">
        <v>15</v>
      </c>
      <c r="D158" s="15" t="str">
        <f>"张海娇"</f>
        <v>张海娇</v>
      </c>
      <c r="E158" s="12" t="str">
        <f t="shared" si="4"/>
        <v>女</v>
      </c>
      <c r="F158" s="12" t="s">
        <v>95</v>
      </c>
      <c r="G158" s="12" t="s">
        <v>71</v>
      </c>
      <c r="H158" s="12"/>
    </row>
    <row r="159" spans="1:8" s="1" customFormat="1" ht="21.75" customHeight="1">
      <c r="A159" s="12">
        <v>156</v>
      </c>
      <c r="B159" s="12" t="s">
        <v>9</v>
      </c>
      <c r="C159" s="12">
        <v>15</v>
      </c>
      <c r="D159" s="13" t="str">
        <f>"苏贞春"</f>
        <v>苏贞春</v>
      </c>
      <c r="E159" s="12" t="str">
        <f t="shared" si="4"/>
        <v>女</v>
      </c>
      <c r="F159" s="12" t="s">
        <v>163</v>
      </c>
      <c r="G159" s="12" t="s">
        <v>71</v>
      </c>
      <c r="H159" s="12"/>
    </row>
    <row r="160" spans="1:8" s="1" customFormat="1" ht="21.75" customHeight="1">
      <c r="A160" s="12">
        <v>157</v>
      </c>
      <c r="B160" s="12" t="s">
        <v>9</v>
      </c>
      <c r="C160" s="12">
        <v>15</v>
      </c>
      <c r="D160" s="13" t="str">
        <f>"羊庆娜"</f>
        <v>羊庆娜</v>
      </c>
      <c r="E160" s="12" t="str">
        <f t="shared" si="4"/>
        <v>女</v>
      </c>
      <c r="F160" s="12" t="s">
        <v>102</v>
      </c>
      <c r="G160" s="12" t="s">
        <v>71</v>
      </c>
      <c r="H160" s="12"/>
    </row>
    <row r="161" spans="1:8" s="1" customFormat="1" ht="21.75" customHeight="1">
      <c r="A161" s="12">
        <v>158</v>
      </c>
      <c r="B161" s="12" t="s">
        <v>9</v>
      </c>
      <c r="C161" s="12">
        <v>15</v>
      </c>
      <c r="D161" s="15" t="str">
        <f>"吉小翠"</f>
        <v>吉小翠</v>
      </c>
      <c r="E161" s="12" t="str">
        <f t="shared" si="4"/>
        <v>女</v>
      </c>
      <c r="F161" s="12" t="s">
        <v>164</v>
      </c>
      <c r="G161" s="12" t="s">
        <v>71</v>
      </c>
      <c r="H161" s="12"/>
    </row>
    <row r="162" spans="1:8" s="1" customFormat="1" ht="21.75" customHeight="1">
      <c r="A162" s="12">
        <v>159</v>
      </c>
      <c r="B162" s="12" t="s">
        <v>9</v>
      </c>
      <c r="C162" s="12">
        <v>15</v>
      </c>
      <c r="D162" s="13" t="str">
        <f>"陈圣花"</f>
        <v>陈圣花</v>
      </c>
      <c r="E162" s="12" t="str">
        <f t="shared" si="4"/>
        <v>女</v>
      </c>
      <c r="F162" s="12" t="s">
        <v>165</v>
      </c>
      <c r="G162" s="12" t="s">
        <v>71</v>
      </c>
      <c r="H162" s="12"/>
    </row>
    <row r="163" spans="1:8" s="1" customFormat="1" ht="21.75" customHeight="1">
      <c r="A163" s="12">
        <v>160</v>
      </c>
      <c r="B163" s="12" t="s">
        <v>9</v>
      </c>
      <c r="C163" s="12">
        <v>15</v>
      </c>
      <c r="D163" s="13" t="str">
        <f>"符玉新"</f>
        <v>符玉新</v>
      </c>
      <c r="E163" s="12" t="str">
        <f t="shared" si="4"/>
        <v>女</v>
      </c>
      <c r="F163" s="12" t="s">
        <v>166</v>
      </c>
      <c r="G163" s="12" t="s">
        <v>71</v>
      </c>
      <c r="H163" s="12"/>
    </row>
    <row r="164" spans="1:8" s="1" customFormat="1" ht="21.75" customHeight="1">
      <c r="A164" s="12">
        <v>161</v>
      </c>
      <c r="B164" s="12" t="s">
        <v>9</v>
      </c>
      <c r="C164" s="12">
        <v>15</v>
      </c>
      <c r="D164" s="15" t="str">
        <f>"吴亚妹"</f>
        <v>吴亚妹</v>
      </c>
      <c r="E164" s="12" t="str">
        <f t="shared" si="4"/>
        <v>女</v>
      </c>
      <c r="F164" s="12" t="s">
        <v>167</v>
      </c>
      <c r="G164" s="12" t="s">
        <v>71</v>
      </c>
      <c r="H164" s="12"/>
    </row>
    <row r="165" spans="1:8" s="1" customFormat="1" ht="21.75" customHeight="1">
      <c r="A165" s="12">
        <v>162</v>
      </c>
      <c r="B165" s="12" t="s">
        <v>9</v>
      </c>
      <c r="C165" s="12">
        <v>15</v>
      </c>
      <c r="D165" s="13" t="str">
        <f>"黄欢欢"</f>
        <v>黄欢欢</v>
      </c>
      <c r="E165" s="12" t="str">
        <f t="shared" si="4"/>
        <v>女</v>
      </c>
      <c r="F165" s="12" t="s">
        <v>168</v>
      </c>
      <c r="G165" s="12" t="s">
        <v>71</v>
      </c>
      <c r="H165" s="12"/>
    </row>
    <row r="166" spans="1:8" s="1" customFormat="1" ht="21.75" customHeight="1">
      <c r="A166" s="12">
        <v>163</v>
      </c>
      <c r="B166" s="12" t="s">
        <v>9</v>
      </c>
      <c r="C166" s="12">
        <v>15</v>
      </c>
      <c r="D166" s="13" t="str">
        <f>"高童"</f>
        <v>高童</v>
      </c>
      <c r="E166" s="12" t="str">
        <f t="shared" si="4"/>
        <v>女</v>
      </c>
      <c r="F166" s="12" t="s">
        <v>169</v>
      </c>
      <c r="G166" s="12" t="s">
        <v>71</v>
      </c>
      <c r="H166" s="12"/>
    </row>
    <row r="167" spans="1:8" s="1" customFormat="1" ht="21.75" customHeight="1">
      <c r="A167" s="12">
        <v>164</v>
      </c>
      <c r="B167" s="12" t="s">
        <v>9</v>
      </c>
      <c r="C167" s="12">
        <v>15</v>
      </c>
      <c r="D167" s="15" t="str">
        <f>"林少茵"</f>
        <v>林少茵</v>
      </c>
      <c r="E167" s="12" t="str">
        <f t="shared" si="4"/>
        <v>女</v>
      </c>
      <c r="F167" s="12" t="s">
        <v>170</v>
      </c>
      <c r="G167" s="12" t="s">
        <v>71</v>
      </c>
      <c r="H167" s="12"/>
    </row>
    <row r="168" spans="1:8" s="1" customFormat="1" ht="21.75" customHeight="1">
      <c r="A168" s="12">
        <v>165</v>
      </c>
      <c r="B168" s="12" t="s">
        <v>9</v>
      </c>
      <c r="C168" s="12">
        <v>15</v>
      </c>
      <c r="D168" s="15" t="str">
        <f>"吴倪"</f>
        <v>吴倪</v>
      </c>
      <c r="E168" s="12" t="str">
        <f t="shared" si="4"/>
        <v>女</v>
      </c>
      <c r="F168" s="12" t="s">
        <v>171</v>
      </c>
      <c r="G168" s="12" t="s">
        <v>71</v>
      </c>
      <c r="H168" s="12"/>
    </row>
    <row r="169" spans="1:8" s="1" customFormat="1" ht="21.75" customHeight="1">
      <c r="A169" s="12">
        <v>166</v>
      </c>
      <c r="B169" s="12" t="s">
        <v>9</v>
      </c>
      <c r="C169" s="12">
        <v>15</v>
      </c>
      <c r="D169" s="15" t="str">
        <f>"李晓藤"</f>
        <v>李晓藤</v>
      </c>
      <c r="E169" s="12" t="str">
        <f t="shared" si="4"/>
        <v>女</v>
      </c>
      <c r="F169" s="12" t="s">
        <v>172</v>
      </c>
      <c r="G169" s="12" t="s">
        <v>71</v>
      </c>
      <c r="H169" s="12"/>
    </row>
    <row r="170" spans="1:8" s="1" customFormat="1" ht="21.75" customHeight="1">
      <c r="A170" s="12">
        <v>167</v>
      </c>
      <c r="B170" s="12" t="s">
        <v>9</v>
      </c>
      <c r="C170" s="12">
        <v>15</v>
      </c>
      <c r="D170" s="13" t="str">
        <f>"谢永娟"</f>
        <v>谢永娟</v>
      </c>
      <c r="E170" s="12" t="str">
        <f t="shared" si="4"/>
        <v>女</v>
      </c>
      <c r="F170" s="12" t="s">
        <v>173</v>
      </c>
      <c r="G170" s="12" t="s">
        <v>71</v>
      </c>
      <c r="H170" s="12"/>
    </row>
    <row r="171" spans="1:8" s="1" customFormat="1" ht="21.75" customHeight="1">
      <c r="A171" s="12">
        <v>168</v>
      </c>
      <c r="B171" s="12" t="s">
        <v>9</v>
      </c>
      <c r="C171" s="12">
        <v>15</v>
      </c>
      <c r="D171" s="15" t="str">
        <f>"王如婷"</f>
        <v>王如婷</v>
      </c>
      <c r="E171" s="12" t="str">
        <f t="shared" si="4"/>
        <v>女</v>
      </c>
      <c r="F171" s="12" t="s">
        <v>174</v>
      </c>
      <c r="G171" s="12" t="s">
        <v>71</v>
      </c>
      <c r="H171" s="12"/>
    </row>
    <row r="172" spans="1:8" s="1" customFormat="1" ht="21.75" customHeight="1">
      <c r="A172" s="12">
        <v>169</v>
      </c>
      <c r="B172" s="12" t="s">
        <v>9</v>
      </c>
      <c r="C172" s="12">
        <v>15</v>
      </c>
      <c r="D172" s="15" t="str">
        <f>"林玉霞"</f>
        <v>林玉霞</v>
      </c>
      <c r="E172" s="12" t="str">
        <f t="shared" si="4"/>
        <v>女</v>
      </c>
      <c r="F172" s="12" t="s">
        <v>175</v>
      </c>
      <c r="G172" s="12" t="s">
        <v>71</v>
      </c>
      <c r="H172" s="12"/>
    </row>
    <row r="173" spans="1:8" s="1" customFormat="1" ht="21.75" customHeight="1">
      <c r="A173" s="12">
        <v>170</v>
      </c>
      <c r="B173" s="12" t="s">
        <v>9</v>
      </c>
      <c r="C173" s="12">
        <v>15</v>
      </c>
      <c r="D173" s="15" t="str">
        <f>"陈红"</f>
        <v>陈红</v>
      </c>
      <c r="E173" s="12" t="str">
        <f t="shared" si="4"/>
        <v>女</v>
      </c>
      <c r="F173" s="12" t="s">
        <v>176</v>
      </c>
      <c r="G173" s="12" t="s">
        <v>71</v>
      </c>
      <c r="H173" s="12"/>
    </row>
    <row r="174" spans="1:8" s="1" customFormat="1" ht="21.75" customHeight="1">
      <c r="A174" s="12">
        <v>171</v>
      </c>
      <c r="B174" s="12" t="s">
        <v>9</v>
      </c>
      <c r="C174" s="12">
        <v>15</v>
      </c>
      <c r="D174" s="15" t="str">
        <f>"杨朝辉"</f>
        <v>杨朝辉</v>
      </c>
      <c r="E174" s="12" t="str">
        <f aca="true" t="shared" si="5" ref="E174:E177">"男"</f>
        <v>男</v>
      </c>
      <c r="F174" s="12" t="s">
        <v>177</v>
      </c>
      <c r="G174" s="12" t="s">
        <v>71</v>
      </c>
      <c r="H174" s="12"/>
    </row>
    <row r="175" spans="1:8" s="1" customFormat="1" ht="21.75" customHeight="1">
      <c r="A175" s="12">
        <v>172</v>
      </c>
      <c r="B175" s="12" t="s">
        <v>9</v>
      </c>
      <c r="C175" s="12">
        <v>15</v>
      </c>
      <c r="D175" s="15" t="str">
        <f>"陈君"</f>
        <v>陈君</v>
      </c>
      <c r="E175" s="12" t="str">
        <f aca="true" t="shared" si="6" ref="E175:E191">"女"</f>
        <v>女</v>
      </c>
      <c r="F175" s="12" t="s">
        <v>178</v>
      </c>
      <c r="G175" s="12" t="s">
        <v>71</v>
      </c>
      <c r="H175" s="12"/>
    </row>
    <row r="176" spans="1:8" s="1" customFormat="1" ht="21.75" customHeight="1">
      <c r="A176" s="12">
        <v>173</v>
      </c>
      <c r="B176" s="12" t="s">
        <v>9</v>
      </c>
      <c r="C176" s="12">
        <v>15</v>
      </c>
      <c r="D176" s="15" t="str">
        <f>"罗才禹"</f>
        <v>罗才禹</v>
      </c>
      <c r="E176" s="12" t="str">
        <f t="shared" si="5"/>
        <v>男</v>
      </c>
      <c r="F176" s="12" t="s">
        <v>179</v>
      </c>
      <c r="G176" s="12" t="s">
        <v>71</v>
      </c>
      <c r="H176" s="12"/>
    </row>
    <row r="177" spans="1:8" s="1" customFormat="1" ht="21.75" customHeight="1">
      <c r="A177" s="12">
        <v>174</v>
      </c>
      <c r="B177" s="12" t="s">
        <v>9</v>
      </c>
      <c r="C177" s="12">
        <v>15</v>
      </c>
      <c r="D177" s="13" t="str">
        <f>"陈荣善"</f>
        <v>陈荣善</v>
      </c>
      <c r="E177" s="12" t="str">
        <f t="shared" si="5"/>
        <v>男</v>
      </c>
      <c r="F177" s="12" t="s">
        <v>180</v>
      </c>
      <c r="G177" s="12" t="s">
        <v>71</v>
      </c>
      <c r="H177" s="12"/>
    </row>
    <row r="178" spans="1:8" s="1" customFormat="1" ht="21.75" customHeight="1">
      <c r="A178" s="12">
        <v>175</v>
      </c>
      <c r="B178" s="12" t="s">
        <v>9</v>
      </c>
      <c r="C178" s="12">
        <v>15</v>
      </c>
      <c r="D178" s="15" t="str">
        <f>"容亚愉"</f>
        <v>容亚愉</v>
      </c>
      <c r="E178" s="12" t="str">
        <f t="shared" si="6"/>
        <v>女</v>
      </c>
      <c r="F178" s="12" t="s">
        <v>181</v>
      </c>
      <c r="G178" s="12" t="s">
        <v>71</v>
      </c>
      <c r="H178" s="12"/>
    </row>
    <row r="179" spans="1:8" s="1" customFormat="1" ht="21.75" customHeight="1">
      <c r="A179" s="12">
        <v>176</v>
      </c>
      <c r="B179" s="12" t="s">
        <v>9</v>
      </c>
      <c r="C179" s="12">
        <v>15</v>
      </c>
      <c r="D179" s="15" t="str">
        <f>"李亚妹"</f>
        <v>李亚妹</v>
      </c>
      <c r="E179" s="12" t="str">
        <f t="shared" si="6"/>
        <v>女</v>
      </c>
      <c r="F179" s="12" t="s">
        <v>182</v>
      </c>
      <c r="G179" s="12" t="s">
        <v>71</v>
      </c>
      <c r="H179" s="12"/>
    </row>
    <row r="180" spans="1:8" s="1" customFormat="1" ht="21.75" customHeight="1">
      <c r="A180" s="12">
        <v>177</v>
      </c>
      <c r="B180" s="12" t="s">
        <v>9</v>
      </c>
      <c r="C180" s="12">
        <v>15</v>
      </c>
      <c r="D180" s="15" t="str">
        <f>"陈永会"</f>
        <v>陈永会</v>
      </c>
      <c r="E180" s="12" t="str">
        <f t="shared" si="6"/>
        <v>女</v>
      </c>
      <c r="F180" s="12" t="s">
        <v>183</v>
      </c>
      <c r="G180" s="12" t="s">
        <v>71</v>
      </c>
      <c r="H180" s="12"/>
    </row>
    <row r="181" spans="1:8" s="1" customFormat="1" ht="21.75" customHeight="1">
      <c r="A181" s="12">
        <v>178</v>
      </c>
      <c r="B181" s="12" t="s">
        <v>9</v>
      </c>
      <c r="C181" s="12">
        <v>15</v>
      </c>
      <c r="D181" s="15" t="str">
        <f>"林岩秀"</f>
        <v>林岩秀</v>
      </c>
      <c r="E181" s="12" t="str">
        <f t="shared" si="6"/>
        <v>女</v>
      </c>
      <c r="F181" s="12" t="s">
        <v>17</v>
      </c>
      <c r="G181" s="12" t="s">
        <v>71</v>
      </c>
      <c r="H181" s="12"/>
    </row>
    <row r="182" spans="1:8" s="1" customFormat="1" ht="21.75" customHeight="1">
      <c r="A182" s="12">
        <v>179</v>
      </c>
      <c r="B182" s="12" t="s">
        <v>9</v>
      </c>
      <c r="C182" s="12">
        <v>15</v>
      </c>
      <c r="D182" s="15" t="str">
        <f>"赵运合"</f>
        <v>赵运合</v>
      </c>
      <c r="E182" s="12" t="str">
        <f t="shared" si="6"/>
        <v>女</v>
      </c>
      <c r="F182" s="12" t="s">
        <v>184</v>
      </c>
      <c r="G182" s="12" t="s">
        <v>71</v>
      </c>
      <c r="H182" s="12"/>
    </row>
    <row r="183" spans="1:8" s="1" customFormat="1" ht="21.75" customHeight="1">
      <c r="A183" s="12">
        <v>180</v>
      </c>
      <c r="B183" s="12" t="s">
        <v>9</v>
      </c>
      <c r="C183" s="12">
        <v>15</v>
      </c>
      <c r="D183" s="15" t="str">
        <f>"颜俏俏"</f>
        <v>颜俏俏</v>
      </c>
      <c r="E183" s="12" t="str">
        <f t="shared" si="6"/>
        <v>女</v>
      </c>
      <c r="F183" s="12" t="s">
        <v>185</v>
      </c>
      <c r="G183" s="12" t="s">
        <v>71</v>
      </c>
      <c r="H183" s="12"/>
    </row>
    <row r="184" spans="1:8" s="1" customFormat="1" ht="21.75" customHeight="1">
      <c r="A184" s="12">
        <v>181</v>
      </c>
      <c r="B184" s="12" t="s">
        <v>9</v>
      </c>
      <c r="C184" s="12">
        <v>15</v>
      </c>
      <c r="D184" s="15" t="str">
        <f>"郭惠昀"</f>
        <v>郭惠昀</v>
      </c>
      <c r="E184" s="12" t="str">
        <f t="shared" si="6"/>
        <v>女</v>
      </c>
      <c r="F184" s="12" t="s">
        <v>186</v>
      </c>
      <c r="G184" s="12" t="s">
        <v>71</v>
      </c>
      <c r="H184" s="12"/>
    </row>
    <row r="185" spans="1:8" s="1" customFormat="1" ht="21.75" customHeight="1">
      <c r="A185" s="12">
        <v>182</v>
      </c>
      <c r="B185" s="12" t="s">
        <v>9</v>
      </c>
      <c r="C185" s="12">
        <v>15</v>
      </c>
      <c r="D185" s="15" t="str">
        <f>"黎经莲"</f>
        <v>黎经莲</v>
      </c>
      <c r="E185" s="12" t="str">
        <f t="shared" si="6"/>
        <v>女</v>
      </c>
      <c r="F185" s="12" t="s">
        <v>187</v>
      </c>
      <c r="G185" s="12" t="s">
        <v>71</v>
      </c>
      <c r="H185" s="12"/>
    </row>
    <row r="186" spans="1:8" s="1" customFormat="1" ht="21.75" customHeight="1">
      <c r="A186" s="12">
        <v>183</v>
      </c>
      <c r="B186" s="12" t="s">
        <v>9</v>
      </c>
      <c r="C186" s="12">
        <v>15</v>
      </c>
      <c r="D186" s="15" t="str">
        <f>"吴开姨"</f>
        <v>吴开姨</v>
      </c>
      <c r="E186" s="12" t="str">
        <f t="shared" si="6"/>
        <v>女</v>
      </c>
      <c r="F186" s="12" t="s">
        <v>188</v>
      </c>
      <c r="G186" s="12" t="s">
        <v>71</v>
      </c>
      <c r="H186" s="12"/>
    </row>
    <row r="187" spans="1:8" s="1" customFormat="1" ht="21.75" customHeight="1">
      <c r="A187" s="12">
        <v>184</v>
      </c>
      <c r="B187" s="12" t="s">
        <v>9</v>
      </c>
      <c r="C187" s="12">
        <v>15</v>
      </c>
      <c r="D187" s="13" t="str">
        <f>"曾妮"</f>
        <v>曾妮</v>
      </c>
      <c r="E187" s="12" t="str">
        <f t="shared" si="6"/>
        <v>女</v>
      </c>
      <c r="F187" s="12" t="s">
        <v>189</v>
      </c>
      <c r="G187" s="12" t="s">
        <v>71</v>
      </c>
      <c r="H187" s="12"/>
    </row>
    <row r="188" spans="1:8" s="1" customFormat="1" ht="21.75" customHeight="1">
      <c r="A188" s="12">
        <v>185</v>
      </c>
      <c r="B188" s="12" t="s">
        <v>9</v>
      </c>
      <c r="C188" s="12">
        <v>15</v>
      </c>
      <c r="D188" s="13" t="str">
        <f>"李婷"</f>
        <v>李婷</v>
      </c>
      <c r="E188" s="12" t="str">
        <f t="shared" si="6"/>
        <v>女</v>
      </c>
      <c r="F188" s="12" t="s">
        <v>190</v>
      </c>
      <c r="G188" s="12" t="s">
        <v>71</v>
      </c>
      <c r="H188" s="12"/>
    </row>
    <row r="189" spans="1:8" s="1" customFormat="1" ht="21.75" customHeight="1">
      <c r="A189" s="12">
        <v>186</v>
      </c>
      <c r="B189" s="12" t="s">
        <v>9</v>
      </c>
      <c r="C189" s="12">
        <v>15</v>
      </c>
      <c r="D189" s="15" t="str">
        <f>"胡海燕"</f>
        <v>胡海燕</v>
      </c>
      <c r="E189" s="12" t="str">
        <f t="shared" si="6"/>
        <v>女</v>
      </c>
      <c r="F189" s="12" t="s">
        <v>191</v>
      </c>
      <c r="G189" s="12" t="s">
        <v>71</v>
      </c>
      <c r="H189" s="12"/>
    </row>
    <row r="190" spans="1:8" s="1" customFormat="1" ht="21.75" customHeight="1">
      <c r="A190" s="12">
        <v>187</v>
      </c>
      <c r="B190" s="12" t="s">
        <v>9</v>
      </c>
      <c r="C190" s="12">
        <v>15</v>
      </c>
      <c r="D190" s="15" t="str">
        <f>"薛丽青"</f>
        <v>薛丽青</v>
      </c>
      <c r="E190" s="12" t="str">
        <f t="shared" si="6"/>
        <v>女</v>
      </c>
      <c r="F190" s="12" t="s">
        <v>192</v>
      </c>
      <c r="G190" s="12" t="s">
        <v>71</v>
      </c>
      <c r="H190" s="12"/>
    </row>
    <row r="191" spans="1:8" s="1" customFormat="1" ht="21.75" customHeight="1">
      <c r="A191" s="12">
        <v>188</v>
      </c>
      <c r="B191" s="12" t="s">
        <v>9</v>
      </c>
      <c r="C191" s="12">
        <v>15</v>
      </c>
      <c r="D191" s="15" t="str">
        <f>"黄念"</f>
        <v>黄念</v>
      </c>
      <c r="E191" s="12" t="str">
        <f t="shared" si="6"/>
        <v>女</v>
      </c>
      <c r="F191" s="12" t="s">
        <v>193</v>
      </c>
      <c r="G191" s="12" t="s">
        <v>71</v>
      </c>
      <c r="H191" s="12"/>
    </row>
    <row r="192" spans="1:8" s="1" customFormat="1" ht="21.75" customHeight="1">
      <c r="A192" s="12">
        <v>189</v>
      </c>
      <c r="B192" s="12" t="s">
        <v>9</v>
      </c>
      <c r="C192" s="12">
        <v>15</v>
      </c>
      <c r="D192" s="13" t="str">
        <f>"符耀鹏"</f>
        <v>符耀鹏</v>
      </c>
      <c r="E192" s="12" t="str">
        <f>"男"</f>
        <v>男</v>
      </c>
      <c r="F192" s="12" t="s">
        <v>194</v>
      </c>
      <c r="G192" s="12" t="s">
        <v>71</v>
      </c>
      <c r="H192" s="12"/>
    </row>
    <row r="193" spans="1:8" s="1" customFormat="1" ht="21.75" customHeight="1">
      <c r="A193" s="12">
        <v>190</v>
      </c>
      <c r="B193" s="12" t="s">
        <v>9</v>
      </c>
      <c r="C193" s="12">
        <v>15</v>
      </c>
      <c r="D193" s="15" t="str">
        <f>"范永绮"</f>
        <v>范永绮</v>
      </c>
      <c r="E193" s="12" t="str">
        <f aca="true" t="shared" si="7" ref="E193:E196">"女"</f>
        <v>女</v>
      </c>
      <c r="F193" s="12" t="s">
        <v>195</v>
      </c>
      <c r="G193" s="12" t="s">
        <v>71</v>
      </c>
      <c r="H193" s="12"/>
    </row>
    <row r="194" spans="1:8" s="1" customFormat="1" ht="21.75" customHeight="1">
      <c r="A194" s="12">
        <v>191</v>
      </c>
      <c r="B194" s="12" t="s">
        <v>9</v>
      </c>
      <c r="C194" s="12">
        <v>15</v>
      </c>
      <c r="D194" s="15" t="str">
        <f>"陈带柳"</f>
        <v>陈带柳</v>
      </c>
      <c r="E194" s="12" t="str">
        <f t="shared" si="7"/>
        <v>女</v>
      </c>
      <c r="F194" s="12" t="s">
        <v>196</v>
      </c>
      <c r="G194" s="12" t="s">
        <v>71</v>
      </c>
      <c r="H194" s="12"/>
    </row>
    <row r="195" spans="1:8" s="1" customFormat="1" ht="21.75" customHeight="1">
      <c r="A195" s="12">
        <v>192</v>
      </c>
      <c r="B195" s="12" t="s">
        <v>9</v>
      </c>
      <c r="C195" s="12">
        <v>15</v>
      </c>
      <c r="D195" s="13" t="str">
        <f>"万吉妹"</f>
        <v>万吉妹</v>
      </c>
      <c r="E195" s="12" t="str">
        <f t="shared" si="7"/>
        <v>女</v>
      </c>
      <c r="F195" s="12" t="s">
        <v>197</v>
      </c>
      <c r="G195" s="12" t="s">
        <v>71</v>
      </c>
      <c r="H195" s="12"/>
    </row>
    <row r="196" spans="1:8" s="1" customFormat="1" ht="21.75" customHeight="1">
      <c r="A196" s="12">
        <v>193</v>
      </c>
      <c r="B196" s="12" t="s">
        <v>9</v>
      </c>
      <c r="C196" s="12">
        <v>15</v>
      </c>
      <c r="D196" s="13" t="str">
        <f>"符日姣"</f>
        <v>符日姣</v>
      </c>
      <c r="E196" s="12" t="str">
        <f t="shared" si="7"/>
        <v>女</v>
      </c>
      <c r="F196" s="12" t="s">
        <v>198</v>
      </c>
      <c r="G196" s="12" t="s">
        <v>71</v>
      </c>
      <c r="H196" s="12"/>
    </row>
  </sheetData>
  <sheetProtection/>
  <autoFilter ref="A3:G196">
    <sortState ref="A4:G196">
      <sortCondition descending="1" sortBy="value" ref="G4:G196"/>
    </sortState>
  </autoFilter>
  <mergeCells count="1">
    <mergeCell ref="A1:H1"/>
  </mergeCells>
  <conditionalFormatting sqref="D4:D197">
    <cfRule type="expression" priority="1" dxfId="0" stopIfTrue="1">
      <formula>AND(COUNTIF($D$64:$D$197,D4)&gt;1,NOT(ISBLANK(D4)))</formula>
    </cfRule>
  </conditionalFormatting>
  <printOptions/>
  <pageMargins left="0.75" right="0.75" top="0" bottom="0.5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春天和丛林</cp:lastModifiedBy>
  <dcterms:created xsi:type="dcterms:W3CDTF">2022-10-14T09:36:23Z</dcterms:created>
  <dcterms:modified xsi:type="dcterms:W3CDTF">2022-12-01T08:26:41Z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EF74F470E2E34CEA837466CEDEA8B4D3</vt:lpwstr>
  </property>
  <property fmtid="{D5CDD505-2E9C-101B-9397-08002B2CF9AE}" pid="4" name="KSOProductBuildV">
    <vt:lpwstr>2052-10.8.0.5603</vt:lpwstr>
  </property>
</Properties>
</file>