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3325" windowHeight="9840" activeTab="0"/>
  </bookViews>
  <sheets>
    <sheet name="4568_63778e79d9701" sheetId="1" r:id="rId1"/>
  </sheets>
  <definedNames>
    <definedName name="_xlnm.Print_Titles" localSheetId="0">'4568_63778e79d9701'!$1:$2</definedName>
  </definedNames>
  <calcPr calcId="144525"/>
</workbook>
</file>

<file path=xl/sharedStrings.xml><?xml version="1.0" encoding="utf-8"?>
<sst xmlns="http://schemas.openxmlformats.org/spreadsheetml/2006/main" uniqueCount="6" count="6">
  <si>
    <t>2022年山阳县面向社会公开补充招聘城镇社区专职工作人员资格复审人员名单</t>
  </si>
  <si>
    <t>序号</t>
  </si>
  <si>
    <t>姓名</t>
  </si>
  <si>
    <t>性别</t>
  </si>
  <si>
    <t>准考证号</t>
  </si>
  <si>
    <t>2022年山阳县面向社会公开补充招聘城镇社区专职工作人员面试资格复审名单</t>
  </si>
</sst>
</file>

<file path=xl/styles.xml><?xml version="1.0" encoding="utf-8"?>
<styleSheet xmlns="http://schemas.openxmlformats.org/spreadsheetml/2006/main">
  <numFmts count="1">
    <numFmt numFmtId="0" formatCode="General"/>
  </numFmts>
  <fonts count="4">
    <font>
      <name val="宋体"/>
      <sz val="11"/>
    </font>
    <font>
      <name val="宋体"/>
      <charset val="134"/>
      <sz val="11"/>
      <color rgb="FF000000"/>
    </font>
    <font>
      <name val="楷体"/>
      <b/>
      <charset val="134"/>
      <sz val="20"/>
      <color rgb="FF000000"/>
    </font>
    <font>
      <name val="宋体"/>
      <b/>
      <charset val="134"/>
      <sz val="11"/>
      <color rgb="FF000000"/>
    </font>
  </fonts>
  <fills count="3">
    <fill>
      <patternFill patternType="none"/>
    </fill>
    <fill>
      <patternFill patternType="gray125"/>
    </fill>
    <fill>
      <patternFill patternType="solid">
        <fgColor rgb="FFA5A5A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1" fillId="0" borderId="0" xfId="0" applyFill="1" applyAlignment="1">
      <alignment horizontal="center" vertical="center"/>
    </xf>
    <xf numFmtId="0" fontId="1" fillId="0" borderId="0" xfId="0" applyFill="1" applyAlignment="1">
      <alignment horizontal="center" vertical="center"/>
    </xf>
    <xf numFmtId="0" fontId="1" fillId="0" borderId="0" xfId="0" applyFill="1">
      <alignment vertical="center"/>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xf>
    <xf numFmtId="0" fontId="1" fillId="0" borderId="2" xfId="0" applyFill="1" applyBorder="1" applyAlignment="1">
      <alignment horizontal="center" vertical="center"/>
    </xf>
    <xf numFmtId="0" fontId="1" fillId="0" borderId="1" xfId="0" applyFill="1" applyBorder="1" applyAlignment="1">
      <alignment horizontal="center" vertical="center"/>
    </xf>
    <xf numFmtId="0" fontId="1" fillId="0" borderId="3" xfId="0" applyFill="1" applyBorder="1" applyAlignment="1">
      <alignment horizontal="center" vertical="center"/>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E246"/>
  <sheetViews>
    <sheetView tabSelected="1" workbookViewId="0" topLeftCell="B1">
      <selection activeCell="A1" sqref="A1:D1"/>
    </sheetView>
  </sheetViews>
  <sheetFormatPr defaultRowHeight="13.5" defaultColWidth="9"/>
  <cols>
    <col min="1" max="1" customWidth="1" width="11.375" style="1"/>
    <col min="2" max="2" customWidth="1" width="20.625" style="2"/>
    <col min="3" max="3" customWidth="1" width="16.125" style="2"/>
    <col min="4" max="4" customWidth="1" width="39.125" style="2"/>
    <col min="5" max="16384" customWidth="0" width="9.0" style="3"/>
  </cols>
  <sheetData>
    <row r="1" spans="8:8" ht="58.0" customHeight="1">
      <c r="A1" s="4" t="s">
        <v>5</v>
      </c>
      <c r="B1" s="4"/>
      <c r="C1" s="4"/>
      <c r="D1" s="4"/>
    </row>
    <row r="2" spans="8:8" ht="34.0" customHeight="1">
      <c r="A2" s="5" t="s">
        <v>1</v>
      </c>
      <c r="B2" s="5" t="s">
        <v>2</v>
      </c>
      <c r="C2" s="5" t="s">
        <v>3</v>
      </c>
      <c r="D2" s="5" t="s">
        <v>4</v>
      </c>
    </row>
    <row r="3" spans="8:8" ht="24.0" customHeight="1">
      <c r="A3" s="6">
        <v>1.0</v>
      </c>
      <c r="B3" s="7" t="str">
        <f>"隆万江"</f>
        <v>隆万江</v>
      </c>
      <c r="C3" s="7" t="str">
        <f>"男"</f>
        <v>男</v>
      </c>
      <c r="D3" s="7" t="str">
        <f>"22111900103"</f>
        <v>22111900103</v>
      </c>
    </row>
    <row r="4" spans="8:8" ht="24.0" customHeight="1">
      <c r="A4" s="8">
        <v>2.0</v>
      </c>
      <c r="B4" s="7" t="str">
        <f>"高寒立"</f>
        <v>高寒立</v>
      </c>
      <c r="C4" s="7" t="str">
        <f>"男"</f>
        <v>男</v>
      </c>
      <c r="D4" s="7" t="str">
        <f>"22111900106"</f>
        <v>22111900106</v>
      </c>
    </row>
    <row r="5" spans="8:8" ht="24.0" customHeight="1">
      <c r="A5" s="8">
        <v>3.0</v>
      </c>
      <c r="B5" s="7" t="str">
        <f>"刘翠"</f>
        <v>刘翠</v>
      </c>
      <c r="C5" s="7" t="str">
        <f>"女"</f>
        <v>女</v>
      </c>
      <c r="D5" s="7" t="str">
        <f>"22111900107"</f>
        <v>22111900107</v>
      </c>
    </row>
    <row r="6" spans="8:8" ht="24.0" customHeight="1">
      <c r="A6" s="8">
        <v>4.0</v>
      </c>
      <c r="B6" s="7" t="str">
        <f>"曹小红"</f>
        <v>曹小红</v>
      </c>
      <c r="C6" s="7" t="str">
        <f>"女"</f>
        <v>女</v>
      </c>
      <c r="D6" s="7" t="str">
        <f>"22111900108"</f>
        <v>22111900108</v>
      </c>
    </row>
    <row r="7" spans="8:8" ht="24.0" customHeight="1">
      <c r="A7" s="8">
        <v>5.0</v>
      </c>
      <c r="B7" s="7" t="str">
        <f>"牛梦阳"</f>
        <v>牛梦阳</v>
      </c>
      <c r="C7" s="7" t="str">
        <f>"男"</f>
        <v>男</v>
      </c>
      <c r="D7" s="7" t="str">
        <f>"22111900109"</f>
        <v>22111900109</v>
      </c>
    </row>
    <row r="8" spans="8:8" ht="24.0" customHeight="1">
      <c r="A8" s="8">
        <v>6.0</v>
      </c>
      <c r="B8" s="7" t="str">
        <f>"孙浩"</f>
        <v>孙浩</v>
      </c>
      <c r="C8" s="7" t="str">
        <f>"男"</f>
        <v>男</v>
      </c>
      <c r="D8" s="7" t="str">
        <f>"22111900110"</f>
        <v>22111900110</v>
      </c>
    </row>
    <row r="9" spans="8:8" ht="24.0" customHeight="1">
      <c r="A9" s="8">
        <v>7.0</v>
      </c>
      <c r="B9" s="7" t="str">
        <f>"李梅霞"</f>
        <v>李梅霞</v>
      </c>
      <c r="C9" s="7" t="str">
        <f>"女"</f>
        <v>女</v>
      </c>
      <c r="D9" s="7" t="str">
        <f>"22111900113"</f>
        <v>22111900113</v>
      </c>
    </row>
    <row r="10" spans="8:8" ht="24.0" customHeight="1">
      <c r="A10" s="8">
        <v>8.0</v>
      </c>
      <c r="B10" s="7" t="str">
        <f>"陈乐"</f>
        <v>陈乐</v>
      </c>
      <c r="C10" s="7" t="str">
        <f>"男"</f>
        <v>男</v>
      </c>
      <c r="D10" s="7" t="str">
        <f>"22111900114"</f>
        <v>22111900114</v>
      </c>
    </row>
    <row r="11" spans="8:8" ht="24.0" customHeight="1">
      <c r="A11" s="8">
        <v>9.0</v>
      </c>
      <c r="B11" s="7" t="str">
        <f>"吴霞"</f>
        <v>吴霞</v>
      </c>
      <c r="C11" s="7" t="str">
        <f>"女"</f>
        <v>女</v>
      </c>
      <c r="D11" s="7" t="str">
        <f>"22111900115"</f>
        <v>22111900115</v>
      </c>
    </row>
    <row r="12" spans="8:8" ht="24.0" customHeight="1">
      <c r="A12" s="8">
        <v>10.0</v>
      </c>
      <c r="B12" s="7" t="str">
        <f>"高娜"</f>
        <v>高娜</v>
      </c>
      <c r="C12" s="7" t="str">
        <f>"女"</f>
        <v>女</v>
      </c>
      <c r="D12" s="7" t="str">
        <f>"22111900119"</f>
        <v>22111900119</v>
      </c>
    </row>
    <row r="13" spans="8:8" ht="24.0" customHeight="1">
      <c r="A13" s="8">
        <v>11.0</v>
      </c>
      <c r="B13" s="7" t="str">
        <f>"柳敏"</f>
        <v>柳敏</v>
      </c>
      <c r="C13" s="7" t="str">
        <f>"女"</f>
        <v>女</v>
      </c>
      <c r="D13" s="7" t="str">
        <f>"22111900120"</f>
        <v>22111900120</v>
      </c>
    </row>
    <row r="14" spans="8:8" ht="24.0" customHeight="1">
      <c r="A14" s="8">
        <v>12.0</v>
      </c>
      <c r="B14" s="7" t="str">
        <f>"杨婷"</f>
        <v>杨婷</v>
      </c>
      <c r="C14" s="7" t="str">
        <f>"女"</f>
        <v>女</v>
      </c>
      <c r="D14" s="7" t="str">
        <f>"22111900121"</f>
        <v>22111900121</v>
      </c>
    </row>
    <row r="15" spans="8:8" ht="24.0" customHeight="1">
      <c r="A15" s="8">
        <v>13.0</v>
      </c>
      <c r="B15" s="7" t="str">
        <f>"史亚鑫"</f>
        <v>史亚鑫</v>
      </c>
      <c r="C15" s="7" t="str">
        <f>"女"</f>
        <v>女</v>
      </c>
      <c r="D15" s="7" t="str">
        <f>"22111900123"</f>
        <v>22111900123</v>
      </c>
    </row>
    <row r="16" spans="8:8" s="3" ht="24.0" customFormat="1" customHeight="1">
      <c r="A16" s="8">
        <v>14.0</v>
      </c>
      <c r="B16" s="7" t="str">
        <f>"舒婷"</f>
        <v>舒婷</v>
      </c>
      <c r="C16" s="7" t="str">
        <f>"女"</f>
        <v>女</v>
      </c>
      <c r="D16" s="7" t="str">
        <f>"22111900124"</f>
        <v>22111900124</v>
      </c>
    </row>
    <row r="17" spans="8:8" ht="24.0" customHeight="1">
      <c r="A17" s="8">
        <v>15.0</v>
      </c>
      <c r="B17" s="7" t="str">
        <f>"孙磊"</f>
        <v>孙磊</v>
      </c>
      <c r="C17" s="7" t="str">
        <f>"男"</f>
        <v>男</v>
      </c>
      <c r="D17" s="7" t="str">
        <f>"22111900125"</f>
        <v>22111900125</v>
      </c>
    </row>
    <row r="18" spans="8:8" ht="24.0" customHeight="1">
      <c r="A18" s="8">
        <v>16.0</v>
      </c>
      <c r="B18" s="7" t="str">
        <f>"朱昆"</f>
        <v>朱昆</v>
      </c>
      <c r="C18" s="7" t="str">
        <f>"男"</f>
        <v>男</v>
      </c>
      <c r="D18" s="7" t="str">
        <f>"22111900127"</f>
        <v>22111900127</v>
      </c>
    </row>
    <row r="19" spans="8:8" ht="24.0" customHeight="1">
      <c r="A19" s="8">
        <v>17.0</v>
      </c>
      <c r="B19" s="7" t="str">
        <f>"邓亚楠"</f>
        <v>邓亚楠</v>
      </c>
      <c r="C19" s="7" t="str">
        <f>"男"</f>
        <v>男</v>
      </c>
      <c r="D19" s="7" t="str">
        <f>"22111900128"</f>
        <v>22111900128</v>
      </c>
    </row>
    <row r="20" spans="8:8" ht="24.0" customHeight="1">
      <c r="A20" s="8">
        <v>18.0</v>
      </c>
      <c r="B20" s="7" t="str">
        <f>"隆妍"</f>
        <v>隆妍</v>
      </c>
      <c r="C20" s="7" t="str">
        <f>"女"</f>
        <v>女</v>
      </c>
      <c r="D20" s="7" t="str">
        <f>"22111900129"</f>
        <v>22111900129</v>
      </c>
    </row>
    <row r="21" spans="8:8" ht="24.0" customHeight="1">
      <c r="A21" s="8">
        <v>19.0</v>
      </c>
      <c r="B21" s="7" t="str">
        <f>"石锋"</f>
        <v>石锋</v>
      </c>
      <c r="C21" s="7" t="str">
        <f>"男"</f>
        <v>男</v>
      </c>
      <c r="D21" s="7" t="str">
        <f>"22111900130"</f>
        <v>22111900130</v>
      </c>
    </row>
    <row r="22" spans="8:8" ht="24.0" customHeight="1">
      <c r="A22" s="8">
        <v>20.0</v>
      </c>
      <c r="B22" s="7" t="str">
        <f>"程亿鑫"</f>
        <v>程亿鑫</v>
      </c>
      <c r="C22" s="7" t="str">
        <f>"女"</f>
        <v>女</v>
      </c>
      <c r="D22" s="7" t="str">
        <f>"22111900201"</f>
        <v>22111900201</v>
      </c>
    </row>
    <row r="23" spans="8:8" s="3" ht="24.0" customFormat="1" customHeight="1">
      <c r="A23" s="8">
        <v>21.0</v>
      </c>
      <c r="B23" s="7" t="str">
        <f>"王雷懿盼"</f>
        <v>王雷懿盼</v>
      </c>
      <c r="C23" s="7" t="str">
        <f>"男"</f>
        <v>男</v>
      </c>
      <c r="D23" s="7" t="str">
        <f>"22111900204"</f>
        <v>22111900204</v>
      </c>
    </row>
    <row r="24" spans="8:8" ht="24.0" customHeight="1">
      <c r="A24" s="8">
        <v>22.0</v>
      </c>
      <c r="B24" s="7" t="str">
        <f>"王丹"</f>
        <v>王丹</v>
      </c>
      <c r="C24" s="7" t="str">
        <f>"女"</f>
        <v>女</v>
      </c>
      <c r="D24" s="7" t="str">
        <f>"22111900205"</f>
        <v>22111900205</v>
      </c>
    </row>
    <row r="25" spans="8:8" ht="24.0" customHeight="1">
      <c r="A25" s="8">
        <v>23.0</v>
      </c>
      <c r="B25" s="7" t="str">
        <f>"韦红阳"</f>
        <v>韦红阳</v>
      </c>
      <c r="C25" s="7" t="str">
        <f>"男"</f>
        <v>男</v>
      </c>
      <c r="D25" s="7" t="str">
        <f>"22111900206"</f>
        <v>22111900206</v>
      </c>
    </row>
    <row r="26" spans="8:8" ht="24.0" customHeight="1">
      <c r="A26" s="8">
        <v>24.0</v>
      </c>
      <c r="B26" s="7" t="str">
        <f>"杨立芬"</f>
        <v>杨立芬</v>
      </c>
      <c r="C26" s="7" t="str">
        <f>"女"</f>
        <v>女</v>
      </c>
      <c r="D26" s="7" t="str">
        <f>"22111900207"</f>
        <v>22111900207</v>
      </c>
    </row>
    <row r="27" spans="8:8" ht="24.0" customHeight="1">
      <c r="A27" s="8">
        <v>25.0</v>
      </c>
      <c r="B27" s="7" t="str">
        <f>"何艳"</f>
        <v>何艳</v>
      </c>
      <c r="C27" s="7" t="str">
        <f>"女"</f>
        <v>女</v>
      </c>
      <c r="D27" s="7" t="str">
        <f>"22111900208"</f>
        <v>22111900208</v>
      </c>
    </row>
    <row r="28" spans="8:8" ht="24.0" customHeight="1">
      <c r="A28" s="8">
        <v>26.0</v>
      </c>
      <c r="B28" s="7" t="str">
        <f>"宋朴浩"</f>
        <v>宋朴浩</v>
      </c>
      <c r="C28" s="7" t="str">
        <f>"男"</f>
        <v>男</v>
      </c>
      <c r="D28" s="7" t="str">
        <f>"22111900212"</f>
        <v>22111900212</v>
      </c>
    </row>
    <row r="29" spans="8:8" ht="24.0" customHeight="1">
      <c r="A29" s="8">
        <v>27.0</v>
      </c>
      <c r="B29" s="7" t="str">
        <f>"汪书贤"</f>
        <v>汪书贤</v>
      </c>
      <c r="C29" s="7" t="str">
        <f>"女"</f>
        <v>女</v>
      </c>
      <c r="D29" s="7" t="str">
        <f>"22111900215"</f>
        <v>22111900215</v>
      </c>
    </row>
    <row r="30" spans="8:8" ht="24.0" customHeight="1">
      <c r="A30" s="8">
        <v>28.0</v>
      </c>
      <c r="B30" s="7" t="str">
        <f>"胡恒斌"</f>
        <v>胡恒斌</v>
      </c>
      <c r="C30" s="7" t="str">
        <f>"男"</f>
        <v>男</v>
      </c>
      <c r="D30" s="7" t="str">
        <f>"22111900216"</f>
        <v>22111900216</v>
      </c>
    </row>
    <row r="31" spans="8:8" ht="24.0" customHeight="1">
      <c r="A31" s="8">
        <v>29.0</v>
      </c>
      <c r="B31" s="7" t="str">
        <f>"张振国"</f>
        <v>张振国</v>
      </c>
      <c r="C31" s="7" t="str">
        <f>"男"</f>
        <v>男</v>
      </c>
      <c r="D31" s="7" t="str">
        <f>"22111900217"</f>
        <v>22111900217</v>
      </c>
    </row>
    <row r="32" spans="8:8" ht="24.0" customHeight="1">
      <c r="A32" s="8">
        <v>30.0</v>
      </c>
      <c r="B32" s="7" t="str">
        <f>"李杰"</f>
        <v>李杰</v>
      </c>
      <c r="C32" s="7" t="str">
        <f>"男"</f>
        <v>男</v>
      </c>
      <c r="D32" s="7" t="str">
        <f>"22111900219"</f>
        <v>22111900219</v>
      </c>
    </row>
    <row r="33" spans="8:8" ht="24.0" customHeight="1">
      <c r="A33" s="8">
        <v>31.0</v>
      </c>
      <c r="B33" s="7" t="str">
        <f>"赵璇"</f>
        <v>赵璇</v>
      </c>
      <c r="C33" s="7" t="str">
        <f>"女"</f>
        <v>女</v>
      </c>
      <c r="D33" s="7" t="str">
        <f>"22111900221"</f>
        <v>22111900221</v>
      </c>
    </row>
    <row r="34" spans="8:8" s="3" ht="24.0" customFormat="1" customHeight="1">
      <c r="A34" s="8">
        <v>32.0</v>
      </c>
      <c r="B34" s="7" t="str">
        <f>"田桂花"</f>
        <v>田桂花</v>
      </c>
      <c r="C34" s="7" t="str">
        <f>"女"</f>
        <v>女</v>
      </c>
      <c r="D34" s="7" t="str">
        <f>"22111900223"</f>
        <v>22111900223</v>
      </c>
    </row>
    <row r="35" spans="8:8" ht="24.0" customHeight="1">
      <c r="A35" s="8">
        <v>33.0</v>
      </c>
      <c r="B35" s="7" t="str">
        <f>"骆发宁"</f>
        <v>骆发宁</v>
      </c>
      <c r="C35" s="7" t="str">
        <f>"男"</f>
        <v>男</v>
      </c>
      <c r="D35" s="7" t="str">
        <f>"22111900224"</f>
        <v>22111900224</v>
      </c>
    </row>
    <row r="36" spans="8:8" ht="24.0" customHeight="1">
      <c r="A36" s="8">
        <v>34.0</v>
      </c>
      <c r="B36" s="7" t="str">
        <f>"柯子怡"</f>
        <v>柯子怡</v>
      </c>
      <c r="C36" s="7" t="str">
        <f>"女"</f>
        <v>女</v>
      </c>
      <c r="D36" s="7" t="str">
        <f>"22111900226"</f>
        <v>22111900226</v>
      </c>
    </row>
    <row r="37" spans="8:8" ht="24.0" customHeight="1">
      <c r="A37" s="8">
        <v>35.0</v>
      </c>
      <c r="B37" s="7" t="str">
        <f>"胡恒翠"</f>
        <v>胡恒翠</v>
      </c>
      <c r="C37" s="7" t="str">
        <f>"女"</f>
        <v>女</v>
      </c>
      <c r="D37" s="7" t="str">
        <f>"22111900227"</f>
        <v>22111900227</v>
      </c>
    </row>
    <row r="38" spans="8:8" ht="24.0" customHeight="1">
      <c r="A38" s="8">
        <v>36.0</v>
      </c>
      <c r="B38" s="7" t="str">
        <f>"尹娜"</f>
        <v>尹娜</v>
      </c>
      <c r="C38" s="7" t="str">
        <f>"女"</f>
        <v>女</v>
      </c>
      <c r="D38" s="7" t="str">
        <f>"22111900301"</f>
        <v>22111900301</v>
      </c>
    </row>
    <row r="39" spans="8:8" ht="24.0" customHeight="1">
      <c r="A39" s="8">
        <v>37.0</v>
      </c>
      <c r="B39" s="7" t="str">
        <f>"丁倩"</f>
        <v>丁倩</v>
      </c>
      <c r="C39" s="7" t="str">
        <f>"女"</f>
        <v>女</v>
      </c>
      <c r="D39" s="7" t="str">
        <f>"22111900302"</f>
        <v>22111900302</v>
      </c>
    </row>
    <row r="40" spans="8:8" ht="24.0" customHeight="1">
      <c r="A40" s="8">
        <v>38.0</v>
      </c>
      <c r="B40" s="7" t="str">
        <f>"孟雅妮"</f>
        <v>孟雅妮</v>
      </c>
      <c r="C40" s="7" t="str">
        <f>"女"</f>
        <v>女</v>
      </c>
      <c r="D40" s="7" t="str">
        <f>"22111900305"</f>
        <v>22111900305</v>
      </c>
    </row>
    <row r="41" spans="8:8" ht="24.0" customHeight="1">
      <c r="A41" s="8">
        <v>39.0</v>
      </c>
      <c r="B41" s="7" t="str">
        <f>"张析"</f>
        <v>张析</v>
      </c>
      <c r="C41" s="7" t="str">
        <f>"女"</f>
        <v>女</v>
      </c>
      <c r="D41" s="7" t="str">
        <f>"22111900307"</f>
        <v>22111900307</v>
      </c>
    </row>
    <row r="42" spans="8:8" ht="24.0" customHeight="1">
      <c r="A42" s="8">
        <v>40.0</v>
      </c>
      <c r="B42" s="7" t="str">
        <f>"曹成亮"</f>
        <v>曹成亮</v>
      </c>
      <c r="C42" s="7" t="str">
        <f>"男"</f>
        <v>男</v>
      </c>
      <c r="D42" s="7" t="str">
        <f>"22111900308"</f>
        <v>22111900308</v>
      </c>
    </row>
    <row r="43" spans="8:8" ht="24.0" customHeight="1">
      <c r="A43" s="8">
        <v>41.0</v>
      </c>
      <c r="B43" s="7" t="str">
        <f>"郭婷"</f>
        <v>郭婷</v>
      </c>
      <c r="C43" s="7" t="str">
        <f>"女"</f>
        <v>女</v>
      </c>
      <c r="D43" s="7" t="str">
        <f>"22111900309"</f>
        <v>22111900309</v>
      </c>
    </row>
    <row r="44" spans="8:8" ht="24.0" customHeight="1">
      <c r="A44" s="8">
        <v>42.0</v>
      </c>
      <c r="B44" s="7" t="str">
        <f>"陈明"</f>
        <v>陈明</v>
      </c>
      <c r="C44" s="7" t="str">
        <f>"男"</f>
        <v>男</v>
      </c>
      <c r="D44" s="7" t="str">
        <f>"22111900310"</f>
        <v>22111900310</v>
      </c>
    </row>
    <row r="45" spans="8:8" ht="24.0" customHeight="1">
      <c r="A45" s="8">
        <v>43.0</v>
      </c>
      <c r="B45" s="7" t="str">
        <f>"高炎超"</f>
        <v>高炎超</v>
      </c>
      <c r="C45" s="7" t="str">
        <f>"男"</f>
        <v>男</v>
      </c>
      <c r="D45" s="7" t="str">
        <f>"22111900311"</f>
        <v>22111900311</v>
      </c>
    </row>
    <row r="46" spans="8:8" ht="24.0" customHeight="1">
      <c r="A46" s="8">
        <v>44.0</v>
      </c>
      <c r="B46" s="7" t="str">
        <f>"闫静"</f>
        <v>闫静</v>
      </c>
      <c r="C46" s="7" t="str">
        <f>"女"</f>
        <v>女</v>
      </c>
      <c r="D46" s="7" t="str">
        <f>"22111900313"</f>
        <v>22111900313</v>
      </c>
    </row>
    <row r="47" spans="8:8" ht="24.0" customHeight="1">
      <c r="A47" s="8">
        <v>45.0</v>
      </c>
      <c r="B47" s="7" t="str">
        <f>"冯功旭"</f>
        <v>冯功旭</v>
      </c>
      <c r="C47" s="7" t="str">
        <f>"男"</f>
        <v>男</v>
      </c>
      <c r="D47" s="7" t="str">
        <f>"22111900318"</f>
        <v>22111900318</v>
      </c>
    </row>
    <row r="48" spans="8:8" ht="24.0" customHeight="1">
      <c r="A48" s="8">
        <v>46.0</v>
      </c>
      <c r="B48" s="7" t="str">
        <f>"余俊波"</f>
        <v>余俊波</v>
      </c>
      <c r="C48" s="7" t="str">
        <f>"男"</f>
        <v>男</v>
      </c>
      <c r="D48" s="7" t="str">
        <f>"22111900321"</f>
        <v>22111900321</v>
      </c>
    </row>
    <row r="49" spans="8:8" ht="24.0" customHeight="1">
      <c r="A49" s="8">
        <v>47.0</v>
      </c>
      <c r="B49" s="7" t="str">
        <f>"刘宇"</f>
        <v>刘宇</v>
      </c>
      <c r="C49" s="7" t="str">
        <f>"男"</f>
        <v>男</v>
      </c>
      <c r="D49" s="7" t="str">
        <f>"22111900322"</f>
        <v>22111900322</v>
      </c>
    </row>
    <row r="50" spans="8:8" ht="24.0" customHeight="1">
      <c r="A50" s="8">
        <v>48.0</v>
      </c>
      <c r="B50" s="7" t="str">
        <f>"江红"</f>
        <v>江红</v>
      </c>
      <c r="C50" s="7" t="str">
        <f>"女"</f>
        <v>女</v>
      </c>
      <c r="D50" s="7" t="str">
        <f>"22111900324"</f>
        <v>22111900324</v>
      </c>
    </row>
    <row r="51" spans="8:8" ht="24.0" customHeight="1">
      <c r="A51" s="8">
        <v>49.0</v>
      </c>
      <c r="B51" s="7" t="str">
        <f>"金星"</f>
        <v>金星</v>
      </c>
      <c r="C51" s="7" t="str">
        <f>"女"</f>
        <v>女</v>
      </c>
      <c r="D51" s="7" t="str">
        <f>"22111900325"</f>
        <v>22111900325</v>
      </c>
    </row>
    <row r="52" spans="8:8" ht="24.0" customHeight="1">
      <c r="A52" s="8">
        <v>50.0</v>
      </c>
      <c r="B52" s="7" t="str">
        <f>"汪书慧"</f>
        <v>汪书慧</v>
      </c>
      <c r="C52" s="7" t="str">
        <f>"女"</f>
        <v>女</v>
      </c>
      <c r="D52" s="7" t="str">
        <f>"22111900326"</f>
        <v>22111900326</v>
      </c>
    </row>
    <row r="53" spans="8:8" ht="24.0" customHeight="1">
      <c r="A53" s="8">
        <v>51.0</v>
      </c>
      <c r="B53" s="7" t="str">
        <f>"洪蓬"</f>
        <v>洪蓬</v>
      </c>
      <c r="C53" s="7" t="str">
        <f>"女"</f>
        <v>女</v>
      </c>
      <c r="D53" s="7" t="str">
        <f>"22111900327"</f>
        <v>22111900327</v>
      </c>
    </row>
    <row r="54" spans="8:8" ht="24.0" customHeight="1">
      <c r="A54" s="8">
        <v>52.0</v>
      </c>
      <c r="B54" s="7" t="str">
        <f>"杨旭"</f>
        <v>杨旭</v>
      </c>
      <c r="C54" s="7" t="str">
        <f>"女"</f>
        <v>女</v>
      </c>
      <c r="D54" s="7" t="str">
        <f>"22111900329"</f>
        <v>22111900329</v>
      </c>
    </row>
    <row r="55" spans="8:8" ht="24.0" customHeight="1">
      <c r="A55" s="8">
        <v>53.0</v>
      </c>
      <c r="B55" s="7" t="str">
        <f>"刘顺添"</f>
        <v>刘顺添</v>
      </c>
      <c r="C55" s="7" t="str">
        <f>"男"</f>
        <v>男</v>
      </c>
      <c r="D55" s="7" t="str">
        <f>"22111900403"</f>
        <v>22111900403</v>
      </c>
    </row>
    <row r="56" spans="8:8" ht="24.0" customHeight="1">
      <c r="A56" s="8">
        <v>54.0</v>
      </c>
      <c r="B56" s="7" t="str">
        <f>"封小倩"</f>
        <v>封小倩</v>
      </c>
      <c r="C56" s="7" t="str">
        <f>"女"</f>
        <v>女</v>
      </c>
      <c r="D56" s="7" t="str">
        <f>"22111900404"</f>
        <v>22111900404</v>
      </c>
    </row>
    <row r="57" spans="8:8" ht="24.0" customHeight="1">
      <c r="A57" s="8">
        <v>55.0</v>
      </c>
      <c r="B57" s="7" t="str">
        <f>"赵薇"</f>
        <v>赵薇</v>
      </c>
      <c r="C57" s="7" t="str">
        <f>"女"</f>
        <v>女</v>
      </c>
      <c r="D57" s="7" t="str">
        <f>"22111900405"</f>
        <v>22111900405</v>
      </c>
    </row>
    <row r="58" spans="8:8" ht="24.0" customHeight="1">
      <c r="A58" s="8">
        <v>56.0</v>
      </c>
      <c r="B58" s="7" t="str">
        <f>"李阳"</f>
        <v>李阳</v>
      </c>
      <c r="C58" s="7" t="str">
        <f>"男"</f>
        <v>男</v>
      </c>
      <c r="D58" s="7" t="str">
        <f>"22111900408"</f>
        <v>22111900408</v>
      </c>
    </row>
    <row r="59" spans="8:8" ht="24.0" customHeight="1">
      <c r="A59" s="8">
        <v>57.0</v>
      </c>
      <c r="B59" s="7" t="str">
        <f>"邹宁"</f>
        <v>邹宁</v>
      </c>
      <c r="C59" s="7" t="str">
        <f>"女"</f>
        <v>女</v>
      </c>
      <c r="D59" s="7" t="str">
        <f>"22111900409"</f>
        <v>22111900409</v>
      </c>
    </row>
    <row r="60" spans="8:8" ht="24.0" customHeight="1">
      <c r="A60" s="8">
        <v>58.0</v>
      </c>
      <c r="B60" s="7" t="str">
        <f>"柳俊"</f>
        <v>柳俊</v>
      </c>
      <c r="C60" s="7" t="str">
        <f>"男"</f>
        <v>男</v>
      </c>
      <c r="D60" s="7" t="str">
        <f>"22111900411"</f>
        <v>22111900411</v>
      </c>
    </row>
    <row r="61" spans="8:8" ht="24.0" customHeight="1">
      <c r="A61" s="8">
        <v>59.0</v>
      </c>
      <c r="B61" s="7" t="str">
        <f>"李红"</f>
        <v>李红</v>
      </c>
      <c r="C61" s="7" t="str">
        <f>"女"</f>
        <v>女</v>
      </c>
      <c r="D61" s="7" t="str">
        <f>"22111900414"</f>
        <v>22111900414</v>
      </c>
    </row>
    <row r="62" spans="8:8" ht="24.0" customHeight="1">
      <c r="A62" s="8">
        <v>60.0</v>
      </c>
      <c r="B62" s="7" t="str">
        <f>"张春瑜"</f>
        <v>张春瑜</v>
      </c>
      <c r="C62" s="7" t="str">
        <f>"女"</f>
        <v>女</v>
      </c>
      <c r="D62" s="7" t="str">
        <f>"22111900416"</f>
        <v>22111900416</v>
      </c>
    </row>
    <row r="63" spans="8:8" s="3" ht="24.0" customFormat="1" customHeight="1">
      <c r="A63" s="8">
        <v>61.0</v>
      </c>
      <c r="B63" s="7" t="str">
        <f>"宋晓"</f>
        <v>宋晓</v>
      </c>
      <c r="C63" s="7" t="str">
        <f>"女"</f>
        <v>女</v>
      </c>
      <c r="D63" s="7" t="str">
        <f>"22111900417"</f>
        <v>22111900417</v>
      </c>
    </row>
    <row r="64" spans="8:8" ht="24.0" customHeight="1">
      <c r="A64" s="8">
        <v>62.0</v>
      </c>
      <c r="B64" s="7" t="str">
        <f>"张一凡"</f>
        <v>张一凡</v>
      </c>
      <c r="C64" s="7" t="str">
        <f>"男"</f>
        <v>男</v>
      </c>
      <c r="D64" s="7" t="str">
        <f>"22111900419"</f>
        <v>22111900419</v>
      </c>
    </row>
    <row r="65" spans="8:8" ht="24.0" customHeight="1">
      <c r="A65" s="8">
        <v>63.0</v>
      </c>
      <c r="B65" s="7" t="str">
        <f>"陈行"</f>
        <v>陈行</v>
      </c>
      <c r="C65" s="7" t="str">
        <f>"男"</f>
        <v>男</v>
      </c>
      <c r="D65" s="7" t="str">
        <f>"22111900420"</f>
        <v>22111900420</v>
      </c>
    </row>
    <row r="66" spans="8:8" ht="24.0" customHeight="1">
      <c r="A66" s="8">
        <v>64.0</v>
      </c>
      <c r="B66" s="7" t="str">
        <f>"寇海洋"</f>
        <v>寇海洋</v>
      </c>
      <c r="C66" s="7" t="str">
        <f>"男"</f>
        <v>男</v>
      </c>
      <c r="D66" s="7" t="str">
        <f>"22111900421"</f>
        <v>22111900421</v>
      </c>
    </row>
    <row r="67" spans="8:8" ht="24.0" customHeight="1">
      <c r="A67" s="8">
        <v>65.0</v>
      </c>
      <c r="B67" s="7" t="str">
        <f>"阮国艳"</f>
        <v>阮国艳</v>
      </c>
      <c r="C67" s="7" t="str">
        <f>"女"</f>
        <v>女</v>
      </c>
      <c r="D67" s="7" t="str">
        <f>"22111900422"</f>
        <v>22111900422</v>
      </c>
    </row>
    <row r="68" spans="8:8" ht="24.0" customHeight="1">
      <c r="A68" s="8">
        <v>66.0</v>
      </c>
      <c r="B68" s="7" t="str">
        <f>"吴筱"</f>
        <v>吴筱</v>
      </c>
      <c r="C68" s="7" t="str">
        <f>"女"</f>
        <v>女</v>
      </c>
      <c r="D68" s="7" t="str">
        <f>"22111900424"</f>
        <v>22111900424</v>
      </c>
    </row>
    <row r="69" spans="8:8" ht="24.0" customHeight="1">
      <c r="A69" s="8">
        <v>67.0</v>
      </c>
      <c r="B69" s="7" t="str">
        <f>"刘亚楠"</f>
        <v>刘亚楠</v>
      </c>
      <c r="C69" s="7" t="str">
        <f>"女"</f>
        <v>女</v>
      </c>
      <c r="D69" s="7" t="str">
        <f>"22111900425"</f>
        <v>22111900425</v>
      </c>
    </row>
    <row r="70" spans="8:8" ht="24.0" customHeight="1">
      <c r="A70" s="8">
        <v>68.0</v>
      </c>
      <c r="B70" s="7" t="str">
        <f>"高翠平"</f>
        <v>高翠平</v>
      </c>
      <c r="C70" s="7" t="str">
        <f>"女"</f>
        <v>女</v>
      </c>
      <c r="D70" s="7" t="str">
        <f>"22111900426"</f>
        <v>22111900426</v>
      </c>
    </row>
    <row r="71" spans="8:8" ht="24.0" customHeight="1">
      <c r="A71" s="8">
        <v>69.0</v>
      </c>
      <c r="B71" s="7" t="str">
        <f>"李琳"</f>
        <v>李琳</v>
      </c>
      <c r="C71" s="7" t="str">
        <f>"女"</f>
        <v>女</v>
      </c>
      <c r="D71" s="7" t="str">
        <f>"22111900427"</f>
        <v>22111900427</v>
      </c>
    </row>
    <row r="72" spans="8:8" ht="24.0" customHeight="1">
      <c r="A72" s="8">
        <v>70.0</v>
      </c>
      <c r="B72" s="7" t="str">
        <f>"黄萍"</f>
        <v>黄萍</v>
      </c>
      <c r="C72" s="7" t="str">
        <f>"女"</f>
        <v>女</v>
      </c>
      <c r="D72" s="7" t="str">
        <f>"22111900430"</f>
        <v>22111900430</v>
      </c>
    </row>
    <row r="73" spans="8:8" ht="24.0" customHeight="1">
      <c r="A73" s="8">
        <v>71.0</v>
      </c>
      <c r="B73" s="7" t="str">
        <f>"李涵"</f>
        <v>李涵</v>
      </c>
      <c r="C73" s="7" t="str">
        <f>"男"</f>
        <v>男</v>
      </c>
      <c r="D73" s="7" t="str">
        <f>"22111900501"</f>
        <v>22111900501</v>
      </c>
    </row>
    <row r="74" spans="8:8" ht="24.0" customHeight="1">
      <c r="A74" s="8">
        <v>72.0</v>
      </c>
      <c r="B74" s="7" t="str">
        <f>"张雪婷"</f>
        <v>张雪婷</v>
      </c>
      <c r="C74" s="7" t="str">
        <f>"女"</f>
        <v>女</v>
      </c>
      <c r="D74" s="7" t="str">
        <f>"22111900502"</f>
        <v>22111900502</v>
      </c>
    </row>
    <row r="75" spans="8:8" ht="24.0" customHeight="1">
      <c r="A75" s="8">
        <v>73.0</v>
      </c>
      <c r="B75" s="7" t="str">
        <f>"邹金珊"</f>
        <v>邹金珊</v>
      </c>
      <c r="C75" s="7" t="str">
        <f>"女"</f>
        <v>女</v>
      </c>
      <c r="D75" s="7" t="str">
        <f>"22111900503"</f>
        <v>22111900503</v>
      </c>
    </row>
    <row r="76" spans="8:8" ht="24.0" customHeight="1">
      <c r="A76" s="8">
        <v>74.0</v>
      </c>
      <c r="B76" s="7" t="str">
        <f>"代彧"</f>
        <v>代彧</v>
      </c>
      <c r="C76" s="7" t="str">
        <f>"女"</f>
        <v>女</v>
      </c>
      <c r="D76" s="7" t="str">
        <f>"22111900504"</f>
        <v>22111900504</v>
      </c>
    </row>
    <row r="77" spans="8:8" ht="24.0" customHeight="1">
      <c r="A77" s="8">
        <v>75.0</v>
      </c>
      <c r="B77" s="7" t="str">
        <f>"潘家有"</f>
        <v>潘家有</v>
      </c>
      <c r="C77" s="7" t="str">
        <f>"男"</f>
        <v>男</v>
      </c>
      <c r="D77" s="7" t="str">
        <f>"22111900506"</f>
        <v>22111900506</v>
      </c>
    </row>
    <row r="78" spans="8:8" ht="24.0" customHeight="1">
      <c r="A78" s="8">
        <v>76.0</v>
      </c>
      <c r="B78" s="7" t="str">
        <f>"陈楠"</f>
        <v>陈楠</v>
      </c>
      <c r="C78" s="7" t="str">
        <f>"女"</f>
        <v>女</v>
      </c>
      <c r="D78" s="7" t="str">
        <f>"22111900511"</f>
        <v>22111900511</v>
      </c>
    </row>
    <row r="79" spans="8:8" ht="24.0" customHeight="1">
      <c r="A79" s="8">
        <v>77.0</v>
      </c>
      <c r="B79" s="7" t="str">
        <f>"武娇"</f>
        <v>武娇</v>
      </c>
      <c r="C79" s="7" t="str">
        <f>"女"</f>
        <v>女</v>
      </c>
      <c r="D79" s="7" t="str">
        <f>"22111900512"</f>
        <v>22111900512</v>
      </c>
    </row>
    <row r="80" spans="8:8" ht="24.0" customHeight="1">
      <c r="A80" s="8">
        <v>78.0</v>
      </c>
      <c r="B80" s="7" t="str">
        <f>"赵国宇"</f>
        <v>赵国宇</v>
      </c>
      <c r="C80" s="7" t="str">
        <f>"男"</f>
        <v>男</v>
      </c>
      <c r="D80" s="7" t="str">
        <f>"22111900513"</f>
        <v>22111900513</v>
      </c>
    </row>
    <row r="81" spans="8:8" ht="24.0" customHeight="1">
      <c r="A81" s="8">
        <v>79.0</v>
      </c>
      <c r="B81" s="7" t="str">
        <f>"雷雪晴"</f>
        <v>雷雪晴</v>
      </c>
      <c r="C81" s="7" t="str">
        <f>"女"</f>
        <v>女</v>
      </c>
      <c r="D81" s="7" t="str">
        <f>"22111900514"</f>
        <v>22111900514</v>
      </c>
    </row>
    <row r="82" spans="8:8" ht="24.0" customHeight="1">
      <c r="A82" s="8">
        <v>80.0</v>
      </c>
      <c r="B82" s="7" t="str">
        <f>"冯敏"</f>
        <v>冯敏</v>
      </c>
      <c r="C82" s="7" t="str">
        <f>"女"</f>
        <v>女</v>
      </c>
      <c r="D82" s="7" t="str">
        <f>"22111900517"</f>
        <v>22111900517</v>
      </c>
    </row>
    <row r="83" spans="8:8" ht="24.0" customHeight="1">
      <c r="A83" s="8">
        <v>81.0</v>
      </c>
      <c r="B83" s="7" t="str">
        <f>"杨虎"</f>
        <v>杨虎</v>
      </c>
      <c r="C83" s="7" t="str">
        <f>"男"</f>
        <v>男</v>
      </c>
      <c r="D83" s="7" t="str">
        <f>"22111900518"</f>
        <v>22111900518</v>
      </c>
    </row>
    <row r="84" spans="8:8" ht="24.0" customHeight="1">
      <c r="A84" s="8">
        <v>82.0</v>
      </c>
      <c r="B84" s="7" t="str">
        <f>"冯雪"</f>
        <v>冯雪</v>
      </c>
      <c r="C84" s="7" t="str">
        <f>"女"</f>
        <v>女</v>
      </c>
      <c r="D84" s="7" t="str">
        <f>"22111900519"</f>
        <v>22111900519</v>
      </c>
    </row>
    <row r="85" spans="8:8" ht="24.0" customHeight="1">
      <c r="A85" s="8">
        <v>83.0</v>
      </c>
      <c r="B85" s="7" t="str">
        <f>"薛丹丹"</f>
        <v>薛丹丹</v>
      </c>
      <c r="C85" s="7" t="str">
        <f>"女"</f>
        <v>女</v>
      </c>
      <c r="D85" s="7" t="str">
        <f>"22111900520"</f>
        <v>22111900520</v>
      </c>
    </row>
    <row r="86" spans="8:8" ht="24.0" customHeight="1">
      <c r="A86" s="8">
        <v>84.0</v>
      </c>
      <c r="B86" s="7" t="str">
        <f>"郭鑫鑫"</f>
        <v>郭鑫鑫</v>
      </c>
      <c r="C86" s="7" t="str">
        <f>"男"</f>
        <v>男</v>
      </c>
      <c r="D86" s="7" t="str">
        <f>"22111900522"</f>
        <v>22111900522</v>
      </c>
    </row>
    <row r="87" spans="8:8" ht="24.0" customHeight="1">
      <c r="A87" s="8">
        <v>85.0</v>
      </c>
      <c r="B87" s="7" t="str">
        <f>"曹铅慧"</f>
        <v>曹铅慧</v>
      </c>
      <c r="C87" s="7" t="str">
        <f>"女"</f>
        <v>女</v>
      </c>
      <c r="D87" s="7" t="str">
        <f>"22111900526"</f>
        <v>22111900526</v>
      </c>
    </row>
    <row r="88" spans="8:8" ht="24.0" customHeight="1">
      <c r="A88" s="8">
        <v>86.0</v>
      </c>
      <c r="B88" s="7" t="str">
        <f>"高攀"</f>
        <v>高攀</v>
      </c>
      <c r="C88" s="7" t="str">
        <f>"男"</f>
        <v>男</v>
      </c>
      <c r="D88" s="7" t="str">
        <f>"22111900527"</f>
        <v>22111900527</v>
      </c>
    </row>
    <row r="89" spans="8:8" ht="24.0" customHeight="1">
      <c r="A89" s="8">
        <v>87.0</v>
      </c>
      <c r="B89" s="7" t="str">
        <f>"谢锐"</f>
        <v>谢锐</v>
      </c>
      <c r="C89" s="7" t="str">
        <f>"女"</f>
        <v>女</v>
      </c>
      <c r="D89" s="7" t="str">
        <f>"22111900529"</f>
        <v>22111900529</v>
      </c>
    </row>
    <row r="90" spans="8:8" ht="24.0" customHeight="1">
      <c r="A90" s="8">
        <v>88.0</v>
      </c>
      <c r="B90" s="7" t="str">
        <f>"张孟"</f>
        <v>张孟</v>
      </c>
      <c r="C90" s="7" t="str">
        <f>"男"</f>
        <v>男</v>
      </c>
      <c r="D90" s="7" t="str">
        <f>"22111900530"</f>
        <v>22111900530</v>
      </c>
    </row>
    <row r="91" spans="8:8" ht="24.0" customHeight="1">
      <c r="A91" s="8">
        <v>89.0</v>
      </c>
      <c r="B91" s="7" t="str">
        <f>"康武"</f>
        <v>康武</v>
      </c>
      <c r="C91" s="7" t="str">
        <f>"男"</f>
        <v>男</v>
      </c>
      <c r="D91" s="7" t="str">
        <f>"22111900603"</f>
        <v>22111900603</v>
      </c>
    </row>
    <row r="92" spans="8:8" ht="24.0" customHeight="1">
      <c r="A92" s="8">
        <v>90.0</v>
      </c>
      <c r="B92" s="7" t="str">
        <f>"韩淼"</f>
        <v>韩淼</v>
      </c>
      <c r="C92" s="7" t="str">
        <f>"女"</f>
        <v>女</v>
      </c>
      <c r="D92" s="7" t="str">
        <f>"22111900604"</f>
        <v>22111900604</v>
      </c>
    </row>
    <row r="93" spans="8:8" ht="24.0" customHeight="1">
      <c r="A93" s="8">
        <v>91.0</v>
      </c>
      <c r="B93" s="7" t="str">
        <f>"寇佑"</f>
        <v>寇佑</v>
      </c>
      <c r="C93" s="7" t="str">
        <f>"女"</f>
        <v>女</v>
      </c>
      <c r="D93" s="7" t="str">
        <f>"22111900605"</f>
        <v>22111900605</v>
      </c>
    </row>
    <row r="94" spans="8:8" ht="24.0" customHeight="1">
      <c r="A94" s="8">
        <v>92.0</v>
      </c>
      <c r="B94" s="7" t="str">
        <f>"王坤"</f>
        <v>王坤</v>
      </c>
      <c r="C94" s="7" t="str">
        <f>"男"</f>
        <v>男</v>
      </c>
      <c r="D94" s="7" t="str">
        <f>"22111900607"</f>
        <v>22111900607</v>
      </c>
    </row>
    <row r="95" spans="8:8" ht="24.0" customHeight="1">
      <c r="A95" s="8">
        <v>93.0</v>
      </c>
      <c r="B95" s="7" t="str">
        <f>"孔琪"</f>
        <v>孔琪</v>
      </c>
      <c r="C95" s="7" t="str">
        <f>"女"</f>
        <v>女</v>
      </c>
      <c r="D95" s="7" t="str">
        <f>"22111900608"</f>
        <v>22111900608</v>
      </c>
    </row>
    <row r="96" spans="8:8" ht="24.0" customHeight="1">
      <c r="A96" s="8">
        <v>94.0</v>
      </c>
      <c r="B96" s="7" t="str">
        <f>"蔡婷"</f>
        <v>蔡婷</v>
      </c>
      <c r="C96" s="7" t="str">
        <f>"女"</f>
        <v>女</v>
      </c>
      <c r="D96" s="7" t="str">
        <f>"22111900613"</f>
        <v>22111900613</v>
      </c>
    </row>
    <row r="97" spans="8:8" s="3" ht="24.0" customFormat="1" customHeight="1">
      <c r="A97" s="8">
        <v>95.0</v>
      </c>
      <c r="B97" s="7" t="str">
        <f>"叶鹏斌"</f>
        <v>叶鹏斌</v>
      </c>
      <c r="C97" s="7" t="str">
        <f>"男"</f>
        <v>男</v>
      </c>
      <c r="D97" s="7" t="str">
        <f>"22111900616"</f>
        <v>22111900616</v>
      </c>
    </row>
    <row r="98" spans="8:8" ht="24.0" customHeight="1">
      <c r="A98" s="8">
        <v>96.0</v>
      </c>
      <c r="B98" s="7" t="str">
        <f>"赵芯"</f>
        <v>赵芯</v>
      </c>
      <c r="C98" s="7" t="str">
        <f>"女"</f>
        <v>女</v>
      </c>
      <c r="D98" s="7" t="str">
        <f>"22111900618"</f>
        <v>22111900618</v>
      </c>
    </row>
    <row r="99" spans="8:8" ht="24.0" customHeight="1">
      <c r="A99" s="8">
        <v>97.0</v>
      </c>
      <c r="B99" s="7" t="str">
        <f>"万杰"</f>
        <v>万杰</v>
      </c>
      <c r="C99" s="7" t="str">
        <f>"男"</f>
        <v>男</v>
      </c>
      <c r="D99" s="7" t="str">
        <f>"22111900622"</f>
        <v>22111900622</v>
      </c>
    </row>
    <row r="100" spans="8:8" ht="24.0" customHeight="1">
      <c r="A100" s="8">
        <v>98.0</v>
      </c>
      <c r="B100" s="7" t="str">
        <f>"雷蕾"</f>
        <v>雷蕾</v>
      </c>
      <c r="C100" s="7" t="str">
        <f>"女"</f>
        <v>女</v>
      </c>
      <c r="D100" s="7" t="str">
        <f>"22111900623"</f>
        <v>22111900623</v>
      </c>
    </row>
    <row r="101" spans="8:8" ht="24.0" customHeight="1">
      <c r="A101" s="8">
        <v>99.0</v>
      </c>
      <c r="B101" s="7" t="str">
        <f>"徐木"</f>
        <v>徐木</v>
      </c>
      <c r="C101" s="7" t="str">
        <f>"男"</f>
        <v>男</v>
      </c>
      <c r="D101" s="7" t="str">
        <f>"22111900625"</f>
        <v>22111900625</v>
      </c>
    </row>
    <row r="102" spans="8:8" ht="24.0" customHeight="1">
      <c r="A102" s="8">
        <v>100.0</v>
      </c>
      <c r="B102" s="7" t="str">
        <f>"余丹"</f>
        <v>余丹</v>
      </c>
      <c r="C102" s="7" t="str">
        <f>"女"</f>
        <v>女</v>
      </c>
      <c r="D102" s="7" t="str">
        <f>"22111900626"</f>
        <v>22111900626</v>
      </c>
    </row>
    <row r="103" spans="8:8" ht="24.0" customHeight="1">
      <c r="A103" s="8">
        <v>101.0</v>
      </c>
      <c r="B103" s="7" t="str">
        <f>"贾冯丽"</f>
        <v>贾冯丽</v>
      </c>
      <c r="C103" s="7" t="str">
        <f>"女"</f>
        <v>女</v>
      </c>
      <c r="D103" s="7" t="str">
        <f>"22111900628"</f>
        <v>22111900628</v>
      </c>
    </row>
    <row r="104" spans="8:8" ht="24.0" customHeight="1">
      <c r="A104" s="8">
        <v>102.0</v>
      </c>
      <c r="B104" s="7" t="str">
        <f>"潘婷"</f>
        <v>潘婷</v>
      </c>
      <c r="C104" s="7" t="str">
        <f>"女"</f>
        <v>女</v>
      </c>
      <c r="D104" s="7" t="str">
        <f>"22111900629"</f>
        <v>22111900629</v>
      </c>
    </row>
    <row r="105" spans="8:8" ht="24.0" customHeight="1">
      <c r="A105" s="8">
        <v>103.0</v>
      </c>
      <c r="B105" s="7" t="str">
        <f>"赵宁宁"</f>
        <v>赵宁宁</v>
      </c>
      <c r="C105" s="7" t="str">
        <f>"女"</f>
        <v>女</v>
      </c>
      <c r="D105" s="7" t="str">
        <f>"22111900630"</f>
        <v>22111900630</v>
      </c>
    </row>
    <row r="106" spans="8:8" ht="24.0" customHeight="1">
      <c r="A106" s="8">
        <v>104.0</v>
      </c>
      <c r="B106" s="7" t="str">
        <f>"王雷怡凡"</f>
        <v>王雷怡凡</v>
      </c>
      <c r="C106" s="7" t="str">
        <f>"女"</f>
        <v>女</v>
      </c>
      <c r="D106" s="7" t="str">
        <f>"22111900701"</f>
        <v>22111900701</v>
      </c>
    </row>
    <row r="107" spans="8:8" ht="24.0" customHeight="1">
      <c r="A107" s="8">
        <v>105.0</v>
      </c>
      <c r="B107" s="7" t="str">
        <f>"朱恒"</f>
        <v>朱恒</v>
      </c>
      <c r="C107" s="7" t="str">
        <f>"男"</f>
        <v>男</v>
      </c>
      <c r="D107" s="7" t="str">
        <f>"22111900703"</f>
        <v>22111900703</v>
      </c>
    </row>
    <row r="108" spans="8:8" ht="24.0" customHeight="1">
      <c r="A108" s="8">
        <v>106.0</v>
      </c>
      <c r="B108" s="7" t="str">
        <f>"郭玥"</f>
        <v>郭玥</v>
      </c>
      <c r="C108" s="7" t="str">
        <f>"女"</f>
        <v>女</v>
      </c>
      <c r="D108" s="7" t="str">
        <f>"22111900704"</f>
        <v>22111900704</v>
      </c>
    </row>
    <row r="109" spans="8:8" ht="24.0" customHeight="1">
      <c r="A109" s="8">
        <v>107.0</v>
      </c>
      <c r="B109" s="7" t="str">
        <f>"陈栖"</f>
        <v>陈栖</v>
      </c>
      <c r="C109" s="7" t="str">
        <f>"女"</f>
        <v>女</v>
      </c>
      <c r="D109" s="7" t="str">
        <f>"22111900708"</f>
        <v>22111900708</v>
      </c>
    </row>
    <row r="110" spans="8:8" ht="24.0" customHeight="1">
      <c r="A110" s="8">
        <v>108.0</v>
      </c>
      <c r="B110" s="7" t="str">
        <f>"张振鹏"</f>
        <v>张振鹏</v>
      </c>
      <c r="C110" s="7" t="str">
        <f>"男"</f>
        <v>男</v>
      </c>
      <c r="D110" s="7" t="str">
        <f>"22111900709"</f>
        <v>22111900709</v>
      </c>
    </row>
    <row r="111" spans="8:8" ht="24.0" customHeight="1">
      <c r="A111" s="8">
        <v>109.0</v>
      </c>
      <c r="B111" s="7" t="str">
        <f>"贾洋"</f>
        <v>贾洋</v>
      </c>
      <c r="C111" s="7" t="str">
        <f>"男"</f>
        <v>男</v>
      </c>
      <c r="D111" s="7" t="str">
        <f>"22111900710"</f>
        <v>22111900710</v>
      </c>
    </row>
    <row r="112" spans="8:8" ht="24.0" customHeight="1">
      <c r="A112" s="8">
        <v>110.0</v>
      </c>
      <c r="B112" s="7" t="str">
        <f>"谢勐"</f>
        <v>谢勐</v>
      </c>
      <c r="C112" s="7" t="str">
        <f>"男"</f>
        <v>男</v>
      </c>
      <c r="D112" s="7" t="str">
        <f>"22111900714"</f>
        <v>22111900714</v>
      </c>
    </row>
    <row r="113" spans="8:8" ht="24.0" customHeight="1">
      <c r="A113" s="8">
        <v>111.0</v>
      </c>
      <c r="B113" s="7" t="str">
        <f>"王兆佩"</f>
        <v>王兆佩</v>
      </c>
      <c r="C113" s="7" t="str">
        <f>"男"</f>
        <v>男</v>
      </c>
      <c r="D113" s="7" t="str">
        <f>"22111900715"</f>
        <v>22111900715</v>
      </c>
    </row>
    <row r="114" spans="8:8" ht="24.0" customHeight="1">
      <c r="A114" s="8">
        <v>112.0</v>
      </c>
      <c r="B114" s="7" t="str">
        <f>"胡萍"</f>
        <v>胡萍</v>
      </c>
      <c r="C114" s="7" t="str">
        <f>"女"</f>
        <v>女</v>
      </c>
      <c r="D114" s="7" t="str">
        <f>"22111900716"</f>
        <v>22111900716</v>
      </c>
    </row>
    <row r="115" spans="8:8" ht="24.0" customHeight="1">
      <c r="A115" s="8">
        <v>113.0</v>
      </c>
      <c r="B115" s="7" t="str">
        <f>"崔路"</f>
        <v>崔路</v>
      </c>
      <c r="C115" s="7" t="str">
        <f>"男"</f>
        <v>男</v>
      </c>
      <c r="D115" s="7" t="str">
        <f>"22111900718"</f>
        <v>22111900718</v>
      </c>
    </row>
    <row r="116" spans="8:8" ht="24.0" customHeight="1">
      <c r="A116" s="8">
        <v>114.0</v>
      </c>
      <c r="B116" s="7" t="str">
        <f>"马祥玲"</f>
        <v>马祥玲</v>
      </c>
      <c r="C116" s="7" t="str">
        <f>"女"</f>
        <v>女</v>
      </c>
      <c r="D116" s="7" t="str">
        <f>"22111900719"</f>
        <v>22111900719</v>
      </c>
    </row>
    <row r="117" spans="8:8" ht="24.0" customHeight="1">
      <c r="A117" s="8">
        <v>115.0</v>
      </c>
      <c r="B117" s="7" t="str">
        <f>"汤文锐"</f>
        <v>汤文锐</v>
      </c>
      <c r="C117" s="7" t="str">
        <f>"女"</f>
        <v>女</v>
      </c>
      <c r="D117" s="7" t="str">
        <f>"22111900721"</f>
        <v>22111900721</v>
      </c>
    </row>
    <row r="118" spans="8:8" ht="24.0" customHeight="1">
      <c r="A118" s="8">
        <v>116.0</v>
      </c>
      <c r="B118" s="7" t="str">
        <f>"蔺苗"</f>
        <v>蔺苗</v>
      </c>
      <c r="C118" s="7" t="str">
        <f>"女"</f>
        <v>女</v>
      </c>
      <c r="D118" s="7" t="str">
        <f>"22111900722"</f>
        <v>22111900722</v>
      </c>
    </row>
    <row r="119" spans="8:8" ht="24.0" customHeight="1">
      <c r="A119" s="8">
        <v>117.0</v>
      </c>
      <c r="B119" s="7" t="str">
        <f>"鲁志会"</f>
        <v>鲁志会</v>
      </c>
      <c r="C119" s="7" t="str">
        <f>"男"</f>
        <v>男</v>
      </c>
      <c r="D119" s="7" t="str">
        <f>"22111900724"</f>
        <v>22111900724</v>
      </c>
    </row>
    <row r="120" spans="8:8" ht="24.0" customHeight="1">
      <c r="A120" s="8">
        <v>118.0</v>
      </c>
      <c r="B120" s="7" t="str">
        <f>"樊晴"</f>
        <v>樊晴</v>
      </c>
      <c r="C120" s="7" t="str">
        <f>"女"</f>
        <v>女</v>
      </c>
      <c r="D120" s="7" t="str">
        <f>"22111900725"</f>
        <v>22111900725</v>
      </c>
    </row>
    <row r="121" spans="8:8" ht="24.0" customHeight="1">
      <c r="A121" s="8">
        <v>119.0</v>
      </c>
      <c r="B121" s="7" t="str">
        <f>"晏晨曦"</f>
        <v>晏晨曦</v>
      </c>
      <c r="C121" s="7" t="str">
        <f>"女"</f>
        <v>女</v>
      </c>
      <c r="D121" s="7" t="str">
        <f>"22111900726"</f>
        <v>22111900726</v>
      </c>
    </row>
    <row r="122" spans="8:8" ht="24.0" customHeight="1">
      <c r="A122" s="8">
        <v>120.0</v>
      </c>
      <c r="B122" s="7" t="str">
        <f>"吕海玲"</f>
        <v>吕海玲</v>
      </c>
      <c r="C122" s="7" t="str">
        <f>"女"</f>
        <v>女</v>
      </c>
      <c r="D122" s="7" t="str">
        <f>"22111900727"</f>
        <v>22111900727</v>
      </c>
    </row>
    <row r="123" spans="8:8" ht="24.0" customHeight="1">
      <c r="A123" s="8">
        <v>121.0</v>
      </c>
      <c r="B123" s="7" t="str">
        <f>"陈晨"</f>
        <v>陈晨</v>
      </c>
      <c r="C123" s="7" t="str">
        <f>"女"</f>
        <v>女</v>
      </c>
      <c r="D123" s="7" t="str">
        <f>"22111900728"</f>
        <v>22111900728</v>
      </c>
    </row>
    <row r="124" spans="8:8" ht="24.0" customHeight="1">
      <c r="A124" s="8">
        <v>122.0</v>
      </c>
      <c r="B124" s="7" t="str">
        <f>"贺源清"</f>
        <v>贺源清</v>
      </c>
      <c r="C124" s="7" t="str">
        <f>"女"</f>
        <v>女</v>
      </c>
      <c r="D124" s="7" t="str">
        <f>"22111900729"</f>
        <v>22111900729</v>
      </c>
    </row>
    <row r="125" spans="8:8" s="3" ht="24.0" customFormat="1" customHeight="1">
      <c r="A125" s="8">
        <v>123.0</v>
      </c>
      <c r="B125" s="7" t="str">
        <f>"韩卓颖"</f>
        <v>韩卓颖</v>
      </c>
      <c r="C125" s="7" t="str">
        <f>"女"</f>
        <v>女</v>
      </c>
      <c r="D125" s="7" t="str">
        <f>"22111900730"</f>
        <v>22111900730</v>
      </c>
    </row>
    <row r="126" spans="8:8" ht="24.0" customHeight="1">
      <c r="A126" s="8">
        <v>124.0</v>
      </c>
      <c r="B126" s="7" t="str">
        <f>"闵婕"</f>
        <v>闵婕</v>
      </c>
      <c r="C126" s="7" t="str">
        <f>"女"</f>
        <v>女</v>
      </c>
      <c r="D126" s="7" t="str">
        <f>"22111900801"</f>
        <v>22111900801</v>
      </c>
    </row>
    <row r="127" spans="8:8" ht="24.0" customHeight="1">
      <c r="A127" s="8">
        <v>125.0</v>
      </c>
      <c r="B127" s="7" t="str">
        <f>"韩友国"</f>
        <v>韩友国</v>
      </c>
      <c r="C127" s="7" t="str">
        <f>"男"</f>
        <v>男</v>
      </c>
      <c r="D127" s="7" t="str">
        <f>"22111900805"</f>
        <v>22111900805</v>
      </c>
    </row>
    <row r="128" spans="8:8" ht="24.0" customHeight="1">
      <c r="A128" s="8">
        <v>126.0</v>
      </c>
      <c r="B128" s="7" t="str">
        <f>"姜小亮"</f>
        <v>姜小亮</v>
      </c>
      <c r="C128" s="7" t="str">
        <f>"男"</f>
        <v>男</v>
      </c>
      <c r="D128" s="7" t="str">
        <f>"22111900806"</f>
        <v>22111900806</v>
      </c>
    </row>
    <row r="129" spans="8:8" ht="24.0" customHeight="1">
      <c r="A129" s="8">
        <v>127.0</v>
      </c>
      <c r="B129" s="7" t="str">
        <f>"邹倩"</f>
        <v>邹倩</v>
      </c>
      <c r="C129" s="7" t="str">
        <f>"女"</f>
        <v>女</v>
      </c>
      <c r="D129" s="7" t="str">
        <f>"22111900807"</f>
        <v>22111900807</v>
      </c>
    </row>
    <row r="130" spans="8:8" ht="24.0" customHeight="1">
      <c r="A130" s="8">
        <v>128.0</v>
      </c>
      <c r="B130" s="7" t="str">
        <f>"王作栋"</f>
        <v>王作栋</v>
      </c>
      <c r="C130" s="7" t="str">
        <f>"男"</f>
        <v>男</v>
      </c>
      <c r="D130" s="7" t="str">
        <f>"22111900809"</f>
        <v>22111900809</v>
      </c>
    </row>
    <row r="131" spans="8:8" ht="24.0" customHeight="1">
      <c r="A131" s="8">
        <v>129.0</v>
      </c>
      <c r="B131" s="7" t="str">
        <f>"陈鑫"</f>
        <v>陈鑫</v>
      </c>
      <c r="C131" s="7" t="str">
        <f>"男"</f>
        <v>男</v>
      </c>
      <c r="D131" s="7" t="str">
        <f>"22111900810"</f>
        <v>22111900810</v>
      </c>
    </row>
    <row r="132" spans="8:8" ht="24.0" customHeight="1">
      <c r="A132" s="8">
        <v>130.0</v>
      </c>
      <c r="B132" s="7" t="str">
        <f>"权钟浩"</f>
        <v>权钟浩</v>
      </c>
      <c r="C132" s="7" t="str">
        <f>"男"</f>
        <v>男</v>
      </c>
      <c r="D132" s="7" t="str">
        <f>"22111900812"</f>
        <v>22111900812</v>
      </c>
    </row>
    <row r="133" spans="8:8" ht="24.0" customHeight="1">
      <c r="A133" s="8">
        <v>131.0</v>
      </c>
      <c r="B133" s="7" t="str">
        <f>"施凡"</f>
        <v>施凡</v>
      </c>
      <c r="C133" s="7" t="str">
        <f>"女"</f>
        <v>女</v>
      </c>
      <c r="D133" s="7" t="str">
        <f>"22111900813"</f>
        <v>22111900813</v>
      </c>
    </row>
    <row r="134" spans="8:8" ht="24.0" customHeight="1">
      <c r="A134" s="8">
        <v>132.0</v>
      </c>
      <c r="B134" s="7" t="str">
        <f>"樵鑫"</f>
        <v>樵鑫</v>
      </c>
      <c r="C134" s="7" t="str">
        <f>"女"</f>
        <v>女</v>
      </c>
      <c r="D134" s="7" t="str">
        <f>"22111900814"</f>
        <v>22111900814</v>
      </c>
    </row>
    <row r="135" spans="8:8" ht="24.0" customHeight="1">
      <c r="A135" s="8">
        <v>133.0</v>
      </c>
      <c r="B135" s="7" t="str">
        <f>"肖建"</f>
        <v>肖建</v>
      </c>
      <c r="C135" s="7" t="str">
        <f>"男"</f>
        <v>男</v>
      </c>
      <c r="D135" s="7" t="str">
        <f>"22111900816"</f>
        <v>22111900816</v>
      </c>
    </row>
    <row r="136" spans="8:8" ht="24.0" customHeight="1">
      <c r="A136" s="8">
        <v>134.0</v>
      </c>
      <c r="B136" s="7" t="str">
        <f>"李冰玉"</f>
        <v>李冰玉</v>
      </c>
      <c r="C136" s="7" t="str">
        <f>"女"</f>
        <v>女</v>
      </c>
      <c r="D136" s="7" t="str">
        <f>"22111900817"</f>
        <v>22111900817</v>
      </c>
    </row>
    <row r="137" spans="8:8" ht="24.0" customHeight="1">
      <c r="A137" s="8">
        <v>135.0</v>
      </c>
      <c r="B137" s="7" t="str">
        <f>"仝楠"</f>
        <v>仝楠</v>
      </c>
      <c r="C137" s="7" t="str">
        <f>"女"</f>
        <v>女</v>
      </c>
      <c r="D137" s="7" t="str">
        <f>"22111900825"</f>
        <v>22111900825</v>
      </c>
    </row>
    <row r="138" spans="8:8" ht="24.0" customHeight="1">
      <c r="A138" s="8">
        <v>136.0</v>
      </c>
      <c r="B138" s="7" t="str">
        <f>"户红霞"</f>
        <v>户红霞</v>
      </c>
      <c r="C138" s="7" t="str">
        <f>"女"</f>
        <v>女</v>
      </c>
      <c r="D138" s="7" t="str">
        <f>"22111900826"</f>
        <v>22111900826</v>
      </c>
    </row>
    <row r="139" spans="8:8" ht="24.0" customHeight="1">
      <c r="A139" s="8">
        <v>137.0</v>
      </c>
      <c r="B139" s="7" t="str">
        <f>"屈爱"</f>
        <v>屈爱</v>
      </c>
      <c r="C139" s="7" t="str">
        <f>"女"</f>
        <v>女</v>
      </c>
      <c r="D139" s="7" t="str">
        <f>"22111900827"</f>
        <v>22111900827</v>
      </c>
    </row>
    <row r="140" spans="8:8" ht="24.0" customHeight="1">
      <c r="A140" s="8">
        <v>138.0</v>
      </c>
      <c r="B140" s="7" t="str">
        <f>"武彤"</f>
        <v>武彤</v>
      </c>
      <c r="C140" s="7" t="str">
        <f>"女"</f>
        <v>女</v>
      </c>
      <c r="D140" s="7" t="str">
        <f>"22111900828"</f>
        <v>22111900828</v>
      </c>
    </row>
    <row r="141" spans="8:8" ht="24.0" customHeight="1">
      <c r="A141" s="8">
        <v>139.0</v>
      </c>
      <c r="B141" s="7" t="str">
        <f>"仝亚兰"</f>
        <v>仝亚兰</v>
      </c>
      <c r="C141" s="7" t="str">
        <f>"女"</f>
        <v>女</v>
      </c>
      <c r="D141" s="7" t="str">
        <f>"22111900901"</f>
        <v>22111900901</v>
      </c>
    </row>
    <row r="142" spans="8:8" ht="24.0" customHeight="1">
      <c r="A142" s="8">
        <v>140.0</v>
      </c>
      <c r="B142" s="7" t="str">
        <f>"李乔"</f>
        <v>李乔</v>
      </c>
      <c r="C142" s="7" t="str">
        <f>"女"</f>
        <v>女</v>
      </c>
      <c r="D142" s="7" t="str">
        <f>"22111900904"</f>
        <v>22111900904</v>
      </c>
    </row>
    <row r="143" spans="8:8" ht="24.0" customHeight="1">
      <c r="A143" s="8">
        <v>141.0</v>
      </c>
      <c r="B143" s="7" t="str">
        <f>"徐张玲"</f>
        <v>徐张玲</v>
      </c>
      <c r="C143" s="7" t="str">
        <f>"女"</f>
        <v>女</v>
      </c>
      <c r="D143" s="7" t="str">
        <f>"22111900910"</f>
        <v>22111900910</v>
      </c>
    </row>
    <row r="144" spans="8:8" s="3" ht="24.0" customFormat="1" customHeight="1">
      <c r="A144" s="8">
        <v>142.0</v>
      </c>
      <c r="B144" s="7" t="str">
        <f>"杨莹"</f>
        <v>杨莹</v>
      </c>
      <c r="C144" s="7" t="str">
        <f>"女"</f>
        <v>女</v>
      </c>
      <c r="D144" s="7" t="str">
        <f>"22111900913"</f>
        <v>22111900913</v>
      </c>
    </row>
    <row r="145" spans="8:8" ht="24.0" customHeight="1">
      <c r="A145" s="8">
        <v>143.0</v>
      </c>
      <c r="B145" s="7" t="str">
        <f>"程金盼"</f>
        <v>程金盼</v>
      </c>
      <c r="C145" s="7" t="str">
        <f>"女"</f>
        <v>女</v>
      </c>
      <c r="D145" s="7" t="str">
        <f>"22111900919"</f>
        <v>22111900919</v>
      </c>
    </row>
    <row r="146" spans="8:8" ht="24.0" customHeight="1">
      <c r="A146" s="8">
        <v>144.0</v>
      </c>
      <c r="B146" s="7" t="str">
        <f>"武瑶"</f>
        <v>武瑶</v>
      </c>
      <c r="C146" s="7" t="str">
        <f>"女"</f>
        <v>女</v>
      </c>
      <c r="D146" s="7" t="str">
        <f>"22111900921"</f>
        <v>22111900921</v>
      </c>
    </row>
    <row r="147" spans="8:8" ht="24.0" customHeight="1">
      <c r="A147" s="8">
        <v>145.0</v>
      </c>
      <c r="B147" s="7" t="str">
        <f>"郭琦"</f>
        <v>郭琦</v>
      </c>
      <c r="C147" s="7" t="str">
        <f>"男"</f>
        <v>男</v>
      </c>
      <c r="D147" s="7" t="str">
        <f>"22111900922"</f>
        <v>22111900922</v>
      </c>
    </row>
    <row r="148" spans="8:8" ht="24.0" customHeight="1">
      <c r="A148" s="8">
        <v>146.0</v>
      </c>
      <c r="B148" s="7" t="str">
        <f>"金新"</f>
        <v>金新</v>
      </c>
      <c r="C148" s="7" t="str">
        <f>"女"</f>
        <v>女</v>
      </c>
      <c r="D148" s="7" t="str">
        <f>"22111900923"</f>
        <v>22111900923</v>
      </c>
    </row>
    <row r="149" spans="8:8" ht="24.0" customHeight="1">
      <c r="A149" s="8">
        <v>147.0</v>
      </c>
      <c r="B149" s="7" t="str">
        <f>"黄咪"</f>
        <v>黄咪</v>
      </c>
      <c r="C149" s="7" t="str">
        <f>"女"</f>
        <v>女</v>
      </c>
      <c r="D149" s="7" t="str">
        <f>"22111900924"</f>
        <v>22111900924</v>
      </c>
    </row>
    <row r="150" spans="8:8" ht="24.0" customHeight="1">
      <c r="A150" s="8">
        <v>148.0</v>
      </c>
      <c r="B150" s="7" t="str">
        <f>"史珂"</f>
        <v>史珂</v>
      </c>
      <c r="C150" s="7" t="str">
        <f>"女"</f>
        <v>女</v>
      </c>
      <c r="D150" s="7" t="str">
        <f>"22111900925"</f>
        <v>22111900925</v>
      </c>
    </row>
    <row r="151" spans="8:8" ht="24.0" customHeight="1">
      <c r="A151" s="8">
        <v>149.0</v>
      </c>
      <c r="B151" s="7" t="str">
        <f>"王绘妮"</f>
        <v>王绘妮</v>
      </c>
      <c r="C151" s="7" t="str">
        <f>"女"</f>
        <v>女</v>
      </c>
      <c r="D151" s="7" t="str">
        <f>"22111900926"</f>
        <v>22111900926</v>
      </c>
    </row>
    <row r="152" spans="8:8" ht="24.0" customHeight="1">
      <c r="A152" s="8">
        <v>150.0</v>
      </c>
      <c r="B152" s="7" t="str">
        <f>"程福媛"</f>
        <v>程福媛</v>
      </c>
      <c r="C152" s="7" t="str">
        <f>"女"</f>
        <v>女</v>
      </c>
      <c r="D152" s="7" t="str">
        <f>"22111900927"</f>
        <v>22111900927</v>
      </c>
    </row>
    <row r="153" spans="8:8" ht="24.0" customHeight="1">
      <c r="A153" s="8">
        <v>151.0</v>
      </c>
      <c r="B153" s="7" t="str">
        <f>"叶凯"</f>
        <v>叶凯</v>
      </c>
      <c r="C153" s="7" t="str">
        <f>"男"</f>
        <v>男</v>
      </c>
      <c r="D153" s="7" t="str">
        <f>"22111900930"</f>
        <v>22111900930</v>
      </c>
    </row>
    <row r="154" spans="8:8" ht="24.0" customHeight="1">
      <c r="A154" s="8">
        <v>152.0</v>
      </c>
      <c r="B154" s="7" t="str">
        <f>"汪飞鸽"</f>
        <v>汪飞鸽</v>
      </c>
      <c r="C154" s="7" t="str">
        <f>"女"</f>
        <v>女</v>
      </c>
      <c r="D154" s="7" t="str">
        <f>"22111901005"</f>
        <v>22111901005</v>
      </c>
    </row>
    <row r="155" spans="8:8" ht="24.0" customHeight="1">
      <c r="A155" s="8">
        <v>153.0</v>
      </c>
      <c r="B155" s="7" t="str">
        <f>"袁浩"</f>
        <v>袁浩</v>
      </c>
      <c r="C155" s="7" t="str">
        <f>"男"</f>
        <v>男</v>
      </c>
      <c r="D155" s="7" t="str">
        <f>"22111901007"</f>
        <v>22111901007</v>
      </c>
    </row>
    <row r="156" spans="8:8" ht="24.0" customHeight="1">
      <c r="A156" s="8">
        <v>154.0</v>
      </c>
      <c r="B156" s="7" t="str">
        <f>"蔡缘"</f>
        <v>蔡缘</v>
      </c>
      <c r="C156" s="7" t="str">
        <f>"女"</f>
        <v>女</v>
      </c>
      <c r="D156" s="7" t="str">
        <f>"22111901010"</f>
        <v>22111901010</v>
      </c>
    </row>
    <row r="157" spans="8:8" ht="24.0" customHeight="1">
      <c r="A157" s="8">
        <v>155.0</v>
      </c>
      <c r="B157" s="7" t="str">
        <f>"詹小青"</f>
        <v>詹小青</v>
      </c>
      <c r="C157" s="7" t="str">
        <f>"女"</f>
        <v>女</v>
      </c>
      <c r="D157" s="7" t="str">
        <f>"22111901011"</f>
        <v>22111901011</v>
      </c>
    </row>
    <row r="158" spans="8:8" ht="24.0" customHeight="1">
      <c r="A158" s="8">
        <v>156.0</v>
      </c>
      <c r="B158" s="7" t="str">
        <f>"党英豪"</f>
        <v>党英豪</v>
      </c>
      <c r="C158" s="7" t="str">
        <f>"男"</f>
        <v>男</v>
      </c>
      <c r="D158" s="7" t="str">
        <f>"22111901012"</f>
        <v>22111901012</v>
      </c>
    </row>
    <row r="159" spans="8:8" ht="24.0" customHeight="1">
      <c r="A159" s="8">
        <v>157.0</v>
      </c>
      <c r="B159" s="7" t="str">
        <f>"申昭"</f>
        <v>申昭</v>
      </c>
      <c r="C159" s="7" t="str">
        <f>"男"</f>
        <v>男</v>
      </c>
      <c r="D159" s="7" t="str">
        <f>"22111901014"</f>
        <v>22111901014</v>
      </c>
    </row>
    <row r="160" spans="8:8" ht="24.0" customHeight="1">
      <c r="A160" s="8">
        <v>158.0</v>
      </c>
      <c r="B160" s="7" t="str">
        <f>"吴良斌"</f>
        <v>吴良斌</v>
      </c>
      <c r="C160" s="7" t="str">
        <f>"男"</f>
        <v>男</v>
      </c>
      <c r="D160" s="7" t="str">
        <f>"22111901015"</f>
        <v>22111901015</v>
      </c>
    </row>
    <row r="161" spans="8:8" ht="24.0" customHeight="1">
      <c r="A161" s="8">
        <v>159.0</v>
      </c>
      <c r="B161" s="7" t="str">
        <f>"全虹"</f>
        <v>全虹</v>
      </c>
      <c r="C161" s="7" t="str">
        <f>"女"</f>
        <v>女</v>
      </c>
      <c r="D161" s="7" t="str">
        <f>"22111901016"</f>
        <v>22111901016</v>
      </c>
    </row>
    <row r="162" spans="8:8" ht="24.0" customHeight="1">
      <c r="A162" s="8">
        <v>160.0</v>
      </c>
      <c r="B162" s="7" t="str">
        <f>"洪钊"</f>
        <v>洪钊</v>
      </c>
      <c r="C162" s="7" t="str">
        <f>"男"</f>
        <v>男</v>
      </c>
      <c r="D162" s="7" t="str">
        <f>"22111901017"</f>
        <v>22111901017</v>
      </c>
    </row>
    <row r="163" spans="8:8" ht="24.0" customHeight="1">
      <c r="A163" s="8">
        <v>161.0</v>
      </c>
      <c r="B163" s="7" t="str">
        <f>"周肖"</f>
        <v>周肖</v>
      </c>
      <c r="C163" s="7" t="str">
        <f>"女"</f>
        <v>女</v>
      </c>
      <c r="D163" s="7" t="str">
        <f>"22111901018"</f>
        <v>22111901018</v>
      </c>
    </row>
    <row r="164" spans="8:8" ht="24.0" customHeight="1">
      <c r="A164" s="8">
        <v>162.0</v>
      </c>
      <c r="B164" s="7" t="str">
        <f>"程琪"</f>
        <v>程琪</v>
      </c>
      <c r="C164" s="7" t="str">
        <f>"女"</f>
        <v>女</v>
      </c>
      <c r="D164" s="7" t="str">
        <f>"22111901022"</f>
        <v>22111901022</v>
      </c>
    </row>
    <row r="165" spans="8:8" ht="24.0" customHeight="1">
      <c r="A165" s="8">
        <v>163.0</v>
      </c>
      <c r="B165" s="7" t="str">
        <f>"屈家钊"</f>
        <v>屈家钊</v>
      </c>
      <c r="C165" s="7" t="str">
        <f>"男"</f>
        <v>男</v>
      </c>
      <c r="D165" s="7" t="str">
        <f>"22111901024"</f>
        <v>22111901024</v>
      </c>
    </row>
    <row r="166" spans="8:8" ht="24.0" customHeight="1">
      <c r="A166" s="8">
        <v>164.0</v>
      </c>
      <c r="B166" s="7" t="str">
        <f>"郭小香"</f>
        <v>郭小香</v>
      </c>
      <c r="C166" s="7" t="str">
        <f>"女"</f>
        <v>女</v>
      </c>
      <c r="D166" s="7" t="str">
        <f>"22111901027"</f>
        <v>22111901027</v>
      </c>
    </row>
    <row r="167" spans="8:8" ht="24.0" customHeight="1">
      <c r="A167" s="8">
        <v>165.0</v>
      </c>
      <c r="B167" s="7" t="str">
        <f>"杨朋朋"</f>
        <v>杨朋朋</v>
      </c>
      <c r="C167" s="7" t="str">
        <f>"男"</f>
        <v>男</v>
      </c>
      <c r="D167" s="7" t="str">
        <f>"22111901029"</f>
        <v>22111901029</v>
      </c>
    </row>
    <row r="168" spans="8:8" ht="24.0" customHeight="1">
      <c r="A168" s="8">
        <v>166.0</v>
      </c>
      <c r="B168" s="7" t="str">
        <f>"沈永芳"</f>
        <v>沈永芳</v>
      </c>
      <c r="C168" s="7" t="str">
        <f>"女"</f>
        <v>女</v>
      </c>
      <c r="D168" s="7" t="str">
        <f>"22111901102"</f>
        <v>22111901102</v>
      </c>
    </row>
    <row r="169" spans="8:8" ht="24.0" customHeight="1">
      <c r="A169" s="8">
        <v>167.0</v>
      </c>
      <c r="B169" s="7" t="str">
        <f>"姜坤"</f>
        <v>姜坤</v>
      </c>
      <c r="C169" s="7" t="str">
        <f>"男"</f>
        <v>男</v>
      </c>
      <c r="D169" s="7" t="str">
        <f>"22111901103"</f>
        <v>22111901103</v>
      </c>
    </row>
    <row r="170" spans="8:8" ht="24.0" customHeight="1">
      <c r="A170" s="8">
        <v>168.0</v>
      </c>
      <c r="B170" s="7" t="str">
        <f>"徐世敏"</f>
        <v>徐世敏</v>
      </c>
      <c r="C170" s="7" t="str">
        <f>"女"</f>
        <v>女</v>
      </c>
      <c r="D170" s="7" t="str">
        <f>"22111901104"</f>
        <v>22111901104</v>
      </c>
    </row>
    <row r="171" spans="8:8" ht="24.0" customHeight="1">
      <c r="A171" s="8">
        <v>169.0</v>
      </c>
      <c r="B171" s="7" t="str">
        <f>"张益"</f>
        <v>张益</v>
      </c>
      <c r="C171" s="7" t="str">
        <f>"女"</f>
        <v>女</v>
      </c>
      <c r="D171" s="7" t="str">
        <f>"22111901105"</f>
        <v>22111901105</v>
      </c>
    </row>
    <row r="172" spans="8:8" ht="24.0" customHeight="1">
      <c r="A172" s="8">
        <v>170.0</v>
      </c>
      <c r="B172" s="7" t="str">
        <f>"何月菊"</f>
        <v>何月菊</v>
      </c>
      <c r="C172" s="7" t="str">
        <f>"女"</f>
        <v>女</v>
      </c>
      <c r="D172" s="7" t="str">
        <f>"22111901108"</f>
        <v>22111901108</v>
      </c>
    </row>
    <row r="173" spans="8:8" ht="24.0" customHeight="1">
      <c r="A173" s="8">
        <v>171.0</v>
      </c>
      <c r="B173" s="7" t="str">
        <f>"袁坤"</f>
        <v>袁坤</v>
      </c>
      <c r="C173" s="7" t="str">
        <f>"女"</f>
        <v>女</v>
      </c>
      <c r="D173" s="7" t="str">
        <f>"22111901109"</f>
        <v>22111901109</v>
      </c>
    </row>
    <row r="174" spans="8:8" ht="24.0" customHeight="1">
      <c r="A174" s="8">
        <v>172.0</v>
      </c>
      <c r="B174" s="7" t="str">
        <f>"李鹏"</f>
        <v>李鹏</v>
      </c>
      <c r="C174" s="7" t="str">
        <f>"男"</f>
        <v>男</v>
      </c>
      <c r="D174" s="7" t="str">
        <f>"22111901110"</f>
        <v>22111901110</v>
      </c>
    </row>
    <row r="175" spans="8:8" ht="24.0" customHeight="1">
      <c r="A175" s="8">
        <v>173.0</v>
      </c>
      <c r="B175" s="7" t="str">
        <f>"杜来倩"</f>
        <v>杜来倩</v>
      </c>
      <c r="C175" s="7" t="str">
        <f>"女"</f>
        <v>女</v>
      </c>
      <c r="D175" s="7" t="str">
        <f>"22111901111"</f>
        <v>22111901111</v>
      </c>
    </row>
    <row r="176" spans="8:8" ht="24.0" customHeight="1">
      <c r="A176" s="8">
        <v>174.0</v>
      </c>
      <c r="B176" s="7" t="str">
        <f>"刘敏"</f>
        <v>刘敏</v>
      </c>
      <c r="C176" s="7" t="str">
        <f>"女"</f>
        <v>女</v>
      </c>
      <c r="D176" s="7" t="str">
        <f>"22111901113"</f>
        <v>22111901113</v>
      </c>
    </row>
    <row r="177" spans="8:8" s="3" ht="24.0" customFormat="1" customHeight="1">
      <c r="A177" s="8">
        <v>175.0</v>
      </c>
      <c r="B177" s="7" t="str">
        <f>"李晓沛"</f>
        <v>李晓沛</v>
      </c>
      <c r="C177" s="7" t="str">
        <f>"女"</f>
        <v>女</v>
      </c>
      <c r="D177" s="7" t="str">
        <f>"22111901115"</f>
        <v>22111901115</v>
      </c>
    </row>
    <row r="178" spans="8:8" ht="24.0" customHeight="1">
      <c r="A178" s="8">
        <v>176.0</v>
      </c>
      <c r="B178" s="7" t="str">
        <f>"陈铁红"</f>
        <v>陈铁红</v>
      </c>
      <c r="C178" s="7" t="str">
        <f>"女"</f>
        <v>女</v>
      </c>
      <c r="D178" s="7" t="str">
        <f>"22111901116"</f>
        <v>22111901116</v>
      </c>
    </row>
    <row r="179" spans="8:8" ht="24.0" customHeight="1">
      <c r="A179" s="8">
        <v>177.0</v>
      </c>
      <c r="B179" s="7" t="str">
        <f>"樊琨"</f>
        <v>樊琨</v>
      </c>
      <c r="C179" s="7" t="str">
        <f>"男"</f>
        <v>男</v>
      </c>
      <c r="D179" s="7" t="str">
        <f>"22111901117"</f>
        <v>22111901117</v>
      </c>
    </row>
    <row r="180" spans="8:8" ht="24.0" customHeight="1">
      <c r="A180" s="8">
        <v>178.0</v>
      </c>
      <c r="B180" s="7" t="str">
        <f>"谢丹宁"</f>
        <v>谢丹宁</v>
      </c>
      <c r="C180" s="7" t="str">
        <f>"女"</f>
        <v>女</v>
      </c>
      <c r="D180" s="7" t="str">
        <f>"22111901118"</f>
        <v>22111901118</v>
      </c>
    </row>
    <row r="181" spans="8:8" ht="24.0" customHeight="1">
      <c r="A181" s="8">
        <v>179.0</v>
      </c>
      <c r="B181" s="7" t="str">
        <f>"何霖"</f>
        <v>何霖</v>
      </c>
      <c r="C181" s="7" t="str">
        <f>"女"</f>
        <v>女</v>
      </c>
      <c r="D181" s="7" t="str">
        <f>"22111901119"</f>
        <v>22111901119</v>
      </c>
    </row>
    <row r="182" spans="8:8" ht="24.0" customHeight="1">
      <c r="A182" s="8">
        <v>180.0</v>
      </c>
      <c r="B182" s="7" t="str">
        <f>"曹玉萍"</f>
        <v>曹玉萍</v>
      </c>
      <c r="C182" s="7" t="str">
        <f>"女"</f>
        <v>女</v>
      </c>
      <c r="D182" s="7" t="str">
        <f>"22111901120"</f>
        <v>22111901120</v>
      </c>
    </row>
    <row r="183" spans="8:8" ht="24.0" customHeight="1">
      <c r="A183" s="8">
        <v>181.0</v>
      </c>
      <c r="B183" s="7" t="str">
        <f>"崔娜"</f>
        <v>崔娜</v>
      </c>
      <c r="C183" s="7" t="str">
        <f>"女"</f>
        <v>女</v>
      </c>
      <c r="D183" s="7" t="str">
        <f>"22111901122"</f>
        <v>22111901122</v>
      </c>
    </row>
    <row r="184" spans="8:8" ht="24.0" customHeight="1">
      <c r="A184" s="8">
        <v>182.0</v>
      </c>
      <c r="B184" s="7" t="str">
        <f>"徐露露"</f>
        <v>徐露露</v>
      </c>
      <c r="C184" s="7" t="str">
        <f>"女"</f>
        <v>女</v>
      </c>
      <c r="D184" s="7" t="str">
        <f>"22111901123"</f>
        <v>22111901123</v>
      </c>
    </row>
    <row r="185" spans="8:8" ht="24.0" customHeight="1">
      <c r="A185" s="8">
        <v>183.0</v>
      </c>
      <c r="B185" s="7" t="str">
        <f>"杨展"</f>
        <v>杨展</v>
      </c>
      <c r="C185" s="7" t="str">
        <f>"男"</f>
        <v>男</v>
      </c>
      <c r="D185" s="7" t="str">
        <f>"22111901125"</f>
        <v>22111901125</v>
      </c>
    </row>
    <row r="186" spans="8:8" ht="24.0" customHeight="1">
      <c r="A186" s="8">
        <v>184.0</v>
      </c>
      <c r="B186" s="7" t="str">
        <f>"余姣"</f>
        <v>余姣</v>
      </c>
      <c r="C186" s="7" t="str">
        <f>"女"</f>
        <v>女</v>
      </c>
      <c r="D186" s="7" t="str">
        <f>"22111901126"</f>
        <v>22111901126</v>
      </c>
    </row>
    <row r="187" spans="8:8" ht="24.0" customHeight="1">
      <c r="A187" s="8">
        <v>185.0</v>
      </c>
      <c r="B187" s="7" t="str">
        <f>"朱昔"</f>
        <v>朱昔</v>
      </c>
      <c r="C187" s="7" t="str">
        <f>"女"</f>
        <v>女</v>
      </c>
      <c r="D187" s="7" t="str">
        <f>"22111901129"</f>
        <v>22111901129</v>
      </c>
    </row>
    <row r="188" spans="8:8" ht="24.0" customHeight="1">
      <c r="A188" s="8">
        <v>186.0</v>
      </c>
      <c r="B188" s="7" t="str">
        <f>"彭阳"</f>
        <v>彭阳</v>
      </c>
      <c r="C188" s="7" t="str">
        <f>"女"</f>
        <v>女</v>
      </c>
      <c r="D188" s="7" t="str">
        <f>"22111901130"</f>
        <v>22111901130</v>
      </c>
    </row>
    <row r="189" spans="8:8" ht="24.0" customHeight="1">
      <c r="A189" s="8">
        <v>187.0</v>
      </c>
      <c r="B189" s="7" t="str">
        <f>"闫栓"</f>
        <v>闫栓</v>
      </c>
      <c r="C189" s="7" t="str">
        <f>"男"</f>
        <v>男</v>
      </c>
      <c r="D189" s="7" t="str">
        <f>"22111901201"</f>
        <v>22111901201</v>
      </c>
    </row>
    <row r="190" spans="8:8" ht="24.0" customHeight="1">
      <c r="A190" s="8">
        <v>188.0</v>
      </c>
      <c r="B190" s="7" t="str">
        <f>"吴卓远 "</f>
        <v>吴卓远 </v>
      </c>
      <c r="C190" s="7" t="str">
        <f>"男"</f>
        <v>男</v>
      </c>
      <c r="D190" s="7" t="str">
        <f>"22111901202"</f>
        <v>22111901202</v>
      </c>
    </row>
    <row r="191" spans="8:8" ht="24.0" customHeight="1">
      <c r="A191" s="8">
        <v>189.0</v>
      </c>
      <c r="B191" s="7" t="str">
        <f>"张娟"</f>
        <v>张娟</v>
      </c>
      <c r="C191" s="7" t="str">
        <f>"女"</f>
        <v>女</v>
      </c>
      <c r="D191" s="7" t="str">
        <f>"22111901203"</f>
        <v>22111901203</v>
      </c>
    </row>
    <row r="192" spans="8:8" ht="24.0" customHeight="1">
      <c r="A192" s="8">
        <v>190.0</v>
      </c>
      <c r="B192" s="7" t="str">
        <f>"陈琳"</f>
        <v>陈琳</v>
      </c>
      <c r="C192" s="7" t="str">
        <f>"女"</f>
        <v>女</v>
      </c>
      <c r="D192" s="7" t="str">
        <f>"22111901208"</f>
        <v>22111901208</v>
      </c>
    </row>
    <row r="193" spans="8:8" ht="24.0" customHeight="1">
      <c r="A193" s="8">
        <v>191.0</v>
      </c>
      <c r="B193" s="7" t="str">
        <f>"文艳"</f>
        <v>文艳</v>
      </c>
      <c r="C193" s="7" t="str">
        <f>"女"</f>
        <v>女</v>
      </c>
      <c r="D193" s="7" t="str">
        <f>"22111901211"</f>
        <v>22111901211</v>
      </c>
    </row>
    <row r="194" spans="8:8" ht="24.0" customHeight="1">
      <c r="A194" s="8">
        <v>192.0</v>
      </c>
      <c r="B194" s="7" t="str">
        <f>"王小江"</f>
        <v>王小江</v>
      </c>
      <c r="C194" s="7" t="str">
        <f>"男"</f>
        <v>男</v>
      </c>
      <c r="D194" s="7" t="str">
        <f>"22111901212"</f>
        <v>22111901212</v>
      </c>
    </row>
    <row r="195" spans="8:8" ht="24.0" customHeight="1">
      <c r="A195" s="8">
        <v>193.0</v>
      </c>
      <c r="B195" s="7" t="str">
        <f>"刘玉卓"</f>
        <v>刘玉卓</v>
      </c>
      <c r="C195" s="7" t="str">
        <f>"女"</f>
        <v>女</v>
      </c>
      <c r="D195" s="7" t="str">
        <f>"22111901214"</f>
        <v>22111901214</v>
      </c>
    </row>
    <row r="196" spans="8:8" ht="24.0" customHeight="1">
      <c r="A196" s="8">
        <v>194.0</v>
      </c>
      <c r="B196" s="7" t="str">
        <f>"杨唯莹"</f>
        <v>杨唯莹</v>
      </c>
      <c r="C196" s="7" t="str">
        <f>"女"</f>
        <v>女</v>
      </c>
      <c r="D196" s="7" t="str">
        <f>"22111901219"</f>
        <v>22111901219</v>
      </c>
    </row>
    <row r="197" spans="8:8" ht="24.0" customHeight="1">
      <c r="A197" s="8">
        <v>195.0</v>
      </c>
      <c r="B197" s="7" t="str">
        <f>"唐武"</f>
        <v>唐武</v>
      </c>
      <c r="C197" s="7" t="str">
        <f>"男"</f>
        <v>男</v>
      </c>
      <c r="D197" s="7" t="str">
        <f>"22111901226"</f>
        <v>22111901226</v>
      </c>
    </row>
    <row r="198" spans="8:8" ht="24.0" customHeight="1">
      <c r="A198" s="8">
        <v>196.0</v>
      </c>
      <c r="B198" s="7" t="str">
        <f>"魏斌"</f>
        <v>魏斌</v>
      </c>
      <c r="C198" s="7" t="str">
        <f>"女"</f>
        <v>女</v>
      </c>
      <c r="D198" s="7" t="str">
        <f>"22111901228"</f>
        <v>22111901228</v>
      </c>
    </row>
    <row r="199" spans="8:8" ht="24.0" customHeight="1">
      <c r="A199" s="8">
        <v>197.0</v>
      </c>
      <c r="B199" s="7" t="str">
        <f>"吴梦"</f>
        <v>吴梦</v>
      </c>
      <c r="C199" s="7" t="str">
        <f>"女"</f>
        <v>女</v>
      </c>
      <c r="D199" s="7" t="str">
        <f>"22111901230"</f>
        <v>22111901230</v>
      </c>
    </row>
    <row r="200" spans="8:8" ht="24.0" customHeight="1">
      <c r="A200" s="8">
        <v>198.0</v>
      </c>
      <c r="B200" s="7" t="str">
        <f>"郑钰"</f>
        <v>郑钰</v>
      </c>
      <c r="C200" s="7" t="str">
        <f>"女"</f>
        <v>女</v>
      </c>
      <c r="D200" s="7" t="str">
        <f>"22111901303"</f>
        <v>22111901303</v>
      </c>
    </row>
    <row r="201" spans="8:8" ht="24.0" customHeight="1">
      <c r="A201" s="8">
        <v>199.0</v>
      </c>
      <c r="B201" s="7" t="str">
        <f>"程田田"</f>
        <v>程田田</v>
      </c>
      <c r="C201" s="7" t="str">
        <f>"女"</f>
        <v>女</v>
      </c>
      <c r="D201" s="7" t="str">
        <f>"22111901304"</f>
        <v>22111901304</v>
      </c>
    </row>
    <row r="202" spans="8:8" ht="24.0" customHeight="1">
      <c r="A202" s="8">
        <v>200.0</v>
      </c>
      <c r="B202" s="7" t="str">
        <f>"阮仕琳"</f>
        <v>阮仕琳</v>
      </c>
      <c r="C202" s="7" t="str">
        <f>"女"</f>
        <v>女</v>
      </c>
      <c r="D202" s="7" t="str">
        <f>"22111901305"</f>
        <v>22111901305</v>
      </c>
    </row>
    <row r="203" spans="8:8" ht="24.0" customHeight="1">
      <c r="A203" s="8">
        <v>201.0</v>
      </c>
      <c r="B203" s="7" t="str">
        <f>"张涵"</f>
        <v>张涵</v>
      </c>
      <c r="C203" s="7" t="str">
        <f>"女"</f>
        <v>女</v>
      </c>
      <c r="D203" s="7" t="str">
        <f>"22111901306"</f>
        <v>22111901306</v>
      </c>
    </row>
    <row r="204" spans="8:8" ht="24.0" customHeight="1">
      <c r="A204" s="8">
        <v>202.0</v>
      </c>
      <c r="B204" s="7" t="str">
        <f>"梁巧伟"</f>
        <v>梁巧伟</v>
      </c>
      <c r="C204" s="7" t="str">
        <f>"女"</f>
        <v>女</v>
      </c>
      <c r="D204" s="7" t="str">
        <f>"22111901311"</f>
        <v>22111901311</v>
      </c>
    </row>
    <row r="205" spans="8:8" ht="24.0" customHeight="1">
      <c r="A205" s="8">
        <v>203.0</v>
      </c>
      <c r="B205" s="7" t="str">
        <f>"徐仲倍"</f>
        <v>徐仲倍</v>
      </c>
      <c r="C205" s="7" t="str">
        <f>"女"</f>
        <v>女</v>
      </c>
      <c r="D205" s="7" t="str">
        <f>"22111901314"</f>
        <v>22111901314</v>
      </c>
    </row>
    <row r="206" spans="8:8" ht="24.0" customHeight="1">
      <c r="A206" s="8">
        <v>204.0</v>
      </c>
      <c r="B206" s="7" t="str">
        <f>"余永昌"</f>
        <v>余永昌</v>
      </c>
      <c r="C206" s="7" t="str">
        <f>"男"</f>
        <v>男</v>
      </c>
      <c r="D206" s="7" t="str">
        <f>"22111901316"</f>
        <v>22111901316</v>
      </c>
    </row>
    <row r="207" spans="8:8" ht="24.0" customHeight="1">
      <c r="A207" s="8">
        <v>205.0</v>
      </c>
      <c r="B207" s="7" t="str">
        <f>"郭倩"</f>
        <v>郭倩</v>
      </c>
      <c r="C207" s="7" t="str">
        <f>"女"</f>
        <v>女</v>
      </c>
      <c r="D207" s="7" t="str">
        <f>"22111901320"</f>
        <v>22111901320</v>
      </c>
    </row>
    <row r="208" spans="8:8" ht="24.0" customHeight="1">
      <c r="A208" s="8">
        <v>206.0</v>
      </c>
      <c r="B208" s="7" t="str">
        <f>"陈盼红"</f>
        <v>陈盼红</v>
      </c>
      <c r="C208" s="7" t="str">
        <f>"女"</f>
        <v>女</v>
      </c>
      <c r="D208" s="7" t="str">
        <f>"22111901321"</f>
        <v>22111901321</v>
      </c>
    </row>
    <row r="209" spans="8:8" ht="24.0" customHeight="1">
      <c r="A209" s="8">
        <v>207.0</v>
      </c>
      <c r="B209" s="7" t="str">
        <f>"夏伟"</f>
        <v>夏伟</v>
      </c>
      <c r="C209" s="7" t="str">
        <f>"女"</f>
        <v>女</v>
      </c>
      <c r="D209" s="7" t="str">
        <f>"22111901323"</f>
        <v>22111901323</v>
      </c>
    </row>
    <row r="210" spans="8:8" ht="24.0" customHeight="1">
      <c r="A210" s="8">
        <v>208.0</v>
      </c>
      <c r="B210" s="7" t="str">
        <f>"王悦"</f>
        <v>王悦</v>
      </c>
      <c r="C210" s="7" t="str">
        <f>"女"</f>
        <v>女</v>
      </c>
      <c r="D210" s="7" t="str">
        <f>"22111901326"</f>
        <v>22111901326</v>
      </c>
    </row>
    <row r="211" spans="8:8" ht="24.0" customHeight="1">
      <c r="A211" s="8">
        <v>209.0</v>
      </c>
      <c r="B211" s="7" t="str">
        <f>"何佩瑗"</f>
        <v>何佩瑗</v>
      </c>
      <c r="C211" s="7" t="str">
        <f>"女"</f>
        <v>女</v>
      </c>
      <c r="D211" s="7" t="str">
        <f>"22111901327"</f>
        <v>22111901327</v>
      </c>
    </row>
    <row r="212" spans="8:8" ht="24.0" customHeight="1">
      <c r="A212" s="8">
        <v>210.0</v>
      </c>
      <c r="B212" s="7" t="str">
        <f>"曹茁"</f>
        <v>曹茁</v>
      </c>
      <c r="C212" s="7" t="str">
        <f>"男"</f>
        <v>男</v>
      </c>
      <c r="D212" s="7" t="str">
        <f>"22111901328"</f>
        <v>22111901328</v>
      </c>
    </row>
    <row r="213" spans="8:8" ht="24.0" customHeight="1">
      <c r="A213" s="8">
        <v>211.0</v>
      </c>
      <c r="B213" s="7" t="str">
        <f>"张强"</f>
        <v>张强</v>
      </c>
      <c r="C213" s="7" t="str">
        <f>"男"</f>
        <v>男</v>
      </c>
      <c r="D213" s="7" t="str">
        <f>"22111901329"</f>
        <v>22111901329</v>
      </c>
    </row>
    <row r="214" spans="8:8" ht="24.0" customHeight="1">
      <c r="A214" s="8">
        <v>212.0</v>
      </c>
      <c r="B214" s="7" t="str">
        <f>"张艺熳"</f>
        <v>张艺熳</v>
      </c>
      <c r="C214" s="7" t="str">
        <f>"男"</f>
        <v>男</v>
      </c>
      <c r="D214" s="7" t="str">
        <f>"22111901330"</f>
        <v>22111901330</v>
      </c>
    </row>
    <row r="215" spans="8:8" ht="24.0" customHeight="1">
      <c r="A215" s="8">
        <v>213.0</v>
      </c>
      <c r="B215" s="7" t="str">
        <f>"石航涛"</f>
        <v>石航涛</v>
      </c>
      <c r="C215" s="7" t="str">
        <f>"男"</f>
        <v>男</v>
      </c>
      <c r="D215" s="7" t="str">
        <f>"22111901406"</f>
        <v>22111901406</v>
      </c>
    </row>
    <row r="216" spans="8:8" ht="24.0" customHeight="1">
      <c r="A216" s="8">
        <v>214.0</v>
      </c>
      <c r="B216" s="7" t="str">
        <f>"宁远君"</f>
        <v>宁远君</v>
      </c>
      <c r="C216" s="7" t="str">
        <f>"男"</f>
        <v>男</v>
      </c>
      <c r="D216" s="7" t="str">
        <f>"22111901409"</f>
        <v>22111901409</v>
      </c>
    </row>
    <row r="217" spans="8:8" ht="24.0" customHeight="1">
      <c r="A217" s="8">
        <v>215.0</v>
      </c>
      <c r="B217" s="7" t="str">
        <f>"张柳"</f>
        <v>张柳</v>
      </c>
      <c r="C217" s="7" t="str">
        <f>"女"</f>
        <v>女</v>
      </c>
      <c r="D217" s="7" t="str">
        <f>"22111901411"</f>
        <v>22111901411</v>
      </c>
    </row>
    <row r="218" spans="8:8" ht="24.0" customHeight="1">
      <c r="A218" s="8">
        <v>216.0</v>
      </c>
      <c r="B218" s="7" t="str">
        <f>"袁珊"</f>
        <v>袁珊</v>
      </c>
      <c r="C218" s="7" t="str">
        <f>"女"</f>
        <v>女</v>
      </c>
      <c r="D218" s="7" t="str">
        <f>"22111901412"</f>
        <v>22111901412</v>
      </c>
    </row>
    <row r="219" spans="8:8" ht="24.0" customHeight="1">
      <c r="A219" s="8">
        <v>217.0</v>
      </c>
      <c r="B219" s="7" t="str">
        <f>"陈欣"</f>
        <v>陈欣</v>
      </c>
      <c r="C219" s="7" t="str">
        <f>"女"</f>
        <v>女</v>
      </c>
      <c r="D219" s="7" t="str">
        <f>"22111901416"</f>
        <v>22111901416</v>
      </c>
    </row>
    <row r="220" spans="8:8" ht="24.0" customHeight="1">
      <c r="A220" s="8">
        <v>218.0</v>
      </c>
      <c r="B220" s="7" t="str">
        <f>"王佩"</f>
        <v>王佩</v>
      </c>
      <c r="C220" s="7" t="str">
        <f>"女"</f>
        <v>女</v>
      </c>
      <c r="D220" s="7" t="str">
        <f>"22111901417"</f>
        <v>22111901417</v>
      </c>
    </row>
    <row r="221" spans="8:8" ht="24.0" customHeight="1">
      <c r="A221" s="8">
        <v>219.0</v>
      </c>
      <c r="B221" s="7" t="str">
        <f>"张建"</f>
        <v>张建</v>
      </c>
      <c r="C221" s="7" t="str">
        <f>"男"</f>
        <v>男</v>
      </c>
      <c r="D221" s="7" t="str">
        <f>"22111901419"</f>
        <v>22111901419</v>
      </c>
    </row>
    <row r="222" spans="8:8" ht="24.0" customHeight="1">
      <c r="A222" s="8">
        <v>220.0</v>
      </c>
      <c r="B222" s="7" t="str">
        <f>"谈淼"</f>
        <v>谈淼</v>
      </c>
      <c r="C222" s="7" t="str">
        <f>"女"</f>
        <v>女</v>
      </c>
      <c r="D222" s="7" t="str">
        <f>"22111901420"</f>
        <v>22111901420</v>
      </c>
    </row>
    <row r="223" spans="8:8" ht="24.0" customHeight="1">
      <c r="A223" s="8">
        <v>221.0</v>
      </c>
      <c r="B223" s="7" t="str">
        <f>"王矞"</f>
        <v>王矞</v>
      </c>
      <c r="C223" s="7" t="str">
        <f>"女"</f>
        <v>女</v>
      </c>
      <c r="D223" s="7" t="str">
        <f>"22111901421"</f>
        <v>22111901421</v>
      </c>
    </row>
    <row r="224" spans="8:8" ht="24.0" customHeight="1">
      <c r="A224" s="8">
        <v>222.0</v>
      </c>
      <c r="B224" s="7" t="str">
        <f>"汪红"</f>
        <v>汪红</v>
      </c>
      <c r="C224" s="7" t="str">
        <f>"女"</f>
        <v>女</v>
      </c>
      <c r="D224" s="7" t="str">
        <f>"22111901422"</f>
        <v>22111901422</v>
      </c>
    </row>
    <row r="225" spans="8:8" ht="24.0" customHeight="1">
      <c r="A225" s="8">
        <v>223.0</v>
      </c>
      <c r="B225" s="7" t="str">
        <f>"杨睿茜"</f>
        <v>杨睿茜</v>
      </c>
      <c r="C225" s="7" t="str">
        <f>"女"</f>
        <v>女</v>
      </c>
      <c r="D225" s="7" t="str">
        <f>"22111901423"</f>
        <v>22111901423</v>
      </c>
    </row>
    <row r="226" spans="8:8" ht="24.0" customHeight="1">
      <c r="A226" s="8">
        <v>224.0</v>
      </c>
      <c r="B226" s="7" t="str">
        <f>"陈俊"</f>
        <v>陈俊</v>
      </c>
      <c r="C226" s="7" t="str">
        <f>"男"</f>
        <v>男</v>
      </c>
      <c r="D226" s="7" t="str">
        <f>"22111901425"</f>
        <v>22111901425</v>
      </c>
    </row>
    <row r="227" spans="8:8" ht="24.0" customHeight="1">
      <c r="A227" s="8">
        <v>225.0</v>
      </c>
      <c r="B227" s="7" t="str">
        <f>"余习嫒"</f>
        <v>余习嫒</v>
      </c>
      <c r="C227" s="7" t="str">
        <f>"女"</f>
        <v>女</v>
      </c>
      <c r="D227" s="7" t="str">
        <f>"22111901428"</f>
        <v>22111901428</v>
      </c>
    </row>
    <row r="228" spans="8:8" ht="24.0" customHeight="1">
      <c r="A228" s="8">
        <v>226.0</v>
      </c>
      <c r="B228" s="7" t="str">
        <f>"阮淑萍"</f>
        <v>阮淑萍</v>
      </c>
      <c r="C228" s="7" t="str">
        <f>"女"</f>
        <v>女</v>
      </c>
      <c r="D228" s="7" t="str">
        <f>"22111901429"</f>
        <v>22111901429</v>
      </c>
    </row>
    <row r="229" spans="8:8" ht="24.0" customHeight="1">
      <c r="A229" s="8">
        <v>227.0</v>
      </c>
      <c r="B229" s="7" t="str">
        <f>"杨丽"</f>
        <v>杨丽</v>
      </c>
      <c r="C229" s="7" t="str">
        <f>"女"</f>
        <v>女</v>
      </c>
      <c r="D229" s="7" t="str">
        <f>"22111901501"</f>
        <v>22111901501</v>
      </c>
    </row>
    <row r="230" spans="8:8" ht="24.0" customHeight="1">
      <c r="A230" s="8">
        <v>228.0</v>
      </c>
      <c r="B230" s="7" t="str">
        <f>"刘艳"</f>
        <v>刘艳</v>
      </c>
      <c r="C230" s="7" t="str">
        <f>"女"</f>
        <v>女</v>
      </c>
      <c r="D230" s="7" t="str">
        <f>"22111901502"</f>
        <v>22111901502</v>
      </c>
    </row>
    <row r="231" spans="8:8" ht="24.0" customHeight="1">
      <c r="A231" s="8">
        <v>229.0</v>
      </c>
      <c r="B231" s="7" t="str">
        <f>"黄礼斐"</f>
        <v>黄礼斐</v>
      </c>
      <c r="C231" s="7" t="str">
        <f>"女"</f>
        <v>女</v>
      </c>
      <c r="D231" s="7" t="str">
        <f>"22111901503"</f>
        <v>22111901503</v>
      </c>
    </row>
    <row r="232" spans="8:8" ht="24.0" customHeight="1">
      <c r="A232" s="8">
        <v>230.0</v>
      </c>
      <c r="B232" s="7" t="str">
        <f>"王逍"</f>
        <v>王逍</v>
      </c>
      <c r="C232" s="7" t="str">
        <f>"女"</f>
        <v>女</v>
      </c>
      <c r="D232" s="7" t="str">
        <f>"22111901504"</f>
        <v>22111901504</v>
      </c>
    </row>
    <row r="233" spans="8:8" ht="24.0" customHeight="1">
      <c r="A233" s="8">
        <v>231.0</v>
      </c>
      <c r="B233" s="7" t="str">
        <f>"张瑶"</f>
        <v>张瑶</v>
      </c>
      <c r="C233" s="7" t="str">
        <f>"女"</f>
        <v>女</v>
      </c>
      <c r="D233" s="7" t="str">
        <f>"22111901505"</f>
        <v>22111901505</v>
      </c>
    </row>
    <row r="234" spans="8:8" ht="24.0" customHeight="1">
      <c r="A234" s="8">
        <v>232.0</v>
      </c>
      <c r="B234" s="7" t="str">
        <f>"闫满阳"</f>
        <v>闫满阳</v>
      </c>
      <c r="C234" s="7" t="str">
        <f>"男"</f>
        <v>男</v>
      </c>
      <c r="D234" s="7" t="str">
        <f>"22111901506"</f>
        <v>22111901506</v>
      </c>
    </row>
    <row r="235" spans="8:8" ht="24.0" customHeight="1">
      <c r="A235" s="8">
        <v>233.0</v>
      </c>
      <c r="B235" s="7" t="str">
        <f>"张路"</f>
        <v>张路</v>
      </c>
      <c r="C235" s="7" t="str">
        <f>"男"</f>
        <v>男</v>
      </c>
      <c r="D235" s="7" t="str">
        <f>"22111901508"</f>
        <v>22111901508</v>
      </c>
    </row>
    <row r="236" spans="8:8" ht="24.0" customHeight="1">
      <c r="A236" s="8">
        <v>234.0</v>
      </c>
      <c r="B236" s="7" t="str">
        <f>"程学霞"</f>
        <v>程学霞</v>
      </c>
      <c r="C236" s="7" t="str">
        <f>"女"</f>
        <v>女</v>
      </c>
      <c r="D236" s="7" t="str">
        <f>"22111901510"</f>
        <v>22111901510</v>
      </c>
    </row>
    <row r="237" spans="8:8" ht="24.0" customHeight="1">
      <c r="A237" s="8">
        <v>235.0</v>
      </c>
      <c r="B237" s="7" t="str">
        <f>"程坤"</f>
        <v>程坤</v>
      </c>
      <c r="C237" s="7" t="str">
        <f>"男"</f>
        <v>男</v>
      </c>
      <c r="D237" s="7" t="str">
        <f>"22111901511"</f>
        <v>22111901511</v>
      </c>
    </row>
    <row r="238" spans="8:8" ht="24.0" customHeight="1">
      <c r="A238" s="8">
        <v>236.0</v>
      </c>
      <c r="B238" s="7" t="str">
        <f>"刘淼"</f>
        <v>刘淼</v>
      </c>
      <c r="C238" s="7" t="str">
        <f>"女"</f>
        <v>女</v>
      </c>
      <c r="D238" s="7" t="str">
        <f>"22111901515"</f>
        <v>22111901515</v>
      </c>
    </row>
    <row r="239" spans="8:8" ht="24.0" customHeight="1">
      <c r="A239" s="8">
        <v>237.0</v>
      </c>
      <c r="B239" s="7" t="str">
        <f>"黄焜"</f>
        <v>黄焜</v>
      </c>
      <c r="C239" s="7" t="str">
        <f>"男"</f>
        <v>男</v>
      </c>
      <c r="D239" s="7" t="str">
        <f>"22111901516"</f>
        <v>22111901516</v>
      </c>
    </row>
    <row r="240" spans="8:8" ht="24.0" customHeight="1">
      <c r="A240" s="8">
        <v>238.0</v>
      </c>
      <c r="B240" s="7" t="str">
        <f>"史娜"</f>
        <v>史娜</v>
      </c>
      <c r="C240" s="7" t="str">
        <f>"女"</f>
        <v>女</v>
      </c>
      <c r="D240" s="7" t="str">
        <f>"22111901517"</f>
        <v>22111901517</v>
      </c>
    </row>
    <row r="241" spans="8:8" ht="24.0" customHeight="1">
      <c r="A241" s="8">
        <v>239.0</v>
      </c>
      <c r="B241" s="7" t="str">
        <f>"卢小玲"</f>
        <v>卢小玲</v>
      </c>
      <c r="C241" s="7" t="str">
        <f>"女"</f>
        <v>女</v>
      </c>
      <c r="D241" s="7" t="str">
        <f>"22111901519"</f>
        <v>22111901519</v>
      </c>
    </row>
    <row r="242" spans="8:8" ht="24.0" customHeight="1">
      <c r="A242" s="8">
        <v>240.0</v>
      </c>
      <c r="B242" s="7" t="str">
        <f>"程璐"</f>
        <v>程璐</v>
      </c>
      <c r="C242" s="7" t="str">
        <f>"女"</f>
        <v>女</v>
      </c>
      <c r="D242" s="7" t="str">
        <f>"22111901520"</f>
        <v>22111901520</v>
      </c>
    </row>
    <row r="243" spans="8:8" ht="24.0" customHeight="1">
      <c r="A243" s="8">
        <v>241.0</v>
      </c>
      <c r="B243" s="7" t="str">
        <f>"沙楠"</f>
        <v>沙楠</v>
      </c>
      <c r="C243" s="7" t="str">
        <f>"男"</f>
        <v>男</v>
      </c>
      <c r="D243" s="7" t="str">
        <f>"22111901522"</f>
        <v>22111901522</v>
      </c>
    </row>
    <row r="244" spans="8:8" ht="24.0" customHeight="1">
      <c r="A244" s="8">
        <v>242.0</v>
      </c>
      <c r="B244" s="7" t="str">
        <f>"王普"</f>
        <v>王普</v>
      </c>
      <c r="C244" s="7" t="str">
        <f>"男"</f>
        <v>男</v>
      </c>
      <c r="D244" s="7" t="str">
        <f>"22111901525"</f>
        <v>22111901525</v>
      </c>
    </row>
    <row r="245" spans="8:8" ht="24.0" customHeight="1">
      <c r="A245" s="8">
        <v>243.0</v>
      </c>
      <c r="B245" s="7" t="str">
        <f>"张俊"</f>
        <v>张俊</v>
      </c>
      <c r="C245" s="7" t="str">
        <f>"男"</f>
        <v>男</v>
      </c>
      <c r="D245" s="7" t="str">
        <f>"22111901527"</f>
        <v>22111901527</v>
      </c>
    </row>
    <row r="246" spans="8:8" ht="24.0" customHeight="1">
      <c r="A246" s="8">
        <v>244.0</v>
      </c>
      <c r="B246" s="7" t="str">
        <f>"毛照文"</f>
        <v>毛照文</v>
      </c>
      <c r="C246" s="7" t="str">
        <f>"男"</f>
        <v>男</v>
      </c>
      <c r="D246" s="7" t="str">
        <f>"22111901529"</f>
        <v>22111901529</v>
      </c>
    </row>
  </sheetData>
  <mergeCells count="1">
    <mergeCell ref="A1:D1"/>
  </mergeCells>
  <printOptions horizontalCentered="1"/>
  <pageMargins left="0.357638888888889" right="0.357638888888889" top="0.60625" bottom="0.60625" header="0.5" footer="0.302777777777778"/>
  <pageSetup paperSize="9" scale="68"/>
  <headerFooter>
    <oddFooter>&amp;C&amp;P</oddFooter>
  </headerFooter>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ABR-AL60</dc:creator>
  <cp:lastModifiedBy>隐身守候</cp:lastModifiedBy>
  <dcterms:created xsi:type="dcterms:W3CDTF">2022-11-18T05:56:00Z</dcterms:created>
  <dcterms:modified xsi:type="dcterms:W3CDTF">2022-11-25T00:14:22Z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316A63F981364A2BAF8D0FA90BC5AA2D</vt:lpwstr>
  </property>
  <property fmtid="{D5CDD505-2E9C-101B-9397-08002B2CF9AE}" pid="3" name="KSOProductBuildVer">
    <vt:lpwstr>2052-11.1.0.12763</vt:lpwstr>
  </property>
</Properties>
</file>