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城郊街道" sheetId="1" r:id="rId1"/>
    <sheet name="工区街道" sheetId="9" r:id="rId2"/>
    <sheet name="城厢街道" sheetId="2" r:id="rId3"/>
    <sheet name="石塘街道" sheetId="5" r:id="rId4"/>
    <sheet name="丰谷镇" sheetId="3" r:id="rId5"/>
    <sheet name="青义镇" sheetId="4" r:id="rId6"/>
    <sheet name="新皂镇" sheetId="6" r:id="rId7"/>
    <sheet name="杨家镇" sheetId="7" r:id="rId8"/>
    <sheet name="吴家镇" sheetId="8" r:id="rId9"/>
  </sheets>
  <definedNames>
    <definedName name="_xlnm._FilterDatabase" localSheetId="0" hidden="1">城郊街道!$A$3:$F$88</definedName>
    <definedName name="_xlnm._FilterDatabase" localSheetId="4" hidden="1">丰谷镇!$A$3:$H$9</definedName>
    <definedName name="_xlnm._FilterDatabase" localSheetId="7" hidden="1">杨家镇!$A$3:$H$7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<sst xmlns="http://schemas.openxmlformats.org/spreadsheetml/2006/main" count="1062" uniqueCount="671">
  <si>
    <t>城郊街道专职网格员招聘考试进入体检人员名单</t>
  </si>
  <si>
    <t>名次</t>
  </si>
  <si>
    <t>姓名</t>
  </si>
  <si>
    <t>准考证号</t>
  </si>
  <si>
    <t>笔试成绩</t>
  </si>
  <si>
    <t>面试成绩</t>
  </si>
  <si>
    <t>总成绩</t>
  </si>
  <si>
    <t>是否进入体检</t>
  </si>
  <si>
    <t>备注</t>
  </si>
  <si>
    <t>龚勋</t>
  </si>
  <si>
    <t>J166</t>
  </si>
  <si>
    <t>是</t>
  </si>
  <si>
    <t>周竹影</t>
  </si>
  <si>
    <t>J086</t>
  </si>
  <si>
    <t>杨丽霞</t>
  </si>
  <si>
    <t>J035</t>
  </si>
  <si>
    <t>杜佳</t>
  </si>
  <si>
    <t>J082</t>
  </si>
  <si>
    <t>宋佳蔚</t>
  </si>
  <si>
    <t>J124</t>
  </si>
  <si>
    <t>罗丹丹</t>
  </si>
  <si>
    <t>J135</t>
  </si>
  <si>
    <t>龙科宇</t>
  </si>
  <si>
    <t>J104</t>
  </si>
  <si>
    <t>林朕宇</t>
  </si>
  <si>
    <t>J031</t>
  </si>
  <si>
    <t>刘昶</t>
  </si>
  <si>
    <t>J015</t>
  </si>
  <si>
    <t>陶菊</t>
  </si>
  <si>
    <t>J053</t>
  </si>
  <si>
    <t>赵汝轩</t>
  </si>
  <si>
    <t>J072</t>
  </si>
  <si>
    <t>许雯</t>
  </si>
  <si>
    <t>J125</t>
  </si>
  <si>
    <t>潘丽君</t>
  </si>
  <si>
    <t>J006</t>
  </si>
  <si>
    <t>史佩佩</t>
  </si>
  <si>
    <t>J024</t>
  </si>
  <si>
    <t>李波</t>
  </si>
  <si>
    <t>J134</t>
  </si>
  <si>
    <t>王新</t>
  </si>
  <si>
    <t>J058</t>
  </si>
  <si>
    <t>雷亦婷</t>
  </si>
  <si>
    <t>J033</t>
  </si>
  <si>
    <t>刘清</t>
  </si>
  <si>
    <t>J028</t>
  </si>
  <si>
    <t>钟丽</t>
  </si>
  <si>
    <t>J034</t>
  </si>
  <si>
    <t>唐蓉</t>
  </si>
  <si>
    <t>J092</t>
  </si>
  <si>
    <t>付佳露</t>
  </si>
  <si>
    <t>J080</t>
  </si>
  <si>
    <t>王鹏</t>
  </si>
  <si>
    <t>J019</t>
  </si>
  <si>
    <t>罗志敏</t>
  </si>
  <si>
    <t>J148</t>
  </si>
  <si>
    <t>文雪洋</t>
  </si>
  <si>
    <t>J190</t>
  </si>
  <si>
    <t>杨官坤</t>
  </si>
  <si>
    <t>J026</t>
  </si>
  <si>
    <t>邱廉至</t>
  </si>
  <si>
    <t>J132</t>
  </si>
  <si>
    <t>肖燕</t>
  </si>
  <si>
    <t>J045</t>
  </si>
  <si>
    <t>景林</t>
  </si>
  <si>
    <t>J187</t>
  </si>
  <si>
    <t>李宏毅</t>
  </si>
  <si>
    <t>J073</t>
  </si>
  <si>
    <t>赖劼</t>
  </si>
  <si>
    <t>J067</t>
  </si>
  <si>
    <t>赵惠敏</t>
  </si>
  <si>
    <t>J085</t>
  </si>
  <si>
    <t>何成伟</t>
  </si>
  <si>
    <t>J093</t>
  </si>
  <si>
    <t>茹月</t>
  </si>
  <si>
    <t>J118</t>
  </si>
  <si>
    <t>邓静</t>
  </si>
  <si>
    <t>J107</t>
  </si>
  <si>
    <t>陈维桢</t>
  </si>
  <si>
    <t>J117</t>
  </si>
  <si>
    <t>刘琴</t>
  </si>
  <si>
    <t>J144</t>
  </si>
  <si>
    <t>寇莎</t>
  </si>
  <si>
    <t>J084</t>
  </si>
  <si>
    <t>付雪花</t>
  </si>
  <si>
    <t>J111</t>
  </si>
  <si>
    <t>罗明</t>
  </si>
  <si>
    <t>J070</t>
  </si>
  <si>
    <t>万佳</t>
  </si>
  <si>
    <t>J044</t>
  </si>
  <si>
    <t>谭丽萍</t>
  </si>
  <si>
    <t>J189</t>
  </si>
  <si>
    <t>胡亦可</t>
  </si>
  <si>
    <t>J126</t>
  </si>
  <si>
    <t>王莎</t>
  </si>
  <si>
    <t>J030</t>
  </si>
  <si>
    <t>谢依晋</t>
  </si>
  <si>
    <t>J009</t>
  </si>
  <si>
    <t>蒋泽龙</t>
  </si>
  <si>
    <t>J014</t>
  </si>
  <si>
    <t>王淇</t>
  </si>
  <si>
    <t>J027</t>
  </si>
  <si>
    <t>刘芳芳</t>
  </si>
  <si>
    <t>J102</t>
  </si>
  <si>
    <t>蒋文群</t>
  </si>
  <si>
    <t>J120</t>
  </si>
  <si>
    <t>王晓梅</t>
  </si>
  <si>
    <t>J013</t>
  </si>
  <si>
    <t>李小芝</t>
  </si>
  <si>
    <t>J079</t>
  </si>
  <si>
    <t>吴宇莎</t>
  </si>
  <si>
    <t>J193</t>
  </si>
  <si>
    <t>易香</t>
  </si>
  <si>
    <t>J186</t>
  </si>
  <si>
    <t>李碧智</t>
  </si>
  <si>
    <t>J128</t>
  </si>
  <si>
    <t>崔俊</t>
  </si>
  <si>
    <t>J042</t>
  </si>
  <si>
    <t>曹金伟</t>
  </si>
  <si>
    <t>J159</t>
  </si>
  <si>
    <t>刘轩</t>
  </si>
  <si>
    <t>J005</t>
  </si>
  <si>
    <t>冉利英</t>
  </si>
  <si>
    <t>J071</t>
  </si>
  <si>
    <t>彭露洁</t>
  </si>
  <si>
    <t>J131</t>
  </si>
  <si>
    <t>赵龙</t>
  </si>
  <si>
    <t>J046</t>
  </si>
  <si>
    <t>刘蝉</t>
  </si>
  <si>
    <t>J020</t>
  </si>
  <si>
    <t>欧阳正雨</t>
  </si>
  <si>
    <t>J061</t>
  </si>
  <si>
    <t>佟丽君</t>
  </si>
  <si>
    <t>J196</t>
  </si>
  <si>
    <t>赵灿</t>
  </si>
  <si>
    <t>J054</t>
  </si>
  <si>
    <t>刘扬</t>
  </si>
  <si>
    <t>J011</t>
  </si>
  <si>
    <t>肖游宽</t>
  </si>
  <si>
    <t>J075</t>
  </si>
  <si>
    <t>张钰坤</t>
  </si>
  <si>
    <t>J146</t>
  </si>
  <si>
    <t>吴冠男</t>
  </si>
  <si>
    <t>J158</t>
  </si>
  <si>
    <t>邱玉湘</t>
  </si>
  <si>
    <t>J116</t>
  </si>
  <si>
    <t>钟天赐</t>
  </si>
  <si>
    <t>J181</t>
  </si>
  <si>
    <t>高红</t>
  </si>
  <si>
    <t>J040</t>
  </si>
  <si>
    <t>曾靖雯</t>
  </si>
  <si>
    <t>J062</t>
  </si>
  <si>
    <t>徐钰尧</t>
  </si>
  <si>
    <t>J145</t>
  </si>
  <si>
    <t>张潇</t>
  </si>
  <si>
    <t>J025</t>
  </si>
  <si>
    <t>张语芯</t>
  </si>
  <si>
    <t>J188</t>
  </si>
  <si>
    <t>范帆</t>
  </si>
  <si>
    <t>J151</t>
  </si>
  <si>
    <t>谢何雯婷</t>
  </si>
  <si>
    <t>J021</t>
  </si>
  <si>
    <t>漆俊皓</t>
  </si>
  <si>
    <t>J152</t>
  </si>
  <si>
    <t>杨莫</t>
  </si>
  <si>
    <t>J097</t>
  </si>
  <si>
    <t>杨岚</t>
  </si>
  <si>
    <t>J137</t>
  </si>
  <si>
    <t>毛娜</t>
  </si>
  <si>
    <t>J103</t>
  </si>
  <si>
    <t>龚曼</t>
  </si>
  <si>
    <t>J140</t>
  </si>
  <si>
    <t>邓逍</t>
  </si>
  <si>
    <t>J174</t>
  </si>
  <si>
    <t>朱倍德</t>
  </si>
  <si>
    <t>J195</t>
  </si>
  <si>
    <t>云才平</t>
  </si>
  <si>
    <t>J023</t>
  </si>
  <si>
    <t>顾曾林</t>
  </si>
  <si>
    <t>J177</t>
  </si>
  <si>
    <t>工区街道专职网格员招聘考试进入体检人员名单</t>
  </si>
  <si>
    <t>叶兰</t>
  </si>
  <si>
    <t>G138</t>
  </si>
  <si>
    <t>宋晗槟</t>
  </si>
  <si>
    <t>G052</t>
  </si>
  <si>
    <t>邱瑞荔</t>
  </si>
  <si>
    <t>G135</t>
  </si>
  <si>
    <t>吕美玲</t>
  </si>
  <si>
    <t>G083</t>
  </si>
  <si>
    <t>王仁杰</t>
  </si>
  <si>
    <t>G167</t>
  </si>
  <si>
    <t>曾凤英</t>
  </si>
  <si>
    <t>G013</t>
  </si>
  <si>
    <t>黄晓兰</t>
  </si>
  <si>
    <t>G163</t>
  </si>
  <si>
    <t>任鸿杰</t>
  </si>
  <si>
    <t>G192</t>
  </si>
  <si>
    <t>詹玉琴</t>
  </si>
  <si>
    <t>G049</t>
  </si>
  <si>
    <t>朱津金</t>
  </si>
  <si>
    <t>G189</t>
  </si>
  <si>
    <t>董文江</t>
  </si>
  <si>
    <t>G126</t>
  </si>
  <si>
    <t>张泽炜</t>
  </si>
  <si>
    <t>G121</t>
  </si>
  <si>
    <t>付岚</t>
  </si>
  <si>
    <t>G123</t>
  </si>
  <si>
    <t>熊智</t>
  </si>
  <si>
    <t>G122</t>
  </si>
  <si>
    <t>苏海燕</t>
  </si>
  <si>
    <t>G185</t>
  </si>
  <si>
    <t>杜志城</t>
  </si>
  <si>
    <t>G009</t>
  </si>
  <si>
    <t>唐灵</t>
  </si>
  <si>
    <t>G197</t>
  </si>
  <si>
    <t>张宇</t>
  </si>
  <si>
    <t>G153</t>
  </si>
  <si>
    <t>王敏</t>
  </si>
  <si>
    <t>G070</t>
  </si>
  <si>
    <t>邓佳怡</t>
  </si>
  <si>
    <t>G137</t>
  </si>
  <si>
    <t>王新运</t>
  </si>
  <si>
    <t>G010</t>
  </si>
  <si>
    <t>马瑜</t>
  </si>
  <si>
    <t>G033</t>
  </si>
  <si>
    <t>吴云秋</t>
  </si>
  <si>
    <t>G047</t>
  </si>
  <si>
    <t>陈林</t>
  </si>
  <si>
    <t>G125</t>
  </si>
  <si>
    <t>严亚琳</t>
  </si>
  <si>
    <t>G160</t>
  </si>
  <si>
    <t>肖玉碟</t>
  </si>
  <si>
    <t>G022</t>
  </si>
  <si>
    <t>李岷蔚</t>
  </si>
  <si>
    <t>G092</t>
  </si>
  <si>
    <t>林吉</t>
  </si>
  <si>
    <t>G008</t>
  </si>
  <si>
    <t>于岚</t>
  </si>
  <si>
    <t>G017</t>
  </si>
  <si>
    <t>李诺兰</t>
  </si>
  <si>
    <t>G129</t>
  </si>
  <si>
    <t>范栋才</t>
  </si>
  <si>
    <t>G084</t>
  </si>
  <si>
    <t>马相怡</t>
  </si>
  <si>
    <t>G139</t>
  </si>
  <si>
    <t>曹兰</t>
  </si>
  <si>
    <t>G113</t>
  </si>
  <si>
    <t>冯亚</t>
  </si>
  <si>
    <t>G036</t>
  </si>
  <si>
    <t>李倩</t>
  </si>
  <si>
    <t>G023</t>
  </si>
  <si>
    <t>彭潇</t>
  </si>
  <si>
    <t>G091</t>
  </si>
  <si>
    <t>杨毅</t>
  </si>
  <si>
    <t>G170</t>
  </si>
  <si>
    <t>何花</t>
  </si>
  <si>
    <t>G190</t>
  </si>
  <si>
    <t>王诚</t>
  </si>
  <si>
    <t>G103</t>
  </si>
  <si>
    <t>赵娜</t>
  </si>
  <si>
    <t>G166</t>
  </si>
  <si>
    <t>昌鑫辰</t>
  </si>
  <si>
    <t>G096</t>
  </si>
  <si>
    <t>任艾佳</t>
  </si>
  <si>
    <t>G006</t>
  </si>
  <si>
    <t>蒋馨璐</t>
  </si>
  <si>
    <t>G071</t>
  </si>
  <si>
    <t>刘芳</t>
  </si>
  <si>
    <t>G111</t>
  </si>
  <si>
    <t>黄婧</t>
  </si>
  <si>
    <t>G143</t>
  </si>
  <si>
    <t>陈杉杉</t>
  </si>
  <si>
    <t>G142</t>
  </si>
  <si>
    <t>黄晶晶</t>
  </si>
  <si>
    <t>G098</t>
  </si>
  <si>
    <t>戴庆</t>
  </si>
  <si>
    <t>G050</t>
  </si>
  <si>
    <t>辜佳惠</t>
  </si>
  <si>
    <t>G130</t>
  </si>
  <si>
    <t>魏雅琴</t>
  </si>
  <si>
    <t>G161</t>
  </si>
  <si>
    <t>樊忠建</t>
  </si>
  <si>
    <t>G157</t>
  </si>
  <si>
    <t>张琳峰</t>
  </si>
  <si>
    <t>G136</t>
  </si>
  <si>
    <t>雷小灵</t>
  </si>
  <si>
    <t>G082</t>
  </si>
  <si>
    <t>虞倩</t>
  </si>
  <si>
    <t>G038</t>
  </si>
  <si>
    <t>陈君利</t>
  </si>
  <si>
    <t>G108</t>
  </si>
  <si>
    <t>徐嘉怡</t>
  </si>
  <si>
    <t>G141</t>
  </si>
  <si>
    <t>张蓝兮</t>
  </si>
  <si>
    <t>G034</t>
  </si>
  <si>
    <t>王雯茜</t>
  </si>
  <si>
    <t>G040</t>
  </si>
  <si>
    <t>肖周扬</t>
  </si>
  <si>
    <t>G032</t>
  </si>
  <si>
    <t>王文昊</t>
  </si>
  <si>
    <t>G063</t>
  </si>
  <si>
    <t>廖华</t>
  </si>
  <si>
    <t>G012</t>
  </si>
  <si>
    <t>李尚儒</t>
  </si>
  <si>
    <t>G031</t>
  </si>
  <si>
    <t>刘烨</t>
  </si>
  <si>
    <t>G151</t>
  </si>
  <si>
    <t>李黎明</t>
  </si>
  <si>
    <t>G045</t>
  </si>
  <si>
    <t>旷丁元</t>
  </si>
  <si>
    <t>G131</t>
  </si>
  <si>
    <t>杨琦</t>
  </si>
  <si>
    <t>G018</t>
  </si>
  <si>
    <t>李季松</t>
  </si>
  <si>
    <t>G110</t>
  </si>
  <si>
    <t>王艳红</t>
  </si>
  <si>
    <t>G094</t>
  </si>
  <si>
    <t>郑文剑</t>
  </si>
  <si>
    <t>G053</t>
  </si>
  <si>
    <t>何日哈</t>
  </si>
  <si>
    <t>G162</t>
  </si>
  <si>
    <t>严悦</t>
  </si>
  <si>
    <t>G114</t>
  </si>
  <si>
    <t>赵晓</t>
  </si>
  <si>
    <t>G134</t>
  </si>
  <si>
    <t>陈尚</t>
  </si>
  <si>
    <t>G194</t>
  </si>
  <si>
    <t>李治言</t>
  </si>
  <si>
    <t>G055</t>
  </si>
  <si>
    <t>王梅</t>
  </si>
  <si>
    <t>G043</t>
  </si>
  <si>
    <t>何沂柳</t>
  </si>
  <si>
    <t>G109</t>
  </si>
  <si>
    <t>罗雅心</t>
  </si>
  <si>
    <t>G072</t>
  </si>
  <si>
    <t>周婧</t>
  </si>
  <si>
    <t>G104</t>
  </si>
  <si>
    <t>刘琦琦</t>
  </si>
  <si>
    <t>G046</t>
  </si>
  <si>
    <t>杨春芳</t>
  </si>
  <si>
    <t>G154</t>
  </si>
  <si>
    <t>李城</t>
  </si>
  <si>
    <t>G156</t>
  </si>
  <si>
    <t>陈艺</t>
  </si>
  <si>
    <t>G095</t>
  </si>
  <si>
    <t>洋珠娜姆</t>
  </si>
  <si>
    <t>G080</t>
  </si>
  <si>
    <t>王秋菊</t>
  </si>
  <si>
    <t>G044</t>
  </si>
  <si>
    <t>郭境</t>
  </si>
  <si>
    <t>G124</t>
  </si>
  <si>
    <t>丁婧</t>
  </si>
  <si>
    <t>G042</t>
  </si>
  <si>
    <t>罗雪梅</t>
  </si>
  <si>
    <t>G165</t>
  </si>
  <si>
    <t>李超</t>
  </si>
  <si>
    <t>G019</t>
  </si>
  <si>
    <t>曹颜</t>
  </si>
  <si>
    <t>G079</t>
  </si>
  <si>
    <t>廖春梅</t>
  </si>
  <si>
    <t>G073</t>
  </si>
  <si>
    <t>陈敏</t>
  </si>
  <si>
    <t>G016</t>
  </si>
  <si>
    <t>李琴</t>
  </si>
  <si>
    <t>G076</t>
  </si>
  <si>
    <t>李春莲</t>
  </si>
  <si>
    <t>G164</t>
  </si>
  <si>
    <t>于江霞</t>
  </si>
  <si>
    <t>G183</t>
  </si>
  <si>
    <t>郑文佳</t>
  </si>
  <si>
    <t>G193</t>
  </si>
  <si>
    <t>城厢街道专职网格员招聘考试进入体检人员名单</t>
  </si>
  <si>
    <t>陈倩玉</t>
  </si>
  <si>
    <t>C102</t>
  </si>
  <si>
    <t>冯雪娇</t>
  </si>
  <si>
    <t>C101</t>
  </si>
  <si>
    <t>孟丽娟</t>
  </si>
  <si>
    <t>C113</t>
  </si>
  <si>
    <t>彭婷</t>
  </si>
  <si>
    <t>C066</t>
  </si>
  <si>
    <t>谢汶芮</t>
  </si>
  <si>
    <t>C077</t>
  </si>
  <si>
    <t>彭婧</t>
  </si>
  <si>
    <t>C104</t>
  </si>
  <si>
    <t>罗丽</t>
  </si>
  <si>
    <t>C111</t>
  </si>
  <si>
    <t>康泰</t>
  </si>
  <si>
    <t>C070</t>
  </si>
  <si>
    <t>廖文博</t>
  </si>
  <si>
    <t>C099</t>
  </si>
  <si>
    <t>田莉萍</t>
  </si>
  <si>
    <t>C097</t>
  </si>
  <si>
    <t>钟雯</t>
  </si>
  <si>
    <t>C060</t>
  </si>
  <si>
    <t>易江</t>
  </si>
  <si>
    <t>C051</t>
  </si>
  <si>
    <t>张露</t>
  </si>
  <si>
    <t>C095</t>
  </si>
  <si>
    <t>唐珍珍</t>
  </si>
  <si>
    <t>C100</t>
  </si>
  <si>
    <t>杨洋</t>
  </si>
  <si>
    <t>C119</t>
  </si>
  <si>
    <t>曹辉</t>
  </si>
  <si>
    <t>C035</t>
  </si>
  <si>
    <t>杨悦</t>
  </si>
  <si>
    <t>C050</t>
  </si>
  <si>
    <t>李海阳</t>
  </si>
  <si>
    <t>C106</t>
  </si>
  <si>
    <t>蒋莎莎</t>
  </si>
  <si>
    <t>C074</t>
  </si>
  <si>
    <t>陈露</t>
  </si>
  <si>
    <t>C022</t>
  </si>
  <si>
    <t>张文析</t>
  </si>
  <si>
    <t>C057</t>
  </si>
  <si>
    <t>周黛馨</t>
  </si>
  <si>
    <t>C030</t>
  </si>
  <si>
    <t>王杰</t>
  </si>
  <si>
    <t>C064</t>
  </si>
  <si>
    <t>张润东</t>
  </si>
  <si>
    <t>C063</t>
  </si>
  <si>
    <t>贾恒</t>
  </si>
  <si>
    <t>C089</t>
  </si>
  <si>
    <t>马薇</t>
  </si>
  <si>
    <t>C085</t>
  </si>
  <si>
    <t>邹林洋</t>
  </si>
  <si>
    <t>C017</t>
  </si>
  <si>
    <t>张晓君</t>
  </si>
  <si>
    <t>C048</t>
  </si>
  <si>
    <t>赵钰龙</t>
  </si>
  <si>
    <t>C071</t>
  </si>
  <si>
    <t>程诗琦</t>
  </si>
  <si>
    <t>C107</t>
  </si>
  <si>
    <t>彭凤茹</t>
  </si>
  <si>
    <t>C021</t>
  </si>
  <si>
    <t>张航</t>
  </si>
  <si>
    <t>C080</t>
  </si>
  <si>
    <t>明玉瑶</t>
  </si>
  <si>
    <t>C075</t>
  </si>
  <si>
    <t>张美铃</t>
  </si>
  <si>
    <t>C008</t>
  </si>
  <si>
    <t>朱金红</t>
  </si>
  <si>
    <t>C009</t>
  </si>
  <si>
    <t>陈泓君</t>
  </si>
  <si>
    <t>C065</t>
  </si>
  <si>
    <t>高艳</t>
  </si>
  <si>
    <t>C016</t>
  </si>
  <si>
    <t>于素芬</t>
  </si>
  <si>
    <t>C062</t>
  </si>
  <si>
    <t>黄小华</t>
  </si>
  <si>
    <t>C023</t>
  </si>
  <si>
    <t>张欣</t>
  </si>
  <si>
    <t>C068</t>
  </si>
  <si>
    <t>向影</t>
  </si>
  <si>
    <t>C110</t>
  </si>
  <si>
    <t>杜依洋</t>
  </si>
  <si>
    <t>C118</t>
  </si>
  <si>
    <t>王华</t>
  </si>
  <si>
    <t>C108</t>
  </si>
  <si>
    <t>李欣芸</t>
  </si>
  <si>
    <t>C020</t>
  </si>
  <si>
    <t>张芳</t>
  </si>
  <si>
    <t>C109</t>
  </si>
  <si>
    <t>马赵文</t>
  </si>
  <si>
    <t>C052</t>
  </si>
  <si>
    <t>潘传晖</t>
  </si>
  <si>
    <t>C083</t>
  </si>
  <si>
    <t>朱玲</t>
  </si>
  <si>
    <t>C086</t>
  </si>
  <si>
    <t>石塘街道专职网格员招聘考试进入体检人员名单</t>
  </si>
  <si>
    <t>代汶伶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</si>
  <si>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117</t>
    </r>
  </si>
  <si>
    <t>范吕章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</si>
  <si>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051</t>
    </r>
  </si>
  <si>
    <t>杨明希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</si>
  <si>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031</t>
    </r>
  </si>
  <si>
    <t>徐青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</si>
  <si>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017</t>
    </r>
  </si>
  <si>
    <t>马欣琪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</si>
  <si>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085</t>
    </r>
  </si>
  <si>
    <t>柳婧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</si>
  <si>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036</t>
    </r>
  </si>
  <si>
    <t>罗顺丹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</si>
  <si>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042</t>
    </r>
  </si>
  <si>
    <t>胡娟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</si>
  <si>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068</t>
    </r>
  </si>
  <si>
    <t>胡顺发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</si>
  <si>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105</t>
    </r>
  </si>
  <si>
    <t>徐莉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</si>
  <si>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016</t>
    </r>
  </si>
  <si>
    <t>李应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</si>
  <si>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047</t>
    </r>
  </si>
  <si>
    <t>杜雨亭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</si>
  <si>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057</t>
    </r>
  </si>
  <si>
    <t>赵文钰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</si>
  <si>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103</t>
    </r>
  </si>
  <si>
    <t>李俞霖</t>
  </si>
  <si>
    <t>S018</t>
  </si>
  <si>
    <t>刘仲明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</si>
  <si>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062</t>
    </r>
  </si>
  <si>
    <t>周杉珊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</si>
  <si>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004</t>
    </r>
  </si>
  <si>
    <t>何丽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</si>
  <si>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115</t>
    </r>
  </si>
  <si>
    <t>敬先朝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</si>
  <si>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101</t>
    </r>
  </si>
  <si>
    <t>王红月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</si>
  <si>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005</t>
    </r>
  </si>
  <si>
    <t>张同均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</si>
  <si>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053</t>
    </r>
  </si>
  <si>
    <t>袁嘉锴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</si>
  <si>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044</t>
    </r>
  </si>
  <si>
    <t>何雨彦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</si>
  <si>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006</t>
    </r>
  </si>
  <si>
    <t>陈莉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</si>
  <si>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007</t>
    </r>
  </si>
  <si>
    <t>王梽璇</t>
  </si>
  <si>
    <t>S012</t>
  </si>
  <si>
    <t>王丽娟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</si>
  <si>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058</t>
    </r>
  </si>
  <si>
    <t>张敏</t>
  </si>
  <si>
    <t>S067</t>
  </si>
  <si>
    <t>张晶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</si>
  <si>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049</t>
    </r>
  </si>
  <si>
    <t>罗丽娟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</si>
  <si>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023</t>
    </r>
  </si>
  <si>
    <t>杨婉玉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</si>
  <si>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035</t>
    </r>
  </si>
  <si>
    <t>利睿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</si>
  <si>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054</t>
    </r>
  </si>
  <si>
    <t>张燕琳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</si>
  <si>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124</t>
    </r>
  </si>
  <si>
    <t>马川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</si>
  <si>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020</t>
    </r>
  </si>
  <si>
    <t>蒲培春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</si>
  <si>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046</t>
    </r>
  </si>
  <si>
    <t>骆轶媛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</si>
  <si>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113</t>
    </r>
  </si>
  <si>
    <t>龚米蓉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</si>
  <si>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095</t>
    </r>
  </si>
  <si>
    <t>武燕燕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</si>
  <si>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045</t>
    </r>
  </si>
  <si>
    <t>何鑫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</si>
  <si>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001</t>
    </r>
  </si>
  <si>
    <t>彭海洋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</si>
  <si>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061</t>
    </r>
  </si>
  <si>
    <t>杨聪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</si>
  <si>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050</t>
    </r>
  </si>
  <si>
    <t>曹福洋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</si>
  <si>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026</t>
    </r>
  </si>
  <si>
    <t xml:space="preserve">廖丽萍 
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</si>
  <si>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087</t>
    </r>
  </si>
  <si>
    <t>吴菊英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</si>
  <si>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077</t>
    </r>
  </si>
  <si>
    <t>贾红梅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</si>
  <si>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021</t>
    </r>
  </si>
  <si>
    <t>杨丹丹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</si>
  <si>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041</t>
    </r>
  </si>
  <si>
    <t>苟雪</t>
  </si>
  <si>
    <t>S011</t>
  </si>
  <si>
    <t>何文君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</si>
  <si>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104</t>
    </r>
  </si>
  <si>
    <t>陈雪婷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</si>
  <si>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090</t>
    </r>
  </si>
  <si>
    <t>董芮伶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</si>
  <si>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088</t>
    </r>
  </si>
  <si>
    <t>邱凌飞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</si>
  <si>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060</t>
    </r>
  </si>
  <si>
    <t>李雯婷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</si>
  <si>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024</t>
    </r>
  </si>
  <si>
    <t>高亚坤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</si>
  <si>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033</t>
    </r>
  </si>
  <si>
    <t>李婷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</si>
  <si>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097</t>
    </r>
  </si>
  <si>
    <t>黄柳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</si>
  <si>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071</t>
    </r>
  </si>
  <si>
    <t>李霈妍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</si>
  <si>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063</t>
    </r>
  </si>
  <si>
    <t>何丹丹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</si>
  <si>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048</t>
    </r>
  </si>
  <si>
    <t>李紫胭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</si>
  <si>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055</t>
    </r>
  </si>
  <si>
    <t>龙燕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</si>
  <si>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100</t>
    </r>
  </si>
  <si>
    <t>张庆虹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</si>
  <si>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015</t>
    </r>
  </si>
  <si>
    <t>贾梁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</si>
  <si>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038</t>
    </r>
  </si>
  <si>
    <t>李依蔓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</si>
  <si>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029</t>
    </r>
  </si>
  <si>
    <t>尹姝彦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</si>
  <si>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086</t>
    </r>
  </si>
  <si>
    <t xml:space="preserve">  丰谷镇专职网格员招聘考试进入体检人员名单</t>
  </si>
  <si>
    <t>李莎</t>
  </si>
  <si>
    <t>F008</t>
  </si>
  <si>
    <t>刘静</t>
  </si>
  <si>
    <t>F001</t>
  </si>
  <si>
    <t>王丽</t>
  </si>
  <si>
    <t>F002</t>
  </si>
  <si>
    <t>淳久秦</t>
  </si>
  <si>
    <t>F019</t>
  </si>
  <si>
    <t>蒋自立</t>
  </si>
  <si>
    <t>F011</t>
  </si>
  <si>
    <t>吴巽邑</t>
  </si>
  <si>
    <t>F009</t>
  </si>
  <si>
    <t>青义镇专职网格员招聘考试进入体检人员名单</t>
  </si>
  <si>
    <t>蒋云沁</t>
  </si>
  <si>
    <t>Q037</t>
  </si>
  <si>
    <t>张传丽</t>
  </si>
  <si>
    <t>Q048</t>
  </si>
  <si>
    <t>陈妍锡</t>
  </si>
  <si>
    <t>Q026</t>
  </si>
  <si>
    <t>张雨婷</t>
  </si>
  <si>
    <t>Q002</t>
  </si>
  <si>
    <t>张梅</t>
  </si>
  <si>
    <t>Q030</t>
  </si>
  <si>
    <t>张雨琦</t>
  </si>
  <si>
    <t>Q023</t>
  </si>
  <si>
    <t>李志瑛</t>
  </si>
  <si>
    <t>Q001</t>
  </si>
  <si>
    <t>蒋逍逍</t>
  </si>
  <si>
    <t>Q032</t>
  </si>
  <si>
    <t>蒋涛荣</t>
  </si>
  <si>
    <t>Q039</t>
  </si>
  <si>
    <t>蒋雨婷</t>
  </si>
  <si>
    <t>Q014</t>
  </si>
  <si>
    <t>周思仪</t>
  </si>
  <si>
    <t>Q019</t>
  </si>
  <si>
    <t>罗青玉</t>
  </si>
  <si>
    <t>Q013</t>
  </si>
  <si>
    <t>高程鑫</t>
  </si>
  <si>
    <t>Q021</t>
  </si>
  <si>
    <t>吴学婷</t>
  </si>
  <si>
    <t>Q003</t>
  </si>
  <si>
    <t>万欢</t>
  </si>
  <si>
    <t>Q016</t>
  </si>
  <si>
    <t>新皂镇专职网格员招聘考试进入体检人员名单</t>
  </si>
  <si>
    <t>李娟</t>
  </si>
  <si>
    <t>X027</t>
  </si>
  <si>
    <t>X021</t>
  </si>
  <si>
    <t>宋佳</t>
  </si>
  <si>
    <t>X034</t>
  </si>
  <si>
    <t>刘君梅</t>
  </si>
  <si>
    <t>X004</t>
  </si>
  <si>
    <t>秦杰</t>
  </si>
  <si>
    <t>X033</t>
  </si>
  <si>
    <t>胡鑫</t>
  </si>
  <si>
    <t>X032</t>
  </si>
  <si>
    <t>刘红</t>
  </si>
  <si>
    <t>X023</t>
  </si>
  <si>
    <t>赵芯悦</t>
  </si>
  <si>
    <t>X003</t>
  </si>
  <si>
    <t>安雨堃</t>
  </si>
  <si>
    <t>X017</t>
  </si>
  <si>
    <t>徐朝阳</t>
  </si>
  <si>
    <t>X001</t>
  </si>
  <si>
    <t xml:space="preserve">  杨家镇专职网格员招聘考试进入体检人员名单</t>
  </si>
  <si>
    <t>唐焦焦</t>
  </si>
  <si>
    <t>Y008</t>
  </si>
  <si>
    <t>杨萍</t>
  </si>
  <si>
    <t>Y010</t>
  </si>
  <si>
    <t>张金蓉</t>
  </si>
  <si>
    <t>Y007</t>
  </si>
  <si>
    <t>沈琬霞</t>
  </si>
  <si>
    <t>Y005</t>
  </si>
  <si>
    <t>吴家镇专职网格员招聘考试进入体检人员名单</t>
  </si>
  <si>
    <t>王涛</t>
  </si>
  <si>
    <t>W001</t>
  </si>
  <si>
    <t>王亚琪</t>
  </si>
  <si>
    <t>W006</t>
  </si>
  <si>
    <t>王婷</t>
  </si>
  <si>
    <t>W004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</si>
</sst>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);[Red]\(0\)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7" fillId="0" borderId="2" xfId="5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5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7" fillId="2" borderId="2" xfId="5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2" borderId="2" xfId="5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5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opLeftCell="A78" workbookViewId="0">
      <selection activeCell="C109" sqref="C109"/>
    </sheetView>
  </sheetViews>
  <sheetFormatPr defaultColWidth="9" defaultRowHeight="13.5" outlineLevelCol="7"/>
  <cols>
    <col min="1" max="1" width="8.625" style="1" customWidth="1"/>
    <col min="2" max="7" width="11.125" style="1" customWidth="1"/>
    <col min="8" max="16384" width="9" style="1"/>
  </cols>
  <sheetData>
    <row r="1" ht="4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2.75" customHeight="1" spans="2:7">
      <c r="B2" s="8"/>
      <c r="C2" s="8"/>
      <c r="D2" s="8"/>
      <c r="E2" s="8"/>
      <c r="F2" s="8"/>
      <c r="G2" s="8"/>
    </row>
    <row r="3" s="52" customFormat="1" ht="39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5" customHeight="1" spans="1:8">
      <c r="A4" s="5">
        <v>1</v>
      </c>
      <c r="B4" s="53" t="s">
        <v>9</v>
      </c>
      <c r="C4" s="10" t="s">
        <v>10</v>
      </c>
      <c r="D4" s="20">
        <v>78</v>
      </c>
      <c r="E4" s="5">
        <v>91.35</v>
      </c>
      <c r="F4" s="5">
        <f>D4*0.5+E4*0.5</f>
        <v>84.675</v>
      </c>
      <c r="G4" s="5" t="s">
        <v>11</v>
      </c>
      <c r="H4" s="54"/>
    </row>
    <row r="5" ht="25" customHeight="1" spans="1:8">
      <c r="A5" s="5">
        <v>2</v>
      </c>
      <c r="B5" s="53" t="s">
        <v>12</v>
      </c>
      <c r="C5" s="10" t="s">
        <v>13</v>
      </c>
      <c r="D5" s="20">
        <v>71</v>
      </c>
      <c r="E5" s="5">
        <v>89.22</v>
      </c>
      <c r="F5" s="5">
        <f t="shared" ref="F5:F36" si="0">D5*0.5+E5*0.5</f>
        <v>80.11</v>
      </c>
      <c r="G5" s="5" t="s">
        <v>11</v>
      </c>
      <c r="H5" s="54"/>
    </row>
    <row r="6" ht="25" customHeight="1" spans="1:8">
      <c r="A6" s="5">
        <v>3</v>
      </c>
      <c r="B6" s="53" t="s">
        <v>14</v>
      </c>
      <c r="C6" s="10" t="s">
        <v>15</v>
      </c>
      <c r="D6" s="20">
        <v>71</v>
      </c>
      <c r="E6" s="5">
        <v>88.786</v>
      </c>
      <c r="F6" s="5">
        <f t="shared" si="0"/>
        <v>79.893</v>
      </c>
      <c r="G6" s="5" t="s">
        <v>11</v>
      </c>
      <c r="H6" s="54"/>
    </row>
    <row r="7" ht="25" customHeight="1" spans="1:8">
      <c r="A7" s="5">
        <v>4</v>
      </c>
      <c r="B7" s="53" t="s">
        <v>16</v>
      </c>
      <c r="C7" s="10" t="s">
        <v>17</v>
      </c>
      <c r="D7" s="20">
        <v>66</v>
      </c>
      <c r="E7" s="5">
        <v>92.026</v>
      </c>
      <c r="F7" s="5">
        <f t="shared" si="0"/>
        <v>79.013</v>
      </c>
      <c r="G7" s="5" t="s">
        <v>11</v>
      </c>
      <c r="H7" s="54"/>
    </row>
    <row r="8" ht="25" customHeight="1" spans="1:8">
      <c r="A8" s="5">
        <v>5</v>
      </c>
      <c r="B8" s="53" t="s">
        <v>18</v>
      </c>
      <c r="C8" s="10" t="s">
        <v>19</v>
      </c>
      <c r="D8" s="20">
        <v>73</v>
      </c>
      <c r="E8" s="5">
        <v>84.75</v>
      </c>
      <c r="F8" s="5">
        <f t="shared" si="0"/>
        <v>78.875</v>
      </c>
      <c r="G8" s="5" t="s">
        <v>11</v>
      </c>
      <c r="H8" s="54"/>
    </row>
    <row r="9" ht="25" customHeight="1" spans="1:8">
      <c r="A9" s="5">
        <v>6</v>
      </c>
      <c r="B9" s="53" t="s">
        <v>20</v>
      </c>
      <c r="C9" s="10" t="s">
        <v>21</v>
      </c>
      <c r="D9" s="20">
        <v>64</v>
      </c>
      <c r="E9" s="5">
        <v>93.69</v>
      </c>
      <c r="F9" s="5">
        <f t="shared" si="0"/>
        <v>78.845</v>
      </c>
      <c r="G9" s="5" t="s">
        <v>11</v>
      </c>
      <c r="H9" s="54"/>
    </row>
    <row r="10" ht="25" customHeight="1" spans="1:8">
      <c r="A10" s="5">
        <v>7</v>
      </c>
      <c r="B10" s="53" t="s">
        <v>22</v>
      </c>
      <c r="C10" s="10" t="s">
        <v>23</v>
      </c>
      <c r="D10" s="20">
        <v>65</v>
      </c>
      <c r="E10" s="5">
        <v>92</v>
      </c>
      <c r="F10" s="5">
        <f t="shared" si="0"/>
        <v>78.5</v>
      </c>
      <c r="G10" s="5" t="s">
        <v>11</v>
      </c>
      <c r="H10" s="54"/>
    </row>
    <row r="11" ht="25" customHeight="1" spans="1:8">
      <c r="A11" s="5">
        <v>8</v>
      </c>
      <c r="B11" s="53" t="s">
        <v>24</v>
      </c>
      <c r="C11" s="10" t="s">
        <v>25</v>
      </c>
      <c r="D11" s="20">
        <v>70</v>
      </c>
      <c r="E11" s="5">
        <v>86.976</v>
      </c>
      <c r="F11" s="5">
        <f t="shared" si="0"/>
        <v>78.488</v>
      </c>
      <c r="G11" s="5" t="s">
        <v>11</v>
      </c>
      <c r="H11" s="54"/>
    </row>
    <row r="12" ht="25" customHeight="1" spans="1:8">
      <c r="A12" s="5">
        <v>9</v>
      </c>
      <c r="B12" s="53" t="s">
        <v>26</v>
      </c>
      <c r="C12" s="10" t="s">
        <v>27</v>
      </c>
      <c r="D12" s="20">
        <v>64</v>
      </c>
      <c r="E12" s="5">
        <v>92.966</v>
      </c>
      <c r="F12" s="5">
        <f t="shared" si="0"/>
        <v>78.483</v>
      </c>
      <c r="G12" s="5" t="s">
        <v>11</v>
      </c>
      <c r="H12" s="54"/>
    </row>
    <row r="13" ht="25" customHeight="1" spans="1:8">
      <c r="A13" s="5">
        <v>10</v>
      </c>
      <c r="B13" s="53" t="s">
        <v>28</v>
      </c>
      <c r="C13" s="10" t="s">
        <v>29</v>
      </c>
      <c r="D13" s="20">
        <v>64</v>
      </c>
      <c r="E13" s="5">
        <v>91.85</v>
      </c>
      <c r="F13" s="5">
        <f t="shared" si="0"/>
        <v>77.925</v>
      </c>
      <c r="G13" s="5" t="s">
        <v>11</v>
      </c>
      <c r="H13" s="54"/>
    </row>
    <row r="14" ht="25" customHeight="1" spans="1:8">
      <c r="A14" s="5">
        <v>11</v>
      </c>
      <c r="B14" s="53" t="s">
        <v>30</v>
      </c>
      <c r="C14" s="10" t="s">
        <v>31</v>
      </c>
      <c r="D14" s="20">
        <v>60</v>
      </c>
      <c r="E14" s="5">
        <v>95.69</v>
      </c>
      <c r="F14" s="5">
        <f t="shared" si="0"/>
        <v>77.845</v>
      </c>
      <c r="G14" s="5" t="s">
        <v>11</v>
      </c>
      <c r="H14" s="54"/>
    </row>
    <row r="15" ht="25" customHeight="1" spans="1:8">
      <c r="A15" s="5">
        <v>12</v>
      </c>
      <c r="B15" s="53" t="s">
        <v>32</v>
      </c>
      <c r="C15" s="10" t="s">
        <v>33</v>
      </c>
      <c r="D15" s="20">
        <v>69</v>
      </c>
      <c r="E15" s="5">
        <v>86.56</v>
      </c>
      <c r="F15" s="5">
        <f t="shared" si="0"/>
        <v>77.78</v>
      </c>
      <c r="G15" s="5" t="s">
        <v>11</v>
      </c>
      <c r="H15" s="54"/>
    </row>
    <row r="16" ht="25" customHeight="1" spans="1:8">
      <c r="A16" s="5">
        <v>13</v>
      </c>
      <c r="B16" s="53" t="s">
        <v>34</v>
      </c>
      <c r="C16" s="10" t="s">
        <v>35</v>
      </c>
      <c r="D16" s="20">
        <v>64</v>
      </c>
      <c r="E16" s="5">
        <v>90.466</v>
      </c>
      <c r="F16" s="5">
        <f t="shared" si="0"/>
        <v>77.233</v>
      </c>
      <c r="G16" s="5" t="s">
        <v>11</v>
      </c>
      <c r="H16" s="54"/>
    </row>
    <row r="17" ht="25" customHeight="1" spans="1:8">
      <c r="A17" s="5">
        <v>14</v>
      </c>
      <c r="B17" s="53" t="s">
        <v>36</v>
      </c>
      <c r="C17" s="10" t="s">
        <v>37</v>
      </c>
      <c r="D17" s="20">
        <v>61</v>
      </c>
      <c r="E17" s="5">
        <v>93.276</v>
      </c>
      <c r="F17" s="5">
        <f t="shared" si="0"/>
        <v>77.138</v>
      </c>
      <c r="G17" s="5" t="s">
        <v>11</v>
      </c>
      <c r="H17" s="54"/>
    </row>
    <row r="18" ht="25" customHeight="1" spans="1:8">
      <c r="A18" s="5">
        <v>15</v>
      </c>
      <c r="B18" s="53" t="s">
        <v>38</v>
      </c>
      <c r="C18" s="10" t="s">
        <v>39</v>
      </c>
      <c r="D18" s="20">
        <v>58</v>
      </c>
      <c r="E18" s="5">
        <v>95.966</v>
      </c>
      <c r="F18" s="5">
        <f t="shared" si="0"/>
        <v>76.983</v>
      </c>
      <c r="G18" s="5" t="s">
        <v>11</v>
      </c>
      <c r="H18" s="54"/>
    </row>
    <row r="19" ht="25" customHeight="1" spans="1:8">
      <c r="A19" s="5">
        <v>16</v>
      </c>
      <c r="B19" s="53" t="s">
        <v>40</v>
      </c>
      <c r="C19" s="10" t="s">
        <v>41</v>
      </c>
      <c r="D19" s="20">
        <v>64</v>
      </c>
      <c r="E19" s="5">
        <v>89.43</v>
      </c>
      <c r="F19" s="5">
        <f t="shared" si="0"/>
        <v>76.715</v>
      </c>
      <c r="G19" s="5" t="s">
        <v>11</v>
      </c>
      <c r="H19" s="54"/>
    </row>
    <row r="20" ht="25" customHeight="1" spans="1:8">
      <c r="A20" s="5">
        <v>17</v>
      </c>
      <c r="B20" s="53" t="s">
        <v>42</v>
      </c>
      <c r="C20" s="10" t="s">
        <v>43</v>
      </c>
      <c r="D20" s="20">
        <v>70</v>
      </c>
      <c r="E20" s="5">
        <v>82.96</v>
      </c>
      <c r="F20" s="5">
        <f t="shared" si="0"/>
        <v>76.48</v>
      </c>
      <c r="G20" s="5" t="s">
        <v>11</v>
      </c>
      <c r="H20" s="54"/>
    </row>
    <row r="21" ht="25" customHeight="1" spans="1:8">
      <c r="A21" s="5">
        <v>18</v>
      </c>
      <c r="B21" s="53" t="s">
        <v>44</v>
      </c>
      <c r="C21" s="10" t="s">
        <v>45</v>
      </c>
      <c r="D21" s="20">
        <v>70</v>
      </c>
      <c r="E21" s="5">
        <v>82.46</v>
      </c>
      <c r="F21" s="5">
        <f t="shared" si="0"/>
        <v>76.23</v>
      </c>
      <c r="G21" s="5" t="s">
        <v>11</v>
      </c>
      <c r="H21" s="54"/>
    </row>
    <row r="22" ht="25" customHeight="1" spans="1:8">
      <c r="A22" s="5">
        <v>19</v>
      </c>
      <c r="B22" s="53" t="s">
        <v>46</v>
      </c>
      <c r="C22" s="10" t="s">
        <v>47</v>
      </c>
      <c r="D22" s="20">
        <v>68</v>
      </c>
      <c r="E22" s="5">
        <v>83.79</v>
      </c>
      <c r="F22" s="5">
        <f t="shared" si="0"/>
        <v>75.895</v>
      </c>
      <c r="G22" s="5" t="s">
        <v>11</v>
      </c>
      <c r="H22" s="54"/>
    </row>
    <row r="23" ht="25" customHeight="1" spans="1:8">
      <c r="A23" s="5">
        <v>20</v>
      </c>
      <c r="B23" s="53" t="s">
        <v>48</v>
      </c>
      <c r="C23" s="10" t="s">
        <v>49</v>
      </c>
      <c r="D23" s="20">
        <v>62</v>
      </c>
      <c r="E23" s="5">
        <v>89.7</v>
      </c>
      <c r="F23" s="5">
        <f t="shared" si="0"/>
        <v>75.85</v>
      </c>
      <c r="G23" s="5" t="s">
        <v>11</v>
      </c>
      <c r="H23" s="54"/>
    </row>
    <row r="24" ht="25" customHeight="1" spans="1:8">
      <c r="A24" s="5">
        <v>21</v>
      </c>
      <c r="B24" s="53" t="s">
        <v>50</v>
      </c>
      <c r="C24" s="10" t="s">
        <v>51</v>
      </c>
      <c r="D24" s="20">
        <v>63</v>
      </c>
      <c r="E24" s="5">
        <v>88.58</v>
      </c>
      <c r="F24" s="5">
        <f t="shared" si="0"/>
        <v>75.79</v>
      </c>
      <c r="G24" s="5" t="s">
        <v>11</v>
      </c>
      <c r="H24" s="54"/>
    </row>
    <row r="25" ht="25" customHeight="1" spans="1:8">
      <c r="A25" s="5">
        <v>22</v>
      </c>
      <c r="B25" s="53" t="s">
        <v>52</v>
      </c>
      <c r="C25" s="10" t="s">
        <v>53</v>
      </c>
      <c r="D25" s="20">
        <v>62</v>
      </c>
      <c r="E25" s="5">
        <v>89.506</v>
      </c>
      <c r="F25" s="5">
        <f t="shared" si="0"/>
        <v>75.753</v>
      </c>
      <c r="G25" s="5" t="s">
        <v>11</v>
      </c>
      <c r="H25" s="54"/>
    </row>
    <row r="26" ht="25" customHeight="1" spans="1:8">
      <c r="A26" s="5">
        <v>23</v>
      </c>
      <c r="B26" s="53" t="s">
        <v>54</v>
      </c>
      <c r="C26" s="10" t="s">
        <v>55</v>
      </c>
      <c r="D26" s="20">
        <v>69</v>
      </c>
      <c r="E26" s="5">
        <v>82.49</v>
      </c>
      <c r="F26" s="5">
        <f t="shared" si="0"/>
        <v>75.745</v>
      </c>
      <c r="G26" s="5" t="s">
        <v>11</v>
      </c>
      <c r="H26" s="54"/>
    </row>
    <row r="27" ht="25" customHeight="1" spans="1:8">
      <c r="A27" s="5">
        <v>24</v>
      </c>
      <c r="B27" s="10" t="s">
        <v>56</v>
      </c>
      <c r="C27" s="10" t="s">
        <v>57</v>
      </c>
      <c r="D27" s="20">
        <v>63</v>
      </c>
      <c r="E27" s="5">
        <v>88</v>
      </c>
      <c r="F27" s="5">
        <f t="shared" si="0"/>
        <v>75.5</v>
      </c>
      <c r="G27" s="5" t="s">
        <v>11</v>
      </c>
      <c r="H27" s="54"/>
    </row>
    <row r="28" ht="25" customHeight="1" spans="1:8">
      <c r="A28" s="5">
        <v>25</v>
      </c>
      <c r="B28" s="53" t="s">
        <v>58</v>
      </c>
      <c r="C28" s="10" t="s">
        <v>59</v>
      </c>
      <c r="D28" s="20">
        <v>66</v>
      </c>
      <c r="E28" s="5">
        <v>84.94</v>
      </c>
      <c r="F28" s="5">
        <f t="shared" si="0"/>
        <v>75.47</v>
      </c>
      <c r="G28" s="5" t="s">
        <v>11</v>
      </c>
      <c r="H28" s="54"/>
    </row>
    <row r="29" ht="25" customHeight="1" spans="1:8">
      <c r="A29" s="5">
        <v>26</v>
      </c>
      <c r="B29" s="53" t="s">
        <v>60</v>
      </c>
      <c r="C29" s="10" t="s">
        <v>61</v>
      </c>
      <c r="D29" s="20">
        <v>60</v>
      </c>
      <c r="E29" s="5">
        <v>89.916</v>
      </c>
      <c r="F29" s="5">
        <f t="shared" si="0"/>
        <v>74.958</v>
      </c>
      <c r="G29" s="5" t="s">
        <v>11</v>
      </c>
      <c r="H29" s="54"/>
    </row>
    <row r="30" ht="25" customHeight="1" spans="1:8">
      <c r="A30" s="5">
        <v>27</v>
      </c>
      <c r="B30" s="53" t="s">
        <v>62</v>
      </c>
      <c r="C30" s="10" t="s">
        <v>63</v>
      </c>
      <c r="D30" s="20">
        <v>59</v>
      </c>
      <c r="E30" s="5">
        <v>90.906</v>
      </c>
      <c r="F30" s="5">
        <f t="shared" si="0"/>
        <v>74.953</v>
      </c>
      <c r="G30" s="5" t="s">
        <v>11</v>
      </c>
      <c r="H30" s="54"/>
    </row>
    <row r="31" ht="25" customHeight="1" spans="1:8">
      <c r="A31" s="5">
        <v>28</v>
      </c>
      <c r="B31" s="10" t="s">
        <v>64</v>
      </c>
      <c r="C31" s="10" t="s">
        <v>65</v>
      </c>
      <c r="D31" s="20">
        <v>55</v>
      </c>
      <c r="E31" s="5">
        <v>94.4</v>
      </c>
      <c r="F31" s="5">
        <f t="shared" si="0"/>
        <v>74.7</v>
      </c>
      <c r="G31" s="5" t="s">
        <v>11</v>
      </c>
      <c r="H31" s="54"/>
    </row>
    <row r="32" ht="25" customHeight="1" spans="1:8">
      <c r="A32" s="5">
        <v>29</v>
      </c>
      <c r="B32" s="53" t="s">
        <v>66</v>
      </c>
      <c r="C32" s="10" t="s">
        <v>67</v>
      </c>
      <c r="D32" s="20">
        <v>65</v>
      </c>
      <c r="E32" s="5">
        <v>84.376</v>
      </c>
      <c r="F32" s="5">
        <f t="shared" si="0"/>
        <v>74.688</v>
      </c>
      <c r="G32" s="5" t="s">
        <v>11</v>
      </c>
      <c r="H32" s="54"/>
    </row>
    <row r="33" ht="25" customHeight="1" spans="1:8">
      <c r="A33" s="5">
        <v>30</v>
      </c>
      <c r="B33" s="53" t="s">
        <v>68</v>
      </c>
      <c r="C33" s="10" t="s">
        <v>69</v>
      </c>
      <c r="D33" s="20">
        <v>61</v>
      </c>
      <c r="E33" s="5">
        <v>88.016</v>
      </c>
      <c r="F33" s="5">
        <f t="shared" si="0"/>
        <v>74.508</v>
      </c>
      <c r="G33" s="5" t="s">
        <v>11</v>
      </c>
      <c r="H33" s="54"/>
    </row>
    <row r="34" ht="25" customHeight="1" spans="1:8">
      <c r="A34" s="5">
        <v>31</v>
      </c>
      <c r="B34" s="53" t="s">
        <v>70</v>
      </c>
      <c r="C34" s="10" t="s">
        <v>71</v>
      </c>
      <c r="D34" s="20">
        <v>61</v>
      </c>
      <c r="E34" s="5">
        <v>87.48</v>
      </c>
      <c r="F34" s="5">
        <f t="shared" si="0"/>
        <v>74.24</v>
      </c>
      <c r="G34" s="5" t="s">
        <v>11</v>
      </c>
      <c r="H34" s="54"/>
    </row>
    <row r="35" ht="25" customHeight="1" spans="1:8">
      <c r="A35" s="5">
        <v>32</v>
      </c>
      <c r="B35" s="53" t="s">
        <v>72</v>
      </c>
      <c r="C35" s="10" t="s">
        <v>73</v>
      </c>
      <c r="D35" s="20">
        <v>59</v>
      </c>
      <c r="E35" s="5">
        <v>89.226</v>
      </c>
      <c r="F35" s="5">
        <f t="shared" si="0"/>
        <v>74.113</v>
      </c>
      <c r="G35" s="5" t="s">
        <v>11</v>
      </c>
      <c r="H35" s="54"/>
    </row>
    <row r="36" ht="25" customHeight="1" spans="1:8">
      <c r="A36" s="5">
        <v>33</v>
      </c>
      <c r="B36" s="53" t="s">
        <v>74</v>
      </c>
      <c r="C36" s="10" t="s">
        <v>75</v>
      </c>
      <c r="D36" s="20">
        <v>61</v>
      </c>
      <c r="E36" s="5">
        <v>87.06</v>
      </c>
      <c r="F36" s="5">
        <f t="shared" si="0"/>
        <v>74.03</v>
      </c>
      <c r="G36" s="5" t="s">
        <v>11</v>
      </c>
      <c r="H36" s="54"/>
    </row>
    <row r="37" ht="25" customHeight="1" spans="1:8">
      <c r="A37" s="5">
        <v>34</v>
      </c>
      <c r="B37" s="53" t="s">
        <v>76</v>
      </c>
      <c r="C37" s="10" t="s">
        <v>77</v>
      </c>
      <c r="D37" s="20">
        <v>59</v>
      </c>
      <c r="E37" s="5">
        <v>88.62</v>
      </c>
      <c r="F37" s="5">
        <f t="shared" ref="F37:F68" si="1">D37*0.5+E37*0.5</f>
        <v>73.81</v>
      </c>
      <c r="G37" s="5" t="s">
        <v>11</v>
      </c>
      <c r="H37" s="54"/>
    </row>
    <row r="38" ht="25" customHeight="1" spans="1:8">
      <c r="A38" s="5">
        <v>35</v>
      </c>
      <c r="B38" s="53" t="s">
        <v>78</v>
      </c>
      <c r="C38" s="10" t="s">
        <v>79</v>
      </c>
      <c r="D38" s="20">
        <v>61</v>
      </c>
      <c r="E38" s="5">
        <v>86.227</v>
      </c>
      <c r="F38" s="5">
        <f t="shared" si="1"/>
        <v>73.6135</v>
      </c>
      <c r="G38" s="5" t="s">
        <v>11</v>
      </c>
      <c r="H38" s="54"/>
    </row>
    <row r="39" ht="25" customHeight="1" spans="1:8">
      <c r="A39" s="5">
        <v>36</v>
      </c>
      <c r="B39" s="53" t="s">
        <v>80</v>
      </c>
      <c r="C39" s="10" t="s">
        <v>81</v>
      </c>
      <c r="D39" s="20">
        <v>61</v>
      </c>
      <c r="E39" s="5">
        <v>86.19</v>
      </c>
      <c r="F39" s="5">
        <f t="shared" si="1"/>
        <v>73.595</v>
      </c>
      <c r="G39" s="5" t="s">
        <v>11</v>
      </c>
      <c r="H39" s="54"/>
    </row>
    <row r="40" ht="25" customHeight="1" spans="1:8">
      <c r="A40" s="5">
        <v>37</v>
      </c>
      <c r="B40" s="53" t="s">
        <v>82</v>
      </c>
      <c r="C40" s="10" t="s">
        <v>83</v>
      </c>
      <c r="D40" s="20">
        <v>61</v>
      </c>
      <c r="E40" s="5">
        <v>85.826</v>
      </c>
      <c r="F40" s="5">
        <f t="shared" si="1"/>
        <v>73.413</v>
      </c>
      <c r="G40" s="5" t="s">
        <v>11</v>
      </c>
      <c r="H40" s="54"/>
    </row>
    <row r="41" ht="25" customHeight="1" spans="1:8">
      <c r="A41" s="5">
        <v>38</v>
      </c>
      <c r="B41" s="53" t="s">
        <v>84</v>
      </c>
      <c r="C41" s="10" t="s">
        <v>85</v>
      </c>
      <c r="D41" s="20">
        <v>67</v>
      </c>
      <c r="E41" s="5">
        <v>79.77</v>
      </c>
      <c r="F41" s="5">
        <f t="shared" si="1"/>
        <v>73.385</v>
      </c>
      <c r="G41" s="5" t="s">
        <v>11</v>
      </c>
      <c r="H41" s="54"/>
    </row>
    <row r="42" ht="25" customHeight="1" spans="1:8">
      <c r="A42" s="5">
        <v>39</v>
      </c>
      <c r="B42" s="53" t="s">
        <v>86</v>
      </c>
      <c r="C42" s="10" t="s">
        <v>87</v>
      </c>
      <c r="D42" s="20">
        <v>64</v>
      </c>
      <c r="E42" s="5">
        <v>82.633</v>
      </c>
      <c r="F42" s="5">
        <f t="shared" si="1"/>
        <v>73.3165</v>
      </c>
      <c r="G42" s="5" t="s">
        <v>11</v>
      </c>
      <c r="H42" s="54"/>
    </row>
    <row r="43" ht="25" customHeight="1" spans="1:8">
      <c r="A43" s="5">
        <v>40</v>
      </c>
      <c r="B43" s="53" t="s">
        <v>88</v>
      </c>
      <c r="C43" s="10" t="s">
        <v>89</v>
      </c>
      <c r="D43" s="20">
        <v>61</v>
      </c>
      <c r="E43" s="5">
        <v>85.327</v>
      </c>
      <c r="F43" s="5">
        <f t="shared" si="1"/>
        <v>73.1635</v>
      </c>
      <c r="G43" s="5" t="s">
        <v>11</v>
      </c>
      <c r="H43" s="54"/>
    </row>
    <row r="44" ht="25" customHeight="1" spans="1:8">
      <c r="A44" s="5">
        <v>41</v>
      </c>
      <c r="B44" s="10" t="s">
        <v>90</v>
      </c>
      <c r="C44" s="10" t="s">
        <v>91</v>
      </c>
      <c r="D44" s="20">
        <v>62</v>
      </c>
      <c r="E44" s="5">
        <v>84.28</v>
      </c>
      <c r="F44" s="5">
        <f t="shared" si="1"/>
        <v>73.14</v>
      </c>
      <c r="G44" s="5" t="s">
        <v>11</v>
      </c>
      <c r="H44" s="54"/>
    </row>
    <row r="45" ht="25" customHeight="1" spans="1:8">
      <c r="A45" s="5">
        <v>42</v>
      </c>
      <c r="B45" s="53" t="s">
        <v>92</v>
      </c>
      <c r="C45" s="10" t="s">
        <v>93</v>
      </c>
      <c r="D45" s="20">
        <v>61</v>
      </c>
      <c r="E45" s="5">
        <v>84.613</v>
      </c>
      <c r="F45" s="5">
        <f t="shared" si="1"/>
        <v>72.8065</v>
      </c>
      <c r="G45" s="5" t="s">
        <v>11</v>
      </c>
      <c r="H45" s="54"/>
    </row>
    <row r="46" ht="25" customHeight="1" spans="1:8">
      <c r="A46" s="5">
        <v>43</v>
      </c>
      <c r="B46" s="53" t="s">
        <v>94</v>
      </c>
      <c r="C46" s="10" t="s">
        <v>95</v>
      </c>
      <c r="D46" s="20">
        <v>59</v>
      </c>
      <c r="E46" s="5">
        <v>86.59</v>
      </c>
      <c r="F46" s="5">
        <f t="shared" si="1"/>
        <v>72.795</v>
      </c>
      <c r="G46" s="5" t="s">
        <v>11</v>
      </c>
      <c r="H46" s="54"/>
    </row>
    <row r="47" ht="25" customHeight="1" spans="1:8">
      <c r="A47" s="5">
        <v>44</v>
      </c>
      <c r="B47" s="53" t="s">
        <v>96</v>
      </c>
      <c r="C47" s="10" t="s">
        <v>97</v>
      </c>
      <c r="D47" s="20">
        <v>62</v>
      </c>
      <c r="E47" s="5">
        <v>83.35</v>
      </c>
      <c r="F47" s="5">
        <f t="shared" si="1"/>
        <v>72.675</v>
      </c>
      <c r="G47" s="5" t="s">
        <v>11</v>
      </c>
      <c r="H47" s="54"/>
    </row>
    <row r="48" ht="25" customHeight="1" spans="1:8">
      <c r="A48" s="5">
        <v>45</v>
      </c>
      <c r="B48" s="53" t="s">
        <v>98</v>
      </c>
      <c r="C48" s="10" t="s">
        <v>99</v>
      </c>
      <c r="D48" s="20">
        <v>61</v>
      </c>
      <c r="E48" s="5">
        <v>82.786</v>
      </c>
      <c r="F48" s="5">
        <f t="shared" si="1"/>
        <v>71.893</v>
      </c>
      <c r="G48" s="5" t="s">
        <v>11</v>
      </c>
      <c r="H48" s="54"/>
    </row>
    <row r="49" ht="25" customHeight="1" spans="1:8">
      <c r="A49" s="5">
        <v>46</v>
      </c>
      <c r="B49" s="53" t="s">
        <v>100</v>
      </c>
      <c r="C49" s="10" t="s">
        <v>101</v>
      </c>
      <c r="D49" s="20">
        <v>49</v>
      </c>
      <c r="E49" s="5">
        <v>94.69</v>
      </c>
      <c r="F49" s="5">
        <f t="shared" si="1"/>
        <v>71.845</v>
      </c>
      <c r="G49" s="5" t="s">
        <v>11</v>
      </c>
      <c r="H49" s="54"/>
    </row>
    <row r="50" ht="25" customHeight="1" spans="1:8">
      <c r="A50" s="5">
        <v>47</v>
      </c>
      <c r="B50" s="53" t="s">
        <v>102</v>
      </c>
      <c r="C50" s="10" t="s">
        <v>103</v>
      </c>
      <c r="D50" s="20">
        <v>52</v>
      </c>
      <c r="E50" s="5">
        <v>91.616</v>
      </c>
      <c r="F50" s="5">
        <f t="shared" si="1"/>
        <v>71.808</v>
      </c>
      <c r="G50" s="5" t="s">
        <v>11</v>
      </c>
      <c r="H50" s="54"/>
    </row>
    <row r="51" ht="25" customHeight="1" spans="1:8">
      <c r="A51" s="5">
        <v>48</v>
      </c>
      <c r="B51" s="53" t="s">
        <v>104</v>
      </c>
      <c r="C51" s="10" t="s">
        <v>105</v>
      </c>
      <c r="D51" s="20">
        <v>61</v>
      </c>
      <c r="E51" s="5">
        <v>82.6</v>
      </c>
      <c r="F51" s="5">
        <f t="shared" si="1"/>
        <v>71.8</v>
      </c>
      <c r="G51" s="5" t="s">
        <v>11</v>
      </c>
      <c r="H51" s="54"/>
    </row>
    <row r="52" ht="25" customHeight="1" spans="1:8">
      <c r="A52" s="5">
        <v>49</v>
      </c>
      <c r="B52" s="53" t="s">
        <v>106</v>
      </c>
      <c r="C52" s="10" t="s">
        <v>107</v>
      </c>
      <c r="D52" s="20">
        <v>60</v>
      </c>
      <c r="E52" s="5">
        <v>83.4</v>
      </c>
      <c r="F52" s="5">
        <f t="shared" si="1"/>
        <v>71.7</v>
      </c>
      <c r="G52" s="5" t="s">
        <v>11</v>
      </c>
      <c r="H52" s="54"/>
    </row>
    <row r="53" ht="25" customHeight="1" spans="1:8">
      <c r="A53" s="5">
        <v>50</v>
      </c>
      <c r="B53" s="53" t="s">
        <v>108</v>
      </c>
      <c r="C53" s="10" t="s">
        <v>109</v>
      </c>
      <c r="D53" s="20">
        <v>55</v>
      </c>
      <c r="E53" s="5">
        <v>88.393</v>
      </c>
      <c r="F53" s="5">
        <f t="shared" si="1"/>
        <v>71.6965</v>
      </c>
      <c r="G53" s="5" t="s">
        <v>11</v>
      </c>
      <c r="H53" s="54"/>
    </row>
    <row r="54" ht="25" customHeight="1" spans="1:8">
      <c r="A54" s="5">
        <v>51</v>
      </c>
      <c r="B54" s="10" t="s">
        <v>110</v>
      </c>
      <c r="C54" s="10" t="s">
        <v>111</v>
      </c>
      <c r="D54" s="20">
        <v>49</v>
      </c>
      <c r="E54" s="5">
        <v>94.226</v>
      </c>
      <c r="F54" s="5">
        <f t="shared" si="1"/>
        <v>71.613</v>
      </c>
      <c r="G54" s="5" t="s">
        <v>11</v>
      </c>
      <c r="H54" s="54"/>
    </row>
    <row r="55" ht="25" customHeight="1" spans="1:8">
      <c r="A55" s="5">
        <v>52</v>
      </c>
      <c r="B55" s="10" t="s">
        <v>112</v>
      </c>
      <c r="C55" s="10" t="s">
        <v>113</v>
      </c>
      <c r="D55" s="20">
        <v>59</v>
      </c>
      <c r="E55" s="5">
        <v>83.813</v>
      </c>
      <c r="F55" s="5">
        <f t="shared" si="1"/>
        <v>71.4065</v>
      </c>
      <c r="G55" s="5" t="s">
        <v>11</v>
      </c>
      <c r="H55" s="54"/>
    </row>
    <row r="56" ht="25" customHeight="1" spans="1:8">
      <c r="A56" s="5">
        <v>53</v>
      </c>
      <c r="B56" s="53" t="s">
        <v>114</v>
      </c>
      <c r="C56" s="10" t="s">
        <v>115</v>
      </c>
      <c r="D56" s="20">
        <v>59</v>
      </c>
      <c r="E56" s="5">
        <v>83.806</v>
      </c>
      <c r="F56" s="5">
        <f t="shared" si="1"/>
        <v>71.403</v>
      </c>
      <c r="G56" s="5" t="s">
        <v>11</v>
      </c>
      <c r="H56" s="54"/>
    </row>
    <row r="57" ht="25" customHeight="1" spans="1:8">
      <c r="A57" s="5">
        <v>54</v>
      </c>
      <c r="B57" s="53" t="s">
        <v>116</v>
      </c>
      <c r="C57" s="10" t="s">
        <v>117</v>
      </c>
      <c r="D57" s="20">
        <v>53</v>
      </c>
      <c r="E57" s="5">
        <v>89.736</v>
      </c>
      <c r="F57" s="5">
        <f t="shared" si="1"/>
        <v>71.368</v>
      </c>
      <c r="G57" s="5" t="s">
        <v>11</v>
      </c>
      <c r="H57" s="54"/>
    </row>
    <row r="58" ht="25" customHeight="1" spans="1:8">
      <c r="A58" s="5">
        <v>55</v>
      </c>
      <c r="B58" s="53" t="s">
        <v>118</v>
      </c>
      <c r="C58" s="10" t="s">
        <v>119</v>
      </c>
      <c r="D58" s="20">
        <v>59</v>
      </c>
      <c r="E58" s="5">
        <v>83.666</v>
      </c>
      <c r="F58" s="5">
        <f t="shared" si="1"/>
        <v>71.333</v>
      </c>
      <c r="G58" s="5" t="s">
        <v>11</v>
      </c>
      <c r="H58" s="54"/>
    </row>
    <row r="59" ht="25" customHeight="1" spans="1:8">
      <c r="A59" s="5">
        <v>56</v>
      </c>
      <c r="B59" s="53" t="s">
        <v>120</v>
      </c>
      <c r="C59" s="10" t="s">
        <v>121</v>
      </c>
      <c r="D59" s="20">
        <v>58</v>
      </c>
      <c r="E59" s="5">
        <v>84.52</v>
      </c>
      <c r="F59" s="5">
        <f t="shared" si="1"/>
        <v>71.26</v>
      </c>
      <c r="G59" s="5" t="s">
        <v>11</v>
      </c>
      <c r="H59" s="54"/>
    </row>
    <row r="60" ht="25" customHeight="1" spans="1:8">
      <c r="A60" s="5">
        <v>57</v>
      </c>
      <c r="B60" s="53" t="s">
        <v>122</v>
      </c>
      <c r="C60" s="10" t="s">
        <v>123</v>
      </c>
      <c r="D60" s="20">
        <v>60</v>
      </c>
      <c r="E60" s="5">
        <v>82.46</v>
      </c>
      <c r="F60" s="5">
        <f t="shared" si="1"/>
        <v>71.23</v>
      </c>
      <c r="G60" s="5" t="s">
        <v>11</v>
      </c>
      <c r="H60" s="54"/>
    </row>
    <row r="61" ht="25" customHeight="1" spans="1:8">
      <c r="A61" s="5">
        <v>58</v>
      </c>
      <c r="B61" s="53" t="s">
        <v>124</v>
      </c>
      <c r="C61" s="10" t="s">
        <v>125</v>
      </c>
      <c r="D61" s="20">
        <v>57</v>
      </c>
      <c r="E61" s="5">
        <v>85.206</v>
      </c>
      <c r="F61" s="5">
        <f t="shared" si="1"/>
        <v>71.103</v>
      </c>
      <c r="G61" s="5" t="s">
        <v>11</v>
      </c>
      <c r="H61" s="54"/>
    </row>
    <row r="62" ht="25" customHeight="1" spans="1:8">
      <c r="A62" s="5">
        <v>59</v>
      </c>
      <c r="B62" s="53" t="s">
        <v>126</v>
      </c>
      <c r="C62" s="10" t="s">
        <v>127</v>
      </c>
      <c r="D62" s="20">
        <v>61</v>
      </c>
      <c r="E62" s="5">
        <v>81.16</v>
      </c>
      <c r="F62" s="5">
        <f t="shared" si="1"/>
        <v>71.08</v>
      </c>
      <c r="G62" s="5" t="s">
        <v>11</v>
      </c>
      <c r="H62" s="54"/>
    </row>
    <row r="63" ht="25" customHeight="1" spans="1:8">
      <c r="A63" s="5">
        <v>60</v>
      </c>
      <c r="B63" s="53" t="s">
        <v>128</v>
      </c>
      <c r="C63" s="10" t="s">
        <v>129</v>
      </c>
      <c r="D63" s="20">
        <v>60</v>
      </c>
      <c r="E63" s="5">
        <v>81.59</v>
      </c>
      <c r="F63" s="5">
        <f t="shared" si="1"/>
        <v>70.795</v>
      </c>
      <c r="G63" s="5" t="s">
        <v>11</v>
      </c>
      <c r="H63" s="54"/>
    </row>
    <row r="64" ht="25" customHeight="1" spans="1:8">
      <c r="A64" s="5">
        <v>61</v>
      </c>
      <c r="B64" s="53" t="s">
        <v>130</v>
      </c>
      <c r="C64" s="10" t="s">
        <v>131</v>
      </c>
      <c r="D64" s="20">
        <v>58</v>
      </c>
      <c r="E64" s="5">
        <v>83.21</v>
      </c>
      <c r="F64" s="5">
        <f t="shared" si="1"/>
        <v>70.605</v>
      </c>
      <c r="G64" s="5" t="s">
        <v>11</v>
      </c>
      <c r="H64" s="54"/>
    </row>
    <row r="65" ht="25" customHeight="1" spans="1:8">
      <c r="A65" s="5">
        <v>62</v>
      </c>
      <c r="B65" s="53" t="s">
        <v>132</v>
      </c>
      <c r="C65" s="10" t="s">
        <v>133</v>
      </c>
      <c r="D65" s="20">
        <v>55</v>
      </c>
      <c r="E65" s="5">
        <v>85.58</v>
      </c>
      <c r="F65" s="5">
        <f t="shared" si="1"/>
        <v>70.29</v>
      </c>
      <c r="G65" s="5" t="s">
        <v>11</v>
      </c>
      <c r="H65" s="54"/>
    </row>
    <row r="66" ht="25" customHeight="1" spans="1:8">
      <c r="A66" s="5">
        <v>63</v>
      </c>
      <c r="B66" s="53" t="s">
        <v>134</v>
      </c>
      <c r="C66" s="10" t="s">
        <v>135</v>
      </c>
      <c r="D66" s="20">
        <v>50</v>
      </c>
      <c r="E66" s="5">
        <v>90.516</v>
      </c>
      <c r="F66" s="5">
        <f t="shared" si="1"/>
        <v>70.258</v>
      </c>
      <c r="G66" s="5" t="s">
        <v>11</v>
      </c>
      <c r="H66" s="54"/>
    </row>
    <row r="67" ht="25" customHeight="1" spans="1:8">
      <c r="A67" s="5">
        <v>64</v>
      </c>
      <c r="B67" s="53" t="s">
        <v>136</v>
      </c>
      <c r="C67" s="10" t="s">
        <v>137</v>
      </c>
      <c r="D67" s="20">
        <v>56</v>
      </c>
      <c r="E67" s="5">
        <v>84.483</v>
      </c>
      <c r="F67" s="5">
        <f t="shared" si="1"/>
        <v>70.2415</v>
      </c>
      <c r="G67" s="5" t="s">
        <v>11</v>
      </c>
      <c r="H67" s="54"/>
    </row>
    <row r="68" ht="25" customHeight="1" spans="1:8">
      <c r="A68" s="5">
        <v>65</v>
      </c>
      <c r="B68" s="53" t="s">
        <v>138</v>
      </c>
      <c r="C68" s="10" t="s">
        <v>139</v>
      </c>
      <c r="D68" s="20">
        <v>50</v>
      </c>
      <c r="E68" s="5">
        <v>90.436</v>
      </c>
      <c r="F68" s="5">
        <f t="shared" si="1"/>
        <v>70.218</v>
      </c>
      <c r="G68" s="5" t="s">
        <v>11</v>
      </c>
      <c r="H68" s="54"/>
    </row>
    <row r="69" ht="25" customHeight="1" spans="1:8">
      <c r="A69" s="5">
        <v>66</v>
      </c>
      <c r="B69" s="53" t="s">
        <v>140</v>
      </c>
      <c r="C69" s="10" t="s">
        <v>141</v>
      </c>
      <c r="D69" s="20">
        <v>55</v>
      </c>
      <c r="E69" s="5">
        <v>85.44</v>
      </c>
      <c r="F69" s="5">
        <f t="shared" ref="F69:F100" si="2">D69*0.5+E69*0.5</f>
        <v>70.22</v>
      </c>
      <c r="G69" s="5" t="s">
        <v>11</v>
      </c>
      <c r="H69" s="54"/>
    </row>
    <row r="70" ht="25" customHeight="1" spans="1:8">
      <c r="A70" s="5">
        <v>67</v>
      </c>
      <c r="B70" s="53" t="s">
        <v>142</v>
      </c>
      <c r="C70" s="10" t="s">
        <v>143</v>
      </c>
      <c r="D70" s="20">
        <v>56</v>
      </c>
      <c r="E70" s="5">
        <v>84.42</v>
      </c>
      <c r="F70" s="5">
        <f t="shared" si="2"/>
        <v>70.21</v>
      </c>
      <c r="G70" s="5" t="s">
        <v>11</v>
      </c>
      <c r="H70" s="54"/>
    </row>
    <row r="71" ht="25" customHeight="1" spans="1:8">
      <c r="A71" s="5">
        <v>68</v>
      </c>
      <c r="B71" s="53" t="s">
        <v>144</v>
      </c>
      <c r="C71" s="10" t="s">
        <v>145</v>
      </c>
      <c r="D71" s="20">
        <v>56</v>
      </c>
      <c r="E71" s="5">
        <v>84.196</v>
      </c>
      <c r="F71" s="5">
        <f t="shared" si="2"/>
        <v>70.098</v>
      </c>
      <c r="G71" s="5" t="s">
        <v>11</v>
      </c>
      <c r="H71" s="54"/>
    </row>
    <row r="72" ht="25" customHeight="1" spans="1:8">
      <c r="A72" s="5">
        <v>69</v>
      </c>
      <c r="B72" s="53" t="s">
        <v>146</v>
      </c>
      <c r="C72" s="10" t="s">
        <v>147</v>
      </c>
      <c r="D72" s="20">
        <v>51</v>
      </c>
      <c r="E72" s="5">
        <v>89.156</v>
      </c>
      <c r="F72" s="5">
        <f t="shared" si="2"/>
        <v>70.078</v>
      </c>
      <c r="G72" s="5" t="s">
        <v>11</v>
      </c>
      <c r="H72" s="54"/>
    </row>
    <row r="73" ht="25" customHeight="1" spans="1:8">
      <c r="A73" s="5">
        <v>70</v>
      </c>
      <c r="B73" s="53" t="s">
        <v>148</v>
      </c>
      <c r="C73" s="10" t="s">
        <v>149</v>
      </c>
      <c r="D73" s="20">
        <v>51</v>
      </c>
      <c r="E73" s="5">
        <v>89.05</v>
      </c>
      <c r="F73" s="5">
        <f t="shared" si="2"/>
        <v>70.025</v>
      </c>
      <c r="G73" s="5" t="s">
        <v>11</v>
      </c>
      <c r="H73" s="54"/>
    </row>
    <row r="74" ht="25" customHeight="1" spans="1:8">
      <c r="A74" s="5">
        <v>71</v>
      </c>
      <c r="B74" s="53" t="s">
        <v>150</v>
      </c>
      <c r="C74" s="10" t="s">
        <v>151</v>
      </c>
      <c r="D74" s="20">
        <v>53</v>
      </c>
      <c r="E74" s="5">
        <v>86.73</v>
      </c>
      <c r="F74" s="5">
        <f t="shared" si="2"/>
        <v>69.865</v>
      </c>
      <c r="G74" s="5" t="s">
        <v>11</v>
      </c>
      <c r="H74" s="54"/>
    </row>
    <row r="75" ht="25" customHeight="1" spans="1:8">
      <c r="A75" s="5">
        <v>72</v>
      </c>
      <c r="B75" s="53" t="s">
        <v>152</v>
      </c>
      <c r="C75" s="10" t="s">
        <v>153</v>
      </c>
      <c r="D75" s="20">
        <v>54</v>
      </c>
      <c r="E75" s="5">
        <v>85.713</v>
      </c>
      <c r="F75" s="5">
        <f t="shared" si="2"/>
        <v>69.8565</v>
      </c>
      <c r="G75" s="5" t="s">
        <v>11</v>
      </c>
      <c r="H75" s="54"/>
    </row>
    <row r="76" ht="25" customHeight="1" spans="1:8">
      <c r="A76" s="5">
        <v>73</v>
      </c>
      <c r="B76" s="53" t="s">
        <v>154</v>
      </c>
      <c r="C76" s="10" t="s">
        <v>155</v>
      </c>
      <c r="D76" s="20">
        <v>53</v>
      </c>
      <c r="E76" s="5">
        <v>86.66</v>
      </c>
      <c r="F76" s="5">
        <f t="shared" si="2"/>
        <v>69.83</v>
      </c>
      <c r="G76" s="5" t="s">
        <v>11</v>
      </c>
      <c r="H76" s="54"/>
    </row>
    <row r="77" ht="25" customHeight="1" spans="1:8">
      <c r="A77" s="5">
        <v>74</v>
      </c>
      <c r="B77" s="10" t="s">
        <v>156</v>
      </c>
      <c r="C77" s="10" t="s">
        <v>157</v>
      </c>
      <c r="D77" s="20">
        <v>57</v>
      </c>
      <c r="E77" s="5">
        <v>82.326</v>
      </c>
      <c r="F77" s="5">
        <f t="shared" si="2"/>
        <v>69.663</v>
      </c>
      <c r="G77" s="5" t="s">
        <v>11</v>
      </c>
      <c r="H77" s="54"/>
    </row>
    <row r="78" ht="25" customHeight="1" spans="1:8">
      <c r="A78" s="5">
        <v>75</v>
      </c>
      <c r="B78" s="53" t="s">
        <v>158</v>
      </c>
      <c r="C78" s="10" t="s">
        <v>159</v>
      </c>
      <c r="D78" s="20">
        <v>49</v>
      </c>
      <c r="E78" s="5">
        <v>90.203</v>
      </c>
      <c r="F78" s="5">
        <f t="shared" si="2"/>
        <v>69.6015</v>
      </c>
      <c r="G78" s="5" t="s">
        <v>11</v>
      </c>
      <c r="H78" s="54"/>
    </row>
    <row r="79" ht="25" customHeight="1" spans="1:8">
      <c r="A79" s="5">
        <v>76</v>
      </c>
      <c r="B79" s="53" t="s">
        <v>160</v>
      </c>
      <c r="C79" s="10" t="s">
        <v>161</v>
      </c>
      <c r="D79" s="20">
        <v>55</v>
      </c>
      <c r="E79" s="5">
        <v>84.12</v>
      </c>
      <c r="F79" s="5">
        <f t="shared" si="2"/>
        <v>69.56</v>
      </c>
      <c r="G79" s="5" t="s">
        <v>11</v>
      </c>
      <c r="H79" s="54"/>
    </row>
    <row r="80" ht="25" customHeight="1" spans="1:8">
      <c r="A80" s="5">
        <v>77</v>
      </c>
      <c r="B80" s="53" t="s">
        <v>162</v>
      </c>
      <c r="C80" s="10" t="s">
        <v>163</v>
      </c>
      <c r="D80" s="20">
        <v>58</v>
      </c>
      <c r="E80" s="5">
        <v>80.89</v>
      </c>
      <c r="F80" s="5">
        <f t="shared" si="2"/>
        <v>69.445</v>
      </c>
      <c r="G80" s="5" t="s">
        <v>11</v>
      </c>
      <c r="H80" s="54"/>
    </row>
    <row r="81" ht="25" customHeight="1" spans="1:8">
      <c r="A81" s="5">
        <v>78</v>
      </c>
      <c r="B81" s="53" t="s">
        <v>164</v>
      </c>
      <c r="C81" s="10" t="s">
        <v>165</v>
      </c>
      <c r="D81" s="20">
        <v>55</v>
      </c>
      <c r="E81" s="5">
        <v>83.863</v>
      </c>
      <c r="F81" s="5">
        <f t="shared" si="2"/>
        <v>69.4315</v>
      </c>
      <c r="G81" s="5" t="s">
        <v>11</v>
      </c>
      <c r="H81" s="54"/>
    </row>
    <row r="82" ht="25" customHeight="1" spans="1:8">
      <c r="A82" s="5">
        <v>79</v>
      </c>
      <c r="B82" s="53" t="s">
        <v>166</v>
      </c>
      <c r="C82" s="10" t="s">
        <v>167</v>
      </c>
      <c r="D82" s="20">
        <v>58</v>
      </c>
      <c r="E82" s="5">
        <v>80.82</v>
      </c>
      <c r="F82" s="5">
        <f t="shared" si="2"/>
        <v>69.41</v>
      </c>
      <c r="G82" s="5" t="s">
        <v>11</v>
      </c>
      <c r="H82" s="54"/>
    </row>
    <row r="83" ht="25" customHeight="1" spans="1:8">
      <c r="A83" s="5">
        <v>80</v>
      </c>
      <c r="B83" s="53" t="s">
        <v>168</v>
      </c>
      <c r="C83" s="10" t="s">
        <v>169</v>
      </c>
      <c r="D83" s="20">
        <v>54</v>
      </c>
      <c r="E83" s="5">
        <v>84.516</v>
      </c>
      <c r="F83" s="5">
        <f t="shared" si="2"/>
        <v>69.258</v>
      </c>
      <c r="G83" s="5" t="s">
        <v>11</v>
      </c>
      <c r="H83" s="54"/>
    </row>
    <row r="84" ht="25" customHeight="1" spans="1:8">
      <c r="A84" s="5">
        <v>81</v>
      </c>
      <c r="B84" s="53" t="s">
        <v>170</v>
      </c>
      <c r="C84" s="10" t="s">
        <v>171</v>
      </c>
      <c r="D84" s="20">
        <v>59</v>
      </c>
      <c r="E84" s="5">
        <v>79.02</v>
      </c>
      <c r="F84" s="5">
        <f t="shared" si="2"/>
        <v>69.01</v>
      </c>
      <c r="G84" s="5" t="s">
        <v>11</v>
      </c>
      <c r="H84" s="54"/>
    </row>
    <row r="85" ht="25" customHeight="1" spans="1:8">
      <c r="A85" s="5">
        <v>82</v>
      </c>
      <c r="B85" s="55" t="s">
        <v>172</v>
      </c>
      <c r="C85" s="10" t="s">
        <v>173</v>
      </c>
      <c r="D85" s="20">
        <v>52</v>
      </c>
      <c r="E85" s="5">
        <v>85.82</v>
      </c>
      <c r="F85" s="5">
        <f t="shared" si="2"/>
        <v>68.91</v>
      </c>
      <c r="G85" s="5" t="s">
        <v>11</v>
      </c>
      <c r="H85" s="54"/>
    </row>
    <row r="86" ht="25" customHeight="1" spans="1:8">
      <c r="A86" s="5">
        <v>83</v>
      </c>
      <c r="B86" s="10" t="s">
        <v>174</v>
      </c>
      <c r="C86" s="10" t="s">
        <v>175</v>
      </c>
      <c r="D86" s="20">
        <v>56</v>
      </c>
      <c r="E86" s="5">
        <v>81.526</v>
      </c>
      <c r="F86" s="5">
        <f t="shared" si="2"/>
        <v>68.763</v>
      </c>
      <c r="G86" s="5" t="s">
        <v>11</v>
      </c>
      <c r="H86" s="54"/>
    </row>
    <row r="87" ht="25" customHeight="1" spans="1:8">
      <c r="A87" s="5">
        <v>84</v>
      </c>
      <c r="B87" s="53" t="s">
        <v>176</v>
      </c>
      <c r="C87" s="10" t="s">
        <v>177</v>
      </c>
      <c r="D87" s="20">
        <v>54</v>
      </c>
      <c r="E87" s="5">
        <v>83.483</v>
      </c>
      <c r="F87" s="5">
        <f t="shared" si="2"/>
        <v>68.7415</v>
      </c>
      <c r="G87" s="5" t="s">
        <v>11</v>
      </c>
      <c r="H87" s="54"/>
    </row>
    <row r="88" ht="25" customHeight="1" spans="1:8">
      <c r="A88" s="5">
        <v>85</v>
      </c>
      <c r="B88" s="55" t="s">
        <v>178</v>
      </c>
      <c r="C88" s="10" t="s">
        <v>179</v>
      </c>
      <c r="D88" s="20">
        <v>53</v>
      </c>
      <c r="E88" s="5">
        <v>84.38</v>
      </c>
      <c r="F88" s="5">
        <f t="shared" si="2"/>
        <v>68.69</v>
      </c>
      <c r="G88" s="5" t="s">
        <v>11</v>
      </c>
      <c r="H88" s="54"/>
    </row>
  </sheetData>
  <autoFilter ref="A3:F88">
    <extLst/>
  </autoFilter>
  <sortState ref="A4:K200">
    <sortCondition ref="A4"/>
  </sortState>
  <mergeCells count="1">
    <mergeCell ref="A1:H1"/>
  </mergeCells>
  <printOptions horizontalCentered="1"/>
  <pageMargins left="0.708661417322835" right="0.708661417322835" top="0.748031496062992" bottom="0.551181102362205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"/>
  <sheetViews>
    <sheetView topLeftCell="A81" workbookViewId="0">
      <selection activeCell="A99" sqref="$A99:$XFD128"/>
    </sheetView>
  </sheetViews>
  <sheetFormatPr defaultColWidth="9" defaultRowHeight="14.25" outlineLevelCol="7"/>
  <cols>
    <col min="1" max="1" width="8.625" style="38" customWidth="1"/>
    <col min="2" max="4" width="11.125" style="39" customWidth="1"/>
    <col min="5" max="7" width="11.125" style="38" customWidth="1"/>
    <col min="8" max="8" width="11.125" style="40" customWidth="1"/>
  </cols>
  <sheetData>
    <row r="1" ht="42" customHeight="1" spans="1:8">
      <c r="A1" s="41" t="s">
        <v>180</v>
      </c>
      <c r="B1" s="41"/>
      <c r="C1" s="41"/>
      <c r="D1" s="41"/>
      <c r="E1" s="41"/>
      <c r="F1" s="41"/>
      <c r="G1" s="41"/>
      <c r="H1" s="41"/>
    </row>
    <row r="2" ht="10" customHeight="1" spans="1:7">
      <c r="A2" s="42"/>
      <c r="B2" s="42"/>
      <c r="C2" s="42"/>
      <c r="D2" s="42"/>
      <c r="E2" s="42"/>
      <c r="F2" s="42"/>
      <c r="G2" s="42"/>
    </row>
    <row r="3" ht="28.5" spans="1:8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</row>
    <row r="4" ht="25" customHeight="1" spans="1:8">
      <c r="A4" s="44">
        <v>1</v>
      </c>
      <c r="B4" s="45" t="s">
        <v>181</v>
      </c>
      <c r="C4" s="46" t="s">
        <v>182</v>
      </c>
      <c r="D4" s="46">
        <f>16+14+7+3+18+17</f>
        <v>75</v>
      </c>
      <c r="E4" s="44">
        <v>88.433</v>
      </c>
      <c r="F4" s="44">
        <v>81.7165</v>
      </c>
      <c r="G4" s="44" t="s">
        <v>11</v>
      </c>
      <c r="H4" s="47"/>
    </row>
    <row r="5" ht="25" customHeight="1" spans="1:8">
      <c r="A5" s="44">
        <v>2</v>
      </c>
      <c r="B5" s="45" t="s">
        <v>183</v>
      </c>
      <c r="C5" s="46" t="s">
        <v>184</v>
      </c>
      <c r="D5" s="46">
        <v>74</v>
      </c>
      <c r="E5" s="44">
        <v>84.8</v>
      </c>
      <c r="F5" s="44">
        <v>79.4</v>
      </c>
      <c r="G5" s="44" t="s">
        <v>11</v>
      </c>
      <c r="H5" s="47"/>
    </row>
    <row r="6" ht="25" customHeight="1" spans="1:8">
      <c r="A6" s="44">
        <v>3</v>
      </c>
      <c r="B6" s="45" t="s">
        <v>185</v>
      </c>
      <c r="C6" s="46" t="s">
        <v>186</v>
      </c>
      <c r="D6" s="46">
        <f>15+12+8+7+17+14</f>
        <v>73</v>
      </c>
      <c r="E6" s="44">
        <v>84.49</v>
      </c>
      <c r="F6" s="44">
        <v>78.745</v>
      </c>
      <c r="G6" s="44" t="s">
        <v>11</v>
      </c>
      <c r="H6" s="47"/>
    </row>
    <row r="7" ht="25" customHeight="1" spans="1:8">
      <c r="A7" s="44">
        <v>4</v>
      </c>
      <c r="B7" s="45" t="s">
        <v>187</v>
      </c>
      <c r="C7" s="46" t="s">
        <v>188</v>
      </c>
      <c r="D7" s="46">
        <f>17+4+9+6+18+18</f>
        <v>72</v>
      </c>
      <c r="E7" s="44">
        <v>85.216</v>
      </c>
      <c r="F7" s="44">
        <v>78.608</v>
      </c>
      <c r="G7" s="44" t="s">
        <v>11</v>
      </c>
      <c r="H7" s="47"/>
    </row>
    <row r="8" ht="25" customHeight="1" spans="1:8">
      <c r="A8" s="44">
        <v>5</v>
      </c>
      <c r="B8" s="45" t="s">
        <v>189</v>
      </c>
      <c r="C8" s="46" t="s">
        <v>190</v>
      </c>
      <c r="D8" s="46">
        <v>74</v>
      </c>
      <c r="E8" s="44">
        <v>81.5</v>
      </c>
      <c r="F8" s="44">
        <v>77.75</v>
      </c>
      <c r="G8" s="44" t="s">
        <v>11</v>
      </c>
      <c r="H8" s="47"/>
    </row>
    <row r="9" ht="25" customHeight="1" spans="1:8">
      <c r="A9" s="44">
        <v>6</v>
      </c>
      <c r="B9" s="45" t="s">
        <v>191</v>
      </c>
      <c r="C9" s="46" t="s">
        <v>192</v>
      </c>
      <c r="D9" s="46">
        <f>18+6+9+4+16+16</f>
        <v>69</v>
      </c>
      <c r="E9" s="44">
        <v>85.7</v>
      </c>
      <c r="F9" s="44">
        <v>77.35</v>
      </c>
      <c r="G9" s="44" t="s">
        <v>11</v>
      </c>
      <c r="H9" s="47"/>
    </row>
    <row r="10" ht="25" customHeight="1" spans="1:8">
      <c r="A10" s="44">
        <v>7</v>
      </c>
      <c r="B10" s="45" t="s">
        <v>193</v>
      </c>
      <c r="C10" s="46" t="s">
        <v>194</v>
      </c>
      <c r="D10" s="46">
        <v>70</v>
      </c>
      <c r="E10" s="44">
        <v>83.783</v>
      </c>
      <c r="F10" s="44">
        <v>76.8915</v>
      </c>
      <c r="G10" s="44" t="s">
        <v>11</v>
      </c>
      <c r="H10" s="47"/>
    </row>
    <row r="11" ht="25" customHeight="1" spans="1:8">
      <c r="A11" s="44">
        <v>8</v>
      </c>
      <c r="B11" s="45" t="s">
        <v>195</v>
      </c>
      <c r="C11" s="46" t="s">
        <v>196</v>
      </c>
      <c r="D11" s="46">
        <v>72</v>
      </c>
      <c r="E11" s="44">
        <v>81.55</v>
      </c>
      <c r="F11" s="44">
        <v>76.775</v>
      </c>
      <c r="G11" s="44" t="s">
        <v>11</v>
      </c>
      <c r="H11" s="47"/>
    </row>
    <row r="12" ht="25" customHeight="1" spans="1:8">
      <c r="A12" s="44">
        <v>9</v>
      </c>
      <c r="B12" s="45" t="s">
        <v>197</v>
      </c>
      <c r="C12" s="46" t="s">
        <v>198</v>
      </c>
      <c r="D12" s="46">
        <v>67</v>
      </c>
      <c r="E12" s="44">
        <v>86.05</v>
      </c>
      <c r="F12" s="44">
        <v>76.525</v>
      </c>
      <c r="G12" s="44" t="s">
        <v>11</v>
      </c>
      <c r="H12" s="47"/>
    </row>
    <row r="13" ht="25" customHeight="1" spans="1:8">
      <c r="A13" s="44">
        <v>10</v>
      </c>
      <c r="B13" s="45" t="s">
        <v>199</v>
      </c>
      <c r="C13" s="46" t="s">
        <v>200</v>
      </c>
      <c r="D13" s="46">
        <v>67</v>
      </c>
      <c r="E13" s="44">
        <v>85.233</v>
      </c>
      <c r="F13" s="44">
        <v>76.1165</v>
      </c>
      <c r="G13" s="44" t="s">
        <v>11</v>
      </c>
      <c r="H13" s="47"/>
    </row>
    <row r="14" ht="25" customHeight="1" spans="1:8">
      <c r="A14" s="44">
        <v>11</v>
      </c>
      <c r="B14" s="45" t="s">
        <v>201</v>
      </c>
      <c r="C14" s="46" t="s">
        <v>202</v>
      </c>
      <c r="D14" s="46">
        <f>13+12+8+3+15+14</f>
        <v>65</v>
      </c>
      <c r="E14" s="44">
        <v>86.673</v>
      </c>
      <c r="F14" s="44">
        <v>75.8365</v>
      </c>
      <c r="G14" s="44" t="s">
        <v>11</v>
      </c>
      <c r="H14" s="47"/>
    </row>
    <row r="15" ht="25" customHeight="1" spans="1:8">
      <c r="A15" s="44">
        <v>12</v>
      </c>
      <c r="B15" s="45" t="s">
        <v>203</v>
      </c>
      <c r="C15" s="46" t="s">
        <v>204</v>
      </c>
      <c r="D15" s="46">
        <f>19+10+6+5+12+16</f>
        <v>68</v>
      </c>
      <c r="E15" s="44">
        <v>83.496</v>
      </c>
      <c r="F15" s="44">
        <v>75.748</v>
      </c>
      <c r="G15" s="44" t="s">
        <v>11</v>
      </c>
      <c r="H15" s="47"/>
    </row>
    <row r="16" ht="25" customHeight="1" spans="1:8">
      <c r="A16" s="44">
        <v>13</v>
      </c>
      <c r="B16" s="45" t="s">
        <v>205</v>
      </c>
      <c r="C16" s="46" t="s">
        <v>206</v>
      </c>
      <c r="D16" s="46">
        <f>16+12+6+1+17+15</f>
        <v>67</v>
      </c>
      <c r="E16" s="46">
        <v>84.133</v>
      </c>
      <c r="F16" s="44">
        <v>75.5665</v>
      </c>
      <c r="G16" s="44" t="s">
        <v>11</v>
      </c>
      <c r="H16" s="47"/>
    </row>
    <row r="17" ht="25" customHeight="1" spans="1:8">
      <c r="A17" s="44">
        <v>14</v>
      </c>
      <c r="B17" s="45" t="s">
        <v>207</v>
      </c>
      <c r="C17" s="46" t="s">
        <v>208</v>
      </c>
      <c r="D17" s="46">
        <f>14+10+6+2+15+18</f>
        <v>65</v>
      </c>
      <c r="E17" s="44">
        <v>85.9</v>
      </c>
      <c r="F17" s="44">
        <v>75.45</v>
      </c>
      <c r="G17" s="44" t="s">
        <v>11</v>
      </c>
      <c r="H17" s="47"/>
    </row>
    <row r="18" ht="25" customHeight="1" spans="1:8">
      <c r="A18" s="44">
        <v>15</v>
      </c>
      <c r="B18" s="45" t="s">
        <v>209</v>
      </c>
      <c r="C18" s="46" t="s">
        <v>210</v>
      </c>
      <c r="D18" s="46">
        <v>67</v>
      </c>
      <c r="E18" s="44">
        <v>83.563</v>
      </c>
      <c r="F18" s="44">
        <v>75.2815</v>
      </c>
      <c r="G18" s="44" t="s">
        <v>11</v>
      </c>
      <c r="H18" s="47"/>
    </row>
    <row r="19" ht="25" customHeight="1" spans="1:8">
      <c r="A19" s="44">
        <v>16</v>
      </c>
      <c r="B19" s="45" t="s">
        <v>211</v>
      </c>
      <c r="C19" s="46" t="s">
        <v>212</v>
      </c>
      <c r="D19" s="46">
        <f>15+14+8+2+16+14</f>
        <v>69</v>
      </c>
      <c r="E19" s="44">
        <v>81.333</v>
      </c>
      <c r="F19" s="44">
        <v>75.1665</v>
      </c>
      <c r="G19" s="44" t="s">
        <v>11</v>
      </c>
      <c r="H19" s="47"/>
    </row>
    <row r="20" ht="25" customHeight="1" spans="1:8">
      <c r="A20" s="44">
        <v>17</v>
      </c>
      <c r="B20" s="45" t="s">
        <v>213</v>
      </c>
      <c r="C20" s="46" t="s">
        <v>214</v>
      </c>
      <c r="D20" s="46">
        <v>67</v>
      </c>
      <c r="E20" s="44">
        <v>83.233</v>
      </c>
      <c r="F20" s="44">
        <v>75.1165</v>
      </c>
      <c r="G20" s="44" t="s">
        <v>11</v>
      </c>
      <c r="H20" s="47"/>
    </row>
    <row r="21" ht="25" customHeight="1" spans="1:8">
      <c r="A21" s="44">
        <v>18</v>
      </c>
      <c r="B21" s="45" t="s">
        <v>215</v>
      </c>
      <c r="C21" s="46" t="s">
        <v>216</v>
      </c>
      <c r="D21" s="46">
        <v>66</v>
      </c>
      <c r="E21" s="44">
        <v>83.713</v>
      </c>
      <c r="F21" s="44">
        <v>74.8565</v>
      </c>
      <c r="G21" s="44" t="s">
        <v>11</v>
      </c>
      <c r="H21" s="47"/>
    </row>
    <row r="22" ht="25" customHeight="1" spans="1:8">
      <c r="A22" s="44">
        <v>19</v>
      </c>
      <c r="B22" s="45" t="s">
        <v>217</v>
      </c>
      <c r="C22" s="46" t="s">
        <v>218</v>
      </c>
      <c r="D22" s="46">
        <f>14+14+8+3+16+13</f>
        <v>68</v>
      </c>
      <c r="E22" s="44">
        <v>81.59</v>
      </c>
      <c r="F22" s="44">
        <v>74.795</v>
      </c>
      <c r="G22" s="44" t="s">
        <v>11</v>
      </c>
      <c r="H22" s="47"/>
    </row>
    <row r="23" ht="25" customHeight="1" spans="1:8">
      <c r="A23" s="44">
        <v>20</v>
      </c>
      <c r="B23" s="45" t="s">
        <v>219</v>
      </c>
      <c r="C23" s="46" t="s">
        <v>220</v>
      </c>
      <c r="D23" s="46">
        <f>14+14+8+2+18+14</f>
        <v>70</v>
      </c>
      <c r="E23" s="44">
        <v>79.516</v>
      </c>
      <c r="F23" s="44">
        <v>74.758</v>
      </c>
      <c r="G23" s="44" t="s">
        <v>11</v>
      </c>
      <c r="H23" s="47"/>
    </row>
    <row r="24" ht="25" customHeight="1" spans="1:8">
      <c r="A24" s="44">
        <v>21</v>
      </c>
      <c r="B24" s="45" t="s">
        <v>221</v>
      </c>
      <c r="C24" s="46" t="s">
        <v>222</v>
      </c>
      <c r="D24" s="46">
        <f>13+12+6+3+16+16</f>
        <v>66</v>
      </c>
      <c r="E24" s="44">
        <v>82.936</v>
      </c>
      <c r="F24" s="44">
        <v>74.468</v>
      </c>
      <c r="G24" s="44" t="s">
        <v>11</v>
      </c>
      <c r="H24" s="47"/>
    </row>
    <row r="25" ht="25" customHeight="1" spans="1:8">
      <c r="A25" s="44">
        <v>22</v>
      </c>
      <c r="B25" s="45" t="s">
        <v>223</v>
      </c>
      <c r="C25" s="46" t="s">
        <v>224</v>
      </c>
      <c r="D25" s="46">
        <v>64</v>
      </c>
      <c r="E25" s="44">
        <v>84.577</v>
      </c>
      <c r="F25" s="44">
        <v>74.2885</v>
      </c>
      <c r="G25" s="44" t="s">
        <v>11</v>
      </c>
      <c r="H25" s="47"/>
    </row>
    <row r="26" ht="25" customHeight="1" spans="1:8">
      <c r="A26" s="44">
        <v>23</v>
      </c>
      <c r="B26" s="45" t="s">
        <v>225</v>
      </c>
      <c r="C26" s="46" t="s">
        <v>226</v>
      </c>
      <c r="D26" s="46">
        <v>69</v>
      </c>
      <c r="E26" s="44">
        <v>79.45</v>
      </c>
      <c r="F26" s="44">
        <v>74.225</v>
      </c>
      <c r="G26" s="44" t="s">
        <v>11</v>
      </c>
      <c r="H26" s="47"/>
    </row>
    <row r="27" ht="25" customHeight="1" spans="1:8">
      <c r="A27" s="44">
        <v>24</v>
      </c>
      <c r="B27" s="45" t="s">
        <v>227</v>
      </c>
      <c r="C27" s="46" t="s">
        <v>228</v>
      </c>
      <c r="D27" s="46">
        <f>14+10+7+3+16+12</f>
        <v>62</v>
      </c>
      <c r="E27" s="44">
        <v>86.317</v>
      </c>
      <c r="F27" s="44">
        <v>74.1585</v>
      </c>
      <c r="G27" s="44" t="s">
        <v>11</v>
      </c>
      <c r="H27" s="47"/>
    </row>
    <row r="28" ht="25" customHeight="1" spans="1:8">
      <c r="A28" s="44">
        <v>25</v>
      </c>
      <c r="B28" s="45" t="s">
        <v>229</v>
      </c>
      <c r="C28" s="46" t="s">
        <v>230</v>
      </c>
      <c r="D28" s="46">
        <v>66</v>
      </c>
      <c r="E28" s="44">
        <v>82.15</v>
      </c>
      <c r="F28" s="44">
        <v>74.075</v>
      </c>
      <c r="G28" s="44" t="s">
        <v>11</v>
      </c>
      <c r="H28" s="47"/>
    </row>
    <row r="29" ht="25" customHeight="1" spans="1:8">
      <c r="A29" s="44">
        <v>26</v>
      </c>
      <c r="B29" s="45" t="s">
        <v>231</v>
      </c>
      <c r="C29" s="46" t="s">
        <v>232</v>
      </c>
      <c r="D29" s="46">
        <f>15+12+7+2+17+12</f>
        <v>65</v>
      </c>
      <c r="E29" s="44">
        <v>82.937</v>
      </c>
      <c r="F29" s="44">
        <v>73.9685</v>
      </c>
      <c r="G29" s="44" t="s">
        <v>11</v>
      </c>
      <c r="H29" s="47"/>
    </row>
    <row r="30" ht="25" customHeight="1" spans="1:8">
      <c r="A30" s="44">
        <v>27</v>
      </c>
      <c r="B30" s="45" t="s">
        <v>233</v>
      </c>
      <c r="C30" s="46" t="s">
        <v>234</v>
      </c>
      <c r="D30" s="46">
        <f>12+8+6+5+17+15</f>
        <v>63</v>
      </c>
      <c r="E30" s="44">
        <v>84.18</v>
      </c>
      <c r="F30" s="44">
        <v>73.59</v>
      </c>
      <c r="G30" s="44" t="s">
        <v>11</v>
      </c>
      <c r="H30" s="47"/>
    </row>
    <row r="31" ht="25" customHeight="1" spans="1:8">
      <c r="A31" s="44">
        <v>28</v>
      </c>
      <c r="B31" s="45" t="s">
        <v>235</v>
      </c>
      <c r="C31" s="46" t="s">
        <v>236</v>
      </c>
      <c r="D31" s="46">
        <f>14+14+7+1+15+11</f>
        <v>62</v>
      </c>
      <c r="E31" s="44">
        <v>85.103</v>
      </c>
      <c r="F31" s="44">
        <v>73.5515</v>
      </c>
      <c r="G31" s="44" t="s">
        <v>11</v>
      </c>
      <c r="H31" s="47"/>
    </row>
    <row r="32" ht="25" customHeight="1" spans="1:8">
      <c r="A32" s="44">
        <v>29</v>
      </c>
      <c r="B32" s="45" t="s">
        <v>237</v>
      </c>
      <c r="C32" s="46" t="s">
        <v>238</v>
      </c>
      <c r="D32" s="46">
        <f>15+10+7+0+14+15</f>
        <v>61</v>
      </c>
      <c r="E32" s="44">
        <v>86.083</v>
      </c>
      <c r="F32" s="44">
        <v>73.5415</v>
      </c>
      <c r="G32" s="44" t="s">
        <v>11</v>
      </c>
      <c r="H32" s="47"/>
    </row>
    <row r="33" ht="25" customHeight="1" spans="1:8">
      <c r="A33" s="44">
        <v>30</v>
      </c>
      <c r="B33" s="45" t="s">
        <v>239</v>
      </c>
      <c r="C33" s="46" t="s">
        <v>240</v>
      </c>
      <c r="D33" s="46">
        <f>18+14+8+1+16+12</f>
        <v>69</v>
      </c>
      <c r="E33" s="44">
        <v>77.653</v>
      </c>
      <c r="F33" s="44">
        <v>73.3265</v>
      </c>
      <c r="G33" s="44" t="s">
        <v>11</v>
      </c>
      <c r="H33" s="47"/>
    </row>
    <row r="34" ht="25" customHeight="1" spans="1:8">
      <c r="A34" s="44">
        <v>31</v>
      </c>
      <c r="B34" s="48" t="s">
        <v>241</v>
      </c>
      <c r="C34" s="46" t="s">
        <v>242</v>
      </c>
      <c r="D34" s="46">
        <f>16+12+7+2+14+12</f>
        <v>63</v>
      </c>
      <c r="E34" s="44">
        <v>82.833</v>
      </c>
      <c r="F34" s="44">
        <v>72.9165</v>
      </c>
      <c r="G34" s="44" t="s">
        <v>11</v>
      </c>
      <c r="H34" s="47"/>
    </row>
    <row r="35" ht="25" customHeight="1" spans="1:8">
      <c r="A35" s="44">
        <v>32</v>
      </c>
      <c r="B35" s="45" t="s">
        <v>243</v>
      </c>
      <c r="C35" s="46" t="s">
        <v>244</v>
      </c>
      <c r="D35" s="46">
        <f>14+10+8+1+16+14</f>
        <v>63</v>
      </c>
      <c r="E35" s="44">
        <v>82.633</v>
      </c>
      <c r="F35" s="44">
        <v>72.8165</v>
      </c>
      <c r="G35" s="44" t="s">
        <v>11</v>
      </c>
      <c r="H35" s="47"/>
    </row>
    <row r="36" ht="25" customHeight="1" spans="1:8">
      <c r="A36" s="44">
        <v>33</v>
      </c>
      <c r="B36" s="45" t="s">
        <v>245</v>
      </c>
      <c r="C36" s="46" t="s">
        <v>246</v>
      </c>
      <c r="D36" s="46">
        <f>15+6+6+3+17+13</f>
        <v>60</v>
      </c>
      <c r="E36" s="44">
        <v>85.506</v>
      </c>
      <c r="F36" s="44">
        <v>72.753</v>
      </c>
      <c r="G36" s="44" t="s">
        <v>11</v>
      </c>
      <c r="H36" s="47"/>
    </row>
    <row r="37" ht="25" customHeight="1" spans="1:8">
      <c r="A37" s="44">
        <v>34</v>
      </c>
      <c r="B37" s="45" t="s">
        <v>247</v>
      </c>
      <c r="C37" s="46" t="s">
        <v>248</v>
      </c>
      <c r="D37" s="46">
        <v>61</v>
      </c>
      <c r="E37" s="44">
        <v>84.333</v>
      </c>
      <c r="F37" s="44">
        <v>72.6665</v>
      </c>
      <c r="G37" s="44" t="s">
        <v>11</v>
      </c>
      <c r="H37" s="47"/>
    </row>
    <row r="38" ht="25" customHeight="1" spans="1:8">
      <c r="A38" s="44">
        <v>35</v>
      </c>
      <c r="B38" s="45" t="s">
        <v>249</v>
      </c>
      <c r="C38" s="46" t="s">
        <v>250</v>
      </c>
      <c r="D38" s="46">
        <f>17+9+4+16+6+15</f>
        <v>67</v>
      </c>
      <c r="E38" s="44">
        <v>78.083</v>
      </c>
      <c r="F38" s="44">
        <v>72.5415</v>
      </c>
      <c r="G38" s="44" t="s">
        <v>11</v>
      </c>
      <c r="H38" s="47"/>
    </row>
    <row r="39" ht="25" customHeight="1" spans="1:8">
      <c r="A39" s="44">
        <v>36</v>
      </c>
      <c r="B39" s="45" t="s">
        <v>251</v>
      </c>
      <c r="C39" s="46" t="s">
        <v>252</v>
      </c>
      <c r="D39" s="46">
        <f>15+6+7+2+14+18</f>
        <v>62</v>
      </c>
      <c r="E39" s="44">
        <v>82.916</v>
      </c>
      <c r="F39" s="44">
        <v>72.458</v>
      </c>
      <c r="G39" s="44" t="s">
        <v>11</v>
      </c>
      <c r="H39" s="47"/>
    </row>
    <row r="40" ht="25" customHeight="1" spans="1:8">
      <c r="A40" s="44">
        <v>37</v>
      </c>
      <c r="B40" s="45" t="s">
        <v>253</v>
      </c>
      <c r="C40" s="46" t="s">
        <v>254</v>
      </c>
      <c r="D40" s="46">
        <v>60</v>
      </c>
      <c r="E40" s="44">
        <v>84.183</v>
      </c>
      <c r="F40" s="44">
        <v>72.0915</v>
      </c>
      <c r="G40" s="44" t="s">
        <v>11</v>
      </c>
      <c r="H40" s="47"/>
    </row>
    <row r="41" ht="25" customHeight="1" spans="1:8">
      <c r="A41" s="44">
        <v>38</v>
      </c>
      <c r="B41" s="45" t="s">
        <v>255</v>
      </c>
      <c r="C41" s="46" t="s">
        <v>256</v>
      </c>
      <c r="D41" s="46">
        <v>64</v>
      </c>
      <c r="E41" s="44">
        <v>80.18</v>
      </c>
      <c r="F41" s="44">
        <v>72.09</v>
      </c>
      <c r="G41" s="44" t="s">
        <v>11</v>
      </c>
      <c r="H41" s="47"/>
    </row>
    <row r="42" ht="25" customHeight="1" spans="1:8">
      <c r="A42" s="44">
        <v>39</v>
      </c>
      <c r="B42" s="45" t="s">
        <v>257</v>
      </c>
      <c r="C42" s="46" t="s">
        <v>258</v>
      </c>
      <c r="D42" s="46">
        <f>13+12+5+2+15+10</f>
        <v>57</v>
      </c>
      <c r="E42" s="44">
        <v>87.173</v>
      </c>
      <c r="F42" s="44">
        <v>72.0865</v>
      </c>
      <c r="G42" s="44" t="s">
        <v>11</v>
      </c>
      <c r="H42" s="47"/>
    </row>
    <row r="43" ht="25" customHeight="1" spans="1:8">
      <c r="A43" s="44">
        <v>40</v>
      </c>
      <c r="B43" s="45" t="s">
        <v>259</v>
      </c>
      <c r="C43" s="46" t="s">
        <v>260</v>
      </c>
      <c r="D43" s="46">
        <v>58</v>
      </c>
      <c r="E43" s="44">
        <v>86.016</v>
      </c>
      <c r="F43" s="44">
        <v>72.008</v>
      </c>
      <c r="G43" s="44" t="s">
        <v>11</v>
      </c>
      <c r="H43" s="47"/>
    </row>
    <row r="44" ht="25" customHeight="1" spans="1:8">
      <c r="A44" s="44">
        <v>41</v>
      </c>
      <c r="B44" s="45" t="s">
        <v>261</v>
      </c>
      <c r="C44" s="46" t="s">
        <v>262</v>
      </c>
      <c r="D44" s="46">
        <f>16+8+9+4+16+14</f>
        <v>67</v>
      </c>
      <c r="E44" s="44">
        <v>76.263</v>
      </c>
      <c r="F44" s="44">
        <v>71.6315</v>
      </c>
      <c r="G44" s="44" t="s">
        <v>11</v>
      </c>
      <c r="H44" s="47"/>
    </row>
    <row r="45" ht="25" customHeight="1" spans="1:8">
      <c r="A45" s="44">
        <v>42</v>
      </c>
      <c r="B45" s="45" t="s">
        <v>263</v>
      </c>
      <c r="C45" s="46" t="s">
        <v>264</v>
      </c>
      <c r="D45" s="46">
        <f>16+6+6+4+16+11</f>
        <v>59</v>
      </c>
      <c r="E45" s="44">
        <v>84.16</v>
      </c>
      <c r="F45" s="44">
        <v>71.58</v>
      </c>
      <c r="G45" s="44" t="s">
        <v>11</v>
      </c>
      <c r="H45" s="47"/>
    </row>
    <row r="46" ht="25" customHeight="1" spans="1:8">
      <c r="A46" s="44">
        <v>43</v>
      </c>
      <c r="B46" s="45" t="s">
        <v>265</v>
      </c>
      <c r="C46" s="46" t="s">
        <v>266</v>
      </c>
      <c r="D46" s="46">
        <f>15+8+6+2+14+15</f>
        <v>60</v>
      </c>
      <c r="E46" s="44">
        <v>83.15</v>
      </c>
      <c r="F46" s="44">
        <v>71.575</v>
      </c>
      <c r="G46" s="44" t="s">
        <v>11</v>
      </c>
      <c r="H46" s="47"/>
    </row>
    <row r="47" ht="25" customHeight="1" spans="1:8">
      <c r="A47" s="44">
        <v>44</v>
      </c>
      <c r="B47" s="45" t="s">
        <v>267</v>
      </c>
      <c r="C47" s="46" t="s">
        <v>268</v>
      </c>
      <c r="D47" s="46">
        <f>13+10+6+4+15+12</f>
        <v>60</v>
      </c>
      <c r="E47" s="44">
        <v>82.843</v>
      </c>
      <c r="F47" s="44">
        <v>71.4215</v>
      </c>
      <c r="G47" s="44" t="s">
        <v>11</v>
      </c>
      <c r="H47" s="47"/>
    </row>
    <row r="48" ht="25" customHeight="1" spans="1:8">
      <c r="A48" s="44">
        <v>45</v>
      </c>
      <c r="B48" s="45" t="s">
        <v>269</v>
      </c>
      <c r="C48" s="46" t="s">
        <v>270</v>
      </c>
      <c r="D48" s="46">
        <f>13+12+6+1+16+14</f>
        <v>62</v>
      </c>
      <c r="E48" s="44">
        <v>80.837</v>
      </c>
      <c r="F48" s="44">
        <v>71.4185</v>
      </c>
      <c r="G48" s="44" t="s">
        <v>11</v>
      </c>
      <c r="H48" s="47"/>
    </row>
    <row r="49" ht="25" customHeight="1" spans="1:8">
      <c r="A49" s="44">
        <v>46</v>
      </c>
      <c r="B49" s="45" t="s">
        <v>271</v>
      </c>
      <c r="C49" s="46" t="s">
        <v>272</v>
      </c>
      <c r="D49" s="46">
        <f>15+8+6+2+12+15</f>
        <v>58</v>
      </c>
      <c r="E49" s="44">
        <v>84.683</v>
      </c>
      <c r="F49" s="44">
        <v>71.3415</v>
      </c>
      <c r="G49" s="44" t="s">
        <v>11</v>
      </c>
      <c r="H49" s="47"/>
    </row>
    <row r="50" ht="25" customHeight="1" spans="1:8">
      <c r="A50" s="44">
        <v>47</v>
      </c>
      <c r="B50" s="45" t="s">
        <v>273</v>
      </c>
      <c r="C50" s="46" t="s">
        <v>274</v>
      </c>
      <c r="D50" s="46">
        <f>13+12+4+2+17+12</f>
        <v>60</v>
      </c>
      <c r="E50" s="44">
        <v>82.673</v>
      </c>
      <c r="F50" s="44">
        <v>71.3365</v>
      </c>
      <c r="G50" s="44" t="s">
        <v>11</v>
      </c>
      <c r="H50" s="47"/>
    </row>
    <row r="51" ht="25" customHeight="1" spans="1:8">
      <c r="A51" s="44">
        <v>48</v>
      </c>
      <c r="B51" s="45" t="s">
        <v>275</v>
      </c>
      <c r="C51" s="46" t="s">
        <v>276</v>
      </c>
      <c r="D51" s="46">
        <v>65</v>
      </c>
      <c r="E51" s="44">
        <v>77.583</v>
      </c>
      <c r="F51" s="44">
        <v>71.2915</v>
      </c>
      <c r="G51" s="44" t="s">
        <v>11</v>
      </c>
      <c r="H51" s="47"/>
    </row>
    <row r="52" ht="25" customHeight="1" spans="1:8">
      <c r="A52" s="44">
        <v>49</v>
      </c>
      <c r="B52" s="45" t="s">
        <v>277</v>
      </c>
      <c r="C52" s="46" t="s">
        <v>278</v>
      </c>
      <c r="D52" s="46">
        <f>15+6+8+5+15+13</f>
        <v>62</v>
      </c>
      <c r="E52" s="44">
        <v>80.183</v>
      </c>
      <c r="F52" s="44">
        <v>71.0915</v>
      </c>
      <c r="G52" s="44" t="s">
        <v>11</v>
      </c>
      <c r="H52" s="47"/>
    </row>
    <row r="53" ht="25" customHeight="1" spans="1:8">
      <c r="A53" s="44">
        <v>50</v>
      </c>
      <c r="B53" s="45" t="s">
        <v>279</v>
      </c>
      <c r="C53" s="46" t="s">
        <v>280</v>
      </c>
      <c r="D53" s="46">
        <v>61</v>
      </c>
      <c r="E53" s="44">
        <v>81</v>
      </c>
      <c r="F53" s="44">
        <v>71</v>
      </c>
      <c r="G53" s="44" t="s">
        <v>11</v>
      </c>
      <c r="H53" s="47"/>
    </row>
    <row r="54" ht="25" customHeight="1" spans="1:8">
      <c r="A54" s="44">
        <v>51</v>
      </c>
      <c r="B54" s="45" t="s">
        <v>281</v>
      </c>
      <c r="C54" s="46" t="s">
        <v>282</v>
      </c>
      <c r="D54" s="46">
        <v>59</v>
      </c>
      <c r="E54" s="44">
        <v>82.807</v>
      </c>
      <c r="F54" s="44">
        <v>70.9035</v>
      </c>
      <c r="G54" s="44" t="s">
        <v>11</v>
      </c>
      <c r="H54" s="47"/>
    </row>
    <row r="55" ht="25" customHeight="1" spans="1:8">
      <c r="A55" s="44">
        <v>52</v>
      </c>
      <c r="B55" s="45" t="s">
        <v>283</v>
      </c>
      <c r="C55" s="46" t="s">
        <v>284</v>
      </c>
      <c r="D55" s="46">
        <f>14+10+7+2+15+13</f>
        <v>61</v>
      </c>
      <c r="E55" s="44">
        <v>80.15</v>
      </c>
      <c r="F55" s="44">
        <v>70.575</v>
      </c>
      <c r="G55" s="44" t="s">
        <v>11</v>
      </c>
      <c r="H55" s="47"/>
    </row>
    <row r="56" ht="25" customHeight="1" spans="1:8">
      <c r="A56" s="44">
        <v>53</v>
      </c>
      <c r="B56" s="45" t="s">
        <v>285</v>
      </c>
      <c r="C56" s="46" t="s">
        <v>286</v>
      </c>
      <c r="D56" s="46">
        <f>14+8+7+2+14+14</f>
        <v>59</v>
      </c>
      <c r="E56" s="44">
        <v>81.95</v>
      </c>
      <c r="F56" s="44">
        <v>70.475</v>
      </c>
      <c r="G56" s="44" t="s">
        <v>11</v>
      </c>
      <c r="H56" s="47"/>
    </row>
    <row r="57" ht="25" customHeight="1" spans="1:8">
      <c r="A57" s="44">
        <v>54</v>
      </c>
      <c r="B57" s="45" t="s">
        <v>287</v>
      </c>
      <c r="C57" s="46" t="s">
        <v>288</v>
      </c>
      <c r="D57" s="46">
        <v>60</v>
      </c>
      <c r="E57" s="44">
        <v>80.847</v>
      </c>
      <c r="F57" s="44">
        <v>70.4235</v>
      </c>
      <c r="G57" s="44" t="s">
        <v>11</v>
      </c>
      <c r="H57" s="47"/>
    </row>
    <row r="58" ht="25" customHeight="1" spans="1:8">
      <c r="A58" s="44">
        <v>55</v>
      </c>
      <c r="B58" s="45" t="s">
        <v>289</v>
      </c>
      <c r="C58" s="46" t="s">
        <v>290</v>
      </c>
      <c r="D58" s="46">
        <f>12+2+5+3+17+16</f>
        <v>55</v>
      </c>
      <c r="E58" s="44">
        <v>85.833</v>
      </c>
      <c r="F58" s="44">
        <v>70.4165</v>
      </c>
      <c r="G58" s="44" t="s">
        <v>11</v>
      </c>
      <c r="H58" s="47"/>
    </row>
    <row r="59" ht="25" customHeight="1" spans="1:8">
      <c r="A59" s="44">
        <v>56</v>
      </c>
      <c r="B59" s="45" t="s">
        <v>291</v>
      </c>
      <c r="C59" s="46" t="s">
        <v>292</v>
      </c>
      <c r="D59" s="46">
        <f>12+12+5+1+17+12</f>
        <v>59</v>
      </c>
      <c r="E59" s="44">
        <v>81.283</v>
      </c>
      <c r="F59" s="44">
        <v>70.1415</v>
      </c>
      <c r="G59" s="44" t="s">
        <v>11</v>
      </c>
      <c r="H59" s="47"/>
    </row>
    <row r="60" ht="25" customHeight="1" spans="1:8">
      <c r="A60" s="44">
        <v>57</v>
      </c>
      <c r="B60" s="45" t="s">
        <v>293</v>
      </c>
      <c r="C60" s="46" t="s">
        <v>294</v>
      </c>
      <c r="D60" s="46">
        <v>53</v>
      </c>
      <c r="E60" s="44">
        <v>86.983</v>
      </c>
      <c r="F60" s="44">
        <v>69.9915</v>
      </c>
      <c r="G60" s="44" t="s">
        <v>11</v>
      </c>
      <c r="H60" s="47"/>
    </row>
    <row r="61" ht="25" customHeight="1" spans="1:8">
      <c r="A61" s="44">
        <v>58</v>
      </c>
      <c r="B61" s="45" t="s">
        <v>295</v>
      </c>
      <c r="C61" s="46" t="s">
        <v>296</v>
      </c>
      <c r="D61" s="46">
        <v>62</v>
      </c>
      <c r="E61" s="44">
        <v>77.933</v>
      </c>
      <c r="F61" s="44">
        <v>69.9665</v>
      </c>
      <c r="G61" s="44" t="s">
        <v>11</v>
      </c>
      <c r="H61" s="47"/>
    </row>
    <row r="62" ht="25" customHeight="1" spans="1:8">
      <c r="A62" s="44">
        <v>59</v>
      </c>
      <c r="B62" s="45" t="s">
        <v>297</v>
      </c>
      <c r="C62" s="46" t="s">
        <v>298</v>
      </c>
      <c r="D62" s="46">
        <v>58</v>
      </c>
      <c r="E62" s="44">
        <v>81.85</v>
      </c>
      <c r="F62" s="44">
        <v>69.925</v>
      </c>
      <c r="G62" s="44" t="s">
        <v>11</v>
      </c>
      <c r="H62" s="47"/>
    </row>
    <row r="63" ht="25" customHeight="1" spans="1:8">
      <c r="A63" s="44">
        <v>60</v>
      </c>
      <c r="B63" s="45" t="s">
        <v>299</v>
      </c>
      <c r="C63" s="46" t="s">
        <v>300</v>
      </c>
      <c r="D63" s="46">
        <f>14+8+5+1+17+13</f>
        <v>58</v>
      </c>
      <c r="E63" s="44">
        <v>81.76</v>
      </c>
      <c r="F63" s="44">
        <v>69.88</v>
      </c>
      <c r="G63" s="44" t="s">
        <v>11</v>
      </c>
      <c r="H63" s="47"/>
    </row>
    <row r="64" ht="25" customHeight="1" spans="1:8">
      <c r="A64" s="44">
        <v>61</v>
      </c>
      <c r="B64" s="45" t="s">
        <v>301</v>
      </c>
      <c r="C64" s="46" t="s">
        <v>302</v>
      </c>
      <c r="D64" s="46">
        <f>15+8+6+3+14+12</f>
        <v>58</v>
      </c>
      <c r="E64" s="44">
        <v>81.59</v>
      </c>
      <c r="F64" s="44">
        <v>69.795</v>
      </c>
      <c r="G64" s="44" t="s">
        <v>11</v>
      </c>
      <c r="H64" s="47"/>
    </row>
    <row r="65" ht="25" customHeight="1" spans="1:8">
      <c r="A65" s="44">
        <v>62</v>
      </c>
      <c r="B65" s="45" t="s">
        <v>303</v>
      </c>
      <c r="C65" s="46" t="s">
        <v>304</v>
      </c>
      <c r="D65" s="46">
        <v>62</v>
      </c>
      <c r="E65" s="44">
        <v>77.233</v>
      </c>
      <c r="F65" s="44">
        <v>69.6165</v>
      </c>
      <c r="G65" s="44" t="s">
        <v>11</v>
      </c>
      <c r="H65" s="47"/>
    </row>
    <row r="66" ht="25" customHeight="1" spans="1:8">
      <c r="A66" s="44">
        <v>63</v>
      </c>
      <c r="B66" s="45" t="s">
        <v>305</v>
      </c>
      <c r="C66" s="46" t="s">
        <v>306</v>
      </c>
      <c r="D66" s="46">
        <v>62</v>
      </c>
      <c r="E66" s="44">
        <v>76.943</v>
      </c>
      <c r="F66" s="44">
        <v>69.4715</v>
      </c>
      <c r="G66" s="44" t="s">
        <v>11</v>
      </c>
      <c r="H66" s="47"/>
    </row>
    <row r="67" ht="25" customHeight="1" spans="1:8">
      <c r="A67" s="44">
        <v>64</v>
      </c>
      <c r="B67" s="45" t="s">
        <v>307</v>
      </c>
      <c r="C67" s="46" t="s">
        <v>308</v>
      </c>
      <c r="D67" s="46">
        <v>55</v>
      </c>
      <c r="E67" s="44">
        <v>83.867</v>
      </c>
      <c r="F67" s="44">
        <v>69.4335</v>
      </c>
      <c r="G67" s="44" t="s">
        <v>11</v>
      </c>
      <c r="H67" s="47"/>
    </row>
    <row r="68" ht="25" customHeight="1" spans="1:8">
      <c r="A68" s="44">
        <v>65</v>
      </c>
      <c r="B68" s="45" t="s">
        <v>309</v>
      </c>
      <c r="C68" s="46" t="s">
        <v>310</v>
      </c>
      <c r="D68" s="46">
        <f>15+8+5+2+12+13</f>
        <v>55</v>
      </c>
      <c r="E68" s="44">
        <v>83.41</v>
      </c>
      <c r="F68" s="44">
        <v>69.205</v>
      </c>
      <c r="G68" s="44" t="s">
        <v>11</v>
      </c>
      <c r="H68" s="47"/>
    </row>
    <row r="69" ht="25" customHeight="1" spans="1:8">
      <c r="A69" s="44">
        <v>66</v>
      </c>
      <c r="B69" s="45" t="s">
        <v>311</v>
      </c>
      <c r="C69" s="46" t="s">
        <v>312</v>
      </c>
      <c r="D69" s="46">
        <f>14+6+6+2+17+12</f>
        <v>57</v>
      </c>
      <c r="E69" s="44">
        <v>81.4</v>
      </c>
      <c r="F69" s="44">
        <v>69.2</v>
      </c>
      <c r="G69" s="44" t="s">
        <v>11</v>
      </c>
      <c r="H69" s="47"/>
    </row>
    <row r="70" ht="25" customHeight="1" spans="1:8">
      <c r="A70" s="44">
        <v>67</v>
      </c>
      <c r="B70" s="45" t="s">
        <v>313</v>
      </c>
      <c r="C70" s="46" t="s">
        <v>314</v>
      </c>
      <c r="D70" s="46">
        <f>15+4+10+2+16+12</f>
        <v>59</v>
      </c>
      <c r="E70" s="44">
        <v>79.283</v>
      </c>
      <c r="F70" s="44">
        <v>69.1415</v>
      </c>
      <c r="G70" s="44" t="s">
        <v>11</v>
      </c>
      <c r="H70" s="47"/>
    </row>
    <row r="71" ht="25" customHeight="1" spans="1:8">
      <c r="A71" s="44">
        <v>68</v>
      </c>
      <c r="B71" s="45" t="s">
        <v>315</v>
      </c>
      <c r="C71" s="46" t="s">
        <v>316</v>
      </c>
      <c r="D71" s="46">
        <f>10+12+6+1+13+12</f>
        <v>54</v>
      </c>
      <c r="E71" s="44">
        <v>84.21</v>
      </c>
      <c r="F71" s="44">
        <v>69.105</v>
      </c>
      <c r="G71" s="44" t="s">
        <v>11</v>
      </c>
      <c r="H71" s="47"/>
    </row>
    <row r="72" ht="25" customHeight="1" spans="1:8">
      <c r="A72" s="44">
        <v>69</v>
      </c>
      <c r="B72" s="45" t="s">
        <v>317</v>
      </c>
      <c r="C72" s="46" t="s">
        <v>318</v>
      </c>
      <c r="D72" s="46">
        <v>59</v>
      </c>
      <c r="E72" s="44">
        <v>79.166</v>
      </c>
      <c r="F72" s="44">
        <v>69.083</v>
      </c>
      <c r="G72" s="44" t="s">
        <v>11</v>
      </c>
      <c r="H72" s="47"/>
    </row>
    <row r="73" ht="25" customHeight="1" spans="1:8">
      <c r="A73" s="44">
        <v>70</v>
      </c>
      <c r="B73" s="45" t="s">
        <v>319</v>
      </c>
      <c r="C73" s="46" t="s">
        <v>320</v>
      </c>
      <c r="D73" s="46">
        <v>63</v>
      </c>
      <c r="E73" s="44">
        <v>74.15</v>
      </c>
      <c r="F73" s="44">
        <v>68.575</v>
      </c>
      <c r="G73" s="44" t="s">
        <v>11</v>
      </c>
      <c r="H73" s="47"/>
    </row>
    <row r="74" ht="25" customHeight="1" spans="1:8">
      <c r="A74" s="44">
        <v>71</v>
      </c>
      <c r="B74" s="45" t="s">
        <v>321</v>
      </c>
      <c r="C74" s="46" t="s">
        <v>322</v>
      </c>
      <c r="D74" s="46">
        <f>15+12+5+0+13+7</f>
        <v>52</v>
      </c>
      <c r="E74" s="44">
        <v>84.756</v>
      </c>
      <c r="F74" s="44">
        <v>68.378</v>
      </c>
      <c r="G74" s="44" t="s">
        <v>11</v>
      </c>
      <c r="H74" s="47"/>
    </row>
    <row r="75" ht="25" customHeight="1" spans="1:8">
      <c r="A75" s="44">
        <v>72</v>
      </c>
      <c r="B75" s="45" t="s">
        <v>323</v>
      </c>
      <c r="C75" s="46" t="s">
        <v>324</v>
      </c>
      <c r="D75" s="46">
        <f>13+10+7+1+15+15</f>
        <v>61</v>
      </c>
      <c r="E75" s="44">
        <v>75.703</v>
      </c>
      <c r="F75" s="44">
        <v>68.3515</v>
      </c>
      <c r="G75" s="44" t="s">
        <v>11</v>
      </c>
      <c r="H75" s="47"/>
    </row>
    <row r="76" ht="25" customHeight="1" spans="1:8">
      <c r="A76" s="44">
        <v>73</v>
      </c>
      <c r="B76" s="45" t="s">
        <v>325</v>
      </c>
      <c r="C76" s="46" t="s">
        <v>326</v>
      </c>
      <c r="D76" s="46">
        <v>52</v>
      </c>
      <c r="E76" s="44">
        <v>84.333</v>
      </c>
      <c r="F76" s="44">
        <v>68.1665</v>
      </c>
      <c r="G76" s="44" t="s">
        <v>11</v>
      </c>
      <c r="H76" s="47"/>
    </row>
    <row r="77" ht="25" customHeight="1" spans="1:8">
      <c r="A77" s="44">
        <v>74</v>
      </c>
      <c r="B77" s="48" t="s">
        <v>327</v>
      </c>
      <c r="C77" s="46" t="s">
        <v>328</v>
      </c>
      <c r="D77" s="46">
        <v>62</v>
      </c>
      <c r="E77" s="44">
        <v>74.05</v>
      </c>
      <c r="F77" s="44">
        <v>68.025</v>
      </c>
      <c r="G77" s="44" t="s">
        <v>11</v>
      </c>
      <c r="H77" s="47"/>
    </row>
    <row r="78" ht="25" customHeight="1" spans="1:8">
      <c r="A78" s="44">
        <v>75</v>
      </c>
      <c r="B78" s="45" t="s">
        <v>329</v>
      </c>
      <c r="C78" s="46" t="s">
        <v>330</v>
      </c>
      <c r="D78" s="46">
        <v>55</v>
      </c>
      <c r="E78" s="44">
        <v>80.616</v>
      </c>
      <c r="F78" s="44">
        <v>67.808</v>
      </c>
      <c r="G78" s="44" t="s">
        <v>11</v>
      </c>
      <c r="H78" s="47"/>
    </row>
    <row r="79" ht="25" customHeight="1" spans="1:8">
      <c r="A79" s="44">
        <v>76</v>
      </c>
      <c r="B79" s="45" t="s">
        <v>331</v>
      </c>
      <c r="C79" s="46" t="s">
        <v>332</v>
      </c>
      <c r="D79" s="46">
        <f>13+4+6+1+12+13</f>
        <v>49</v>
      </c>
      <c r="E79" s="44">
        <v>86.58</v>
      </c>
      <c r="F79" s="44">
        <v>67.79</v>
      </c>
      <c r="G79" s="44" t="s">
        <v>11</v>
      </c>
      <c r="H79" s="47"/>
    </row>
    <row r="80" ht="25" customHeight="1" spans="1:8">
      <c r="A80" s="44">
        <v>77</v>
      </c>
      <c r="B80" s="45" t="s">
        <v>333</v>
      </c>
      <c r="C80" s="46" t="s">
        <v>334</v>
      </c>
      <c r="D80" s="46">
        <f>13+8+5+1+16+14</f>
        <v>57</v>
      </c>
      <c r="E80" s="44">
        <v>78.097</v>
      </c>
      <c r="F80" s="44">
        <v>67.5485</v>
      </c>
      <c r="G80" s="44" t="s">
        <v>11</v>
      </c>
      <c r="H80" s="47"/>
    </row>
    <row r="81" ht="25" customHeight="1" spans="1:8">
      <c r="A81" s="44">
        <v>78</v>
      </c>
      <c r="B81" s="45" t="s">
        <v>335</v>
      </c>
      <c r="C81" s="46" t="s">
        <v>336</v>
      </c>
      <c r="D81" s="46">
        <f>11+8+6+1+16+11</f>
        <v>53</v>
      </c>
      <c r="E81" s="44">
        <v>81.483</v>
      </c>
      <c r="F81" s="44">
        <v>67.2415</v>
      </c>
      <c r="G81" s="44" t="s">
        <v>11</v>
      </c>
      <c r="H81" s="47"/>
    </row>
    <row r="82" ht="25" customHeight="1" spans="1:8">
      <c r="A82" s="44">
        <v>79</v>
      </c>
      <c r="B82" s="45" t="s">
        <v>337</v>
      </c>
      <c r="C82" s="46" t="s">
        <v>338</v>
      </c>
      <c r="D82" s="46">
        <v>58</v>
      </c>
      <c r="E82" s="44">
        <v>76.333</v>
      </c>
      <c r="F82" s="44">
        <v>67.1665</v>
      </c>
      <c r="G82" s="44" t="s">
        <v>11</v>
      </c>
      <c r="H82" s="47"/>
    </row>
    <row r="83" ht="25" customHeight="1" spans="1:8">
      <c r="A83" s="44">
        <v>80</v>
      </c>
      <c r="B83" s="45" t="s">
        <v>339</v>
      </c>
      <c r="C83" s="46" t="s">
        <v>340</v>
      </c>
      <c r="D83" s="46">
        <v>56</v>
      </c>
      <c r="E83" s="44">
        <v>78.283</v>
      </c>
      <c r="F83" s="44">
        <v>67.1415</v>
      </c>
      <c r="G83" s="44" t="s">
        <v>11</v>
      </c>
      <c r="H83" s="47"/>
    </row>
    <row r="84" ht="25" customHeight="1" spans="1:8">
      <c r="A84" s="44">
        <v>81</v>
      </c>
      <c r="B84" s="45" t="s">
        <v>341</v>
      </c>
      <c r="C84" s="46" t="s">
        <v>342</v>
      </c>
      <c r="D84" s="46">
        <v>59</v>
      </c>
      <c r="E84" s="44">
        <v>75.15</v>
      </c>
      <c r="F84" s="44">
        <v>67.075</v>
      </c>
      <c r="G84" s="44" t="s">
        <v>11</v>
      </c>
      <c r="H84" s="47"/>
    </row>
    <row r="85" ht="25" customHeight="1" spans="1:8">
      <c r="A85" s="44">
        <v>82</v>
      </c>
      <c r="B85" s="45" t="s">
        <v>343</v>
      </c>
      <c r="C85" s="46" t="s">
        <v>344</v>
      </c>
      <c r="D85" s="46">
        <f>13+10+6+2+13+11</f>
        <v>55</v>
      </c>
      <c r="E85" s="44">
        <v>79.023</v>
      </c>
      <c r="F85" s="44">
        <v>67.0115</v>
      </c>
      <c r="G85" s="44" t="s">
        <v>11</v>
      </c>
      <c r="H85" s="47"/>
    </row>
    <row r="86" ht="25" customHeight="1" spans="1:8">
      <c r="A86" s="44">
        <v>83</v>
      </c>
      <c r="B86" s="45" t="s">
        <v>345</v>
      </c>
      <c r="C86" s="46" t="s">
        <v>346</v>
      </c>
      <c r="D86" s="46">
        <f>14+10+6+0+11+12</f>
        <v>53</v>
      </c>
      <c r="E86" s="44">
        <v>80.933</v>
      </c>
      <c r="F86" s="44">
        <v>66.9665</v>
      </c>
      <c r="G86" s="44" t="s">
        <v>11</v>
      </c>
      <c r="H86" s="47"/>
    </row>
    <row r="87" ht="25" customHeight="1" spans="1:8">
      <c r="A87" s="44">
        <v>84</v>
      </c>
      <c r="B87" s="45" t="s">
        <v>347</v>
      </c>
      <c r="C87" s="46" t="s">
        <v>348</v>
      </c>
      <c r="D87" s="46">
        <v>52</v>
      </c>
      <c r="E87" s="44">
        <v>81.747</v>
      </c>
      <c r="F87" s="44">
        <v>66.8735</v>
      </c>
      <c r="G87" s="44" t="s">
        <v>11</v>
      </c>
      <c r="H87" s="47"/>
    </row>
    <row r="88" ht="25" customHeight="1" spans="1:8">
      <c r="A88" s="44">
        <v>85</v>
      </c>
      <c r="B88" s="45" t="s">
        <v>349</v>
      </c>
      <c r="C88" s="46" t="s">
        <v>350</v>
      </c>
      <c r="D88" s="46">
        <f>13+14+4+1+8+13</f>
        <v>53</v>
      </c>
      <c r="E88" s="44">
        <v>80.46</v>
      </c>
      <c r="F88" s="44">
        <v>66.73</v>
      </c>
      <c r="G88" s="44" t="s">
        <v>11</v>
      </c>
      <c r="H88" s="47"/>
    </row>
    <row r="89" ht="25" customHeight="1" spans="1:8">
      <c r="A89" s="44">
        <v>86</v>
      </c>
      <c r="B89" s="45" t="s">
        <v>351</v>
      </c>
      <c r="C89" s="46" t="s">
        <v>352</v>
      </c>
      <c r="D89" s="46">
        <v>55</v>
      </c>
      <c r="E89" s="44">
        <v>78.35</v>
      </c>
      <c r="F89" s="44">
        <v>66.675</v>
      </c>
      <c r="G89" s="44" t="s">
        <v>11</v>
      </c>
      <c r="H89" s="47"/>
    </row>
    <row r="90" ht="25" customHeight="1" spans="1:8">
      <c r="A90" s="44">
        <v>87</v>
      </c>
      <c r="B90" s="45" t="s">
        <v>353</v>
      </c>
      <c r="C90" s="46" t="s">
        <v>354</v>
      </c>
      <c r="D90" s="46">
        <v>54</v>
      </c>
      <c r="E90" s="44">
        <v>79.203</v>
      </c>
      <c r="F90" s="44">
        <v>66.6015</v>
      </c>
      <c r="G90" s="44" t="s">
        <v>11</v>
      </c>
      <c r="H90" s="47"/>
    </row>
    <row r="91" ht="25" customHeight="1" spans="1:8">
      <c r="A91" s="44">
        <v>88</v>
      </c>
      <c r="B91" s="45" t="s">
        <v>355</v>
      </c>
      <c r="C91" s="46" t="s">
        <v>356</v>
      </c>
      <c r="D91" s="46">
        <f>13+10+8+0+10+10</f>
        <v>51</v>
      </c>
      <c r="E91" s="49">
        <v>81.333</v>
      </c>
      <c r="F91" s="44">
        <v>66.1665</v>
      </c>
      <c r="G91" s="44" t="s">
        <v>11</v>
      </c>
      <c r="H91" s="47"/>
    </row>
    <row r="92" ht="25" customHeight="1" spans="1:8">
      <c r="A92" s="44">
        <v>89</v>
      </c>
      <c r="B92" s="45" t="s">
        <v>357</v>
      </c>
      <c r="C92" s="46" t="s">
        <v>358</v>
      </c>
      <c r="D92" s="46">
        <f>13+12+6+1+15+10</f>
        <v>57</v>
      </c>
      <c r="E92" s="44">
        <v>75.166</v>
      </c>
      <c r="F92" s="44">
        <v>66.083</v>
      </c>
      <c r="G92" s="44" t="s">
        <v>11</v>
      </c>
      <c r="H92" s="47"/>
    </row>
    <row r="93" ht="25" customHeight="1" spans="1:8">
      <c r="A93" s="44">
        <v>90</v>
      </c>
      <c r="B93" s="45" t="s">
        <v>359</v>
      </c>
      <c r="C93" s="46" t="s">
        <v>360</v>
      </c>
      <c r="D93" s="46">
        <f>16+8+3+1+12+10</f>
        <v>50</v>
      </c>
      <c r="E93" s="44">
        <v>82</v>
      </c>
      <c r="F93" s="44">
        <v>66</v>
      </c>
      <c r="G93" s="44" t="s">
        <v>11</v>
      </c>
      <c r="H93" s="47"/>
    </row>
    <row r="94" ht="25" customHeight="1" spans="1:8">
      <c r="A94" s="44">
        <v>91</v>
      </c>
      <c r="B94" s="45" t="s">
        <v>361</v>
      </c>
      <c r="C94" s="46" t="s">
        <v>362</v>
      </c>
      <c r="D94" s="46">
        <f>13+4+7+1+16+12</f>
        <v>53</v>
      </c>
      <c r="E94" s="44">
        <v>78.783</v>
      </c>
      <c r="F94" s="44">
        <v>65.8915</v>
      </c>
      <c r="G94" s="44" t="s">
        <v>11</v>
      </c>
      <c r="H94" s="47"/>
    </row>
    <row r="95" ht="25" customHeight="1" spans="1:8">
      <c r="A95" s="44">
        <v>92</v>
      </c>
      <c r="B95" s="45" t="s">
        <v>363</v>
      </c>
      <c r="C95" s="46" t="s">
        <v>364</v>
      </c>
      <c r="D95" s="46">
        <f>12+10+4+1+13+13</f>
        <v>53</v>
      </c>
      <c r="E95" s="44">
        <v>78.78</v>
      </c>
      <c r="F95" s="44">
        <v>65.89</v>
      </c>
      <c r="G95" s="44" t="s">
        <v>11</v>
      </c>
      <c r="H95" s="47"/>
    </row>
    <row r="96" ht="25" customHeight="1" spans="1:8">
      <c r="A96" s="44">
        <v>93</v>
      </c>
      <c r="B96" s="45" t="s">
        <v>365</v>
      </c>
      <c r="C96" s="46" t="s">
        <v>366</v>
      </c>
      <c r="D96" s="46">
        <v>53</v>
      </c>
      <c r="E96" s="44">
        <v>77.766</v>
      </c>
      <c r="F96" s="44">
        <v>65.383</v>
      </c>
      <c r="G96" s="44" t="s">
        <v>11</v>
      </c>
      <c r="H96" s="47"/>
    </row>
    <row r="97" ht="25" customHeight="1" spans="1:8">
      <c r="A97" s="44">
        <v>94</v>
      </c>
      <c r="B97" s="45" t="s">
        <v>367</v>
      </c>
      <c r="C97" s="46" t="s">
        <v>368</v>
      </c>
      <c r="D97" s="46">
        <v>45</v>
      </c>
      <c r="E97" s="44">
        <v>85.583</v>
      </c>
      <c r="F97" s="44">
        <v>65.2915</v>
      </c>
      <c r="G97" s="44" t="s">
        <v>11</v>
      </c>
      <c r="H97" s="47"/>
    </row>
    <row r="98" ht="25" customHeight="1" spans="1:8">
      <c r="A98" s="44">
        <v>95</v>
      </c>
      <c r="B98" s="45" t="s">
        <v>369</v>
      </c>
      <c r="C98" s="46" t="s">
        <v>370</v>
      </c>
      <c r="D98" s="46">
        <v>46</v>
      </c>
      <c r="E98" s="44">
        <v>82.92</v>
      </c>
      <c r="F98" s="44">
        <v>64.46</v>
      </c>
      <c r="G98" s="44" t="s">
        <v>11</v>
      </c>
      <c r="H98" s="47"/>
    </row>
    <row r="99" spans="1:7">
      <c r="A99" s="50"/>
      <c r="B99" s="51"/>
      <c r="C99" s="51"/>
      <c r="D99" s="51"/>
      <c r="E99" s="50"/>
      <c r="F99" s="50"/>
      <c r="G99" s="50"/>
    </row>
    <row r="100" spans="1:7">
      <c r="A100" s="50"/>
      <c r="B100" s="51"/>
      <c r="C100" s="51"/>
      <c r="D100" s="51"/>
      <c r="E100" s="50"/>
      <c r="F100" s="50"/>
      <c r="G100" s="50"/>
    </row>
    <row r="101" spans="1:7">
      <c r="A101" s="50"/>
      <c r="B101" s="51"/>
      <c r="C101" s="51"/>
      <c r="D101" s="51"/>
      <c r="E101" s="50"/>
      <c r="F101" s="50"/>
      <c r="G101" s="50"/>
    </row>
    <row r="102" spans="1:7">
      <c r="A102" s="50"/>
      <c r="B102" s="51"/>
      <c r="C102" s="51"/>
      <c r="D102" s="51"/>
      <c r="E102" s="50"/>
      <c r="F102" s="50"/>
      <c r="G102" s="50"/>
    </row>
    <row r="103" spans="1:7">
      <c r="A103" s="50"/>
      <c r="B103" s="51"/>
      <c r="C103" s="51"/>
      <c r="D103" s="51"/>
      <c r="E103" s="50"/>
      <c r="F103" s="50"/>
      <c r="G103" s="50"/>
    </row>
    <row r="104" spans="1:7">
      <c r="A104" s="50"/>
      <c r="B104" s="51"/>
      <c r="C104" s="51"/>
      <c r="D104" s="51"/>
      <c r="E104" s="50"/>
      <c r="F104" s="50"/>
      <c r="G104" s="50"/>
    </row>
    <row r="105" spans="1:7">
      <c r="A105" s="50"/>
      <c r="B105" s="51"/>
      <c r="C105" s="51"/>
      <c r="D105" s="51"/>
      <c r="E105" s="50"/>
      <c r="F105" s="50"/>
      <c r="G105" s="50"/>
    </row>
    <row r="106" spans="1:7">
      <c r="A106" s="50"/>
      <c r="B106" s="51"/>
      <c r="C106" s="51"/>
      <c r="D106" s="51"/>
      <c r="E106" s="50"/>
      <c r="F106" s="50"/>
      <c r="G106" s="50"/>
    </row>
    <row r="107" spans="1:7">
      <c r="A107" s="50"/>
      <c r="B107" s="51"/>
      <c r="C107" s="51"/>
      <c r="D107" s="51"/>
      <c r="E107" s="50"/>
      <c r="F107" s="50"/>
      <c r="G107" s="50"/>
    </row>
    <row r="108" spans="1:7">
      <c r="A108" s="50"/>
      <c r="B108" s="51"/>
      <c r="C108" s="51"/>
      <c r="D108" s="51"/>
      <c r="E108" s="50"/>
      <c r="F108" s="50"/>
      <c r="G108" s="50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39" workbookViewId="0">
      <selection activeCell="A51" sqref="$A51:$XFD151"/>
    </sheetView>
  </sheetViews>
  <sheetFormatPr defaultColWidth="9" defaultRowHeight="13.5" outlineLevelCol="7"/>
  <cols>
    <col min="1" max="1" width="7.5" style="33" customWidth="1"/>
    <col min="2" max="6" width="11.125" style="33" customWidth="1"/>
    <col min="7" max="7" width="11.125" customWidth="1"/>
  </cols>
  <sheetData>
    <row r="1" ht="36" customHeight="1" spans="1:8">
      <c r="A1" s="34" t="s">
        <v>371</v>
      </c>
      <c r="B1" s="34"/>
      <c r="C1" s="34"/>
      <c r="D1" s="34"/>
      <c r="E1" s="34"/>
      <c r="F1" s="34"/>
      <c r="G1" s="34"/>
      <c r="H1" s="34"/>
    </row>
    <row r="2" ht="41" customHeight="1" spans="1:8">
      <c r="A2" s="35" t="s">
        <v>1</v>
      </c>
      <c r="B2" s="35" t="s">
        <v>3</v>
      </c>
      <c r="C2" s="35" t="s">
        <v>2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</row>
    <row r="3" ht="25" customHeight="1" spans="1:8">
      <c r="A3" s="10">
        <v>1</v>
      </c>
      <c r="B3" s="10" t="s">
        <v>372</v>
      </c>
      <c r="C3" s="10" t="s">
        <v>373</v>
      </c>
      <c r="D3" s="10">
        <v>76</v>
      </c>
      <c r="E3" s="10">
        <v>82.5</v>
      </c>
      <c r="F3" s="10">
        <v>79.25</v>
      </c>
      <c r="G3" s="36" t="s">
        <v>11</v>
      </c>
      <c r="H3" s="37"/>
    </row>
    <row r="4" ht="25" customHeight="1" spans="1:8">
      <c r="A4" s="10">
        <v>2</v>
      </c>
      <c r="B4" s="10" t="s">
        <v>374</v>
      </c>
      <c r="C4" s="10" t="s">
        <v>375</v>
      </c>
      <c r="D4" s="10">
        <v>78</v>
      </c>
      <c r="E4" s="10">
        <v>76</v>
      </c>
      <c r="F4" s="10">
        <v>77</v>
      </c>
      <c r="G4" s="36" t="s">
        <v>11</v>
      </c>
      <c r="H4" s="37"/>
    </row>
    <row r="5" ht="25" customHeight="1" spans="1:8">
      <c r="A5" s="10">
        <v>3</v>
      </c>
      <c r="B5" s="10" t="s">
        <v>376</v>
      </c>
      <c r="C5" s="10" t="s">
        <v>377</v>
      </c>
      <c r="D5" s="10">
        <v>69</v>
      </c>
      <c r="E5" s="10">
        <v>82.333</v>
      </c>
      <c r="F5" s="10">
        <v>75.6665</v>
      </c>
      <c r="G5" s="36" t="s">
        <v>11</v>
      </c>
      <c r="H5" s="37"/>
    </row>
    <row r="6" ht="25" customHeight="1" spans="1:8">
      <c r="A6" s="10">
        <v>4</v>
      </c>
      <c r="B6" s="10" t="s">
        <v>378</v>
      </c>
      <c r="C6" s="10" t="s">
        <v>379</v>
      </c>
      <c r="D6" s="10">
        <v>70</v>
      </c>
      <c r="E6" s="10">
        <v>81</v>
      </c>
      <c r="F6" s="10">
        <v>75.5</v>
      </c>
      <c r="G6" s="36" t="s">
        <v>11</v>
      </c>
      <c r="H6" s="37"/>
    </row>
    <row r="7" ht="25" customHeight="1" spans="1:8">
      <c r="A7" s="10">
        <v>5</v>
      </c>
      <c r="B7" s="10" t="s">
        <v>380</v>
      </c>
      <c r="C7" s="10" t="s">
        <v>381</v>
      </c>
      <c r="D7" s="10">
        <v>69</v>
      </c>
      <c r="E7" s="10">
        <v>82</v>
      </c>
      <c r="F7" s="10">
        <v>75.5</v>
      </c>
      <c r="G7" s="36" t="s">
        <v>11</v>
      </c>
      <c r="H7" s="37"/>
    </row>
    <row r="8" ht="25" customHeight="1" spans="1:8">
      <c r="A8" s="10">
        <v>6</v>
      </c>
      <c r="B8" s="10" t="s">
        <v>382</v>
      </c>
      <c r="C8" s="10" t="s">
        <v>383</v>
      </c>
      <c r="D8" s="10">
        <v>69</v>
      </c>
      <c r="E8" s="10">
        <v>81.666</v>
      </c>
      <c r="F8" s="10">
        <v>75.333</v>
      </c>
      <c r="G8" s="36" t="s">
        <v>11</v>
      </c>
      <c r="H8" s="37"/>
    </row>
    <row r="9" ht="25" customHeight="1" spans="1:8">
      <c r="A9" s="10">
        <v>7</v>
      </c>
      <c r="B9" s="10" t="s">
        <v>384</v>
      </c>
      <c r="C9" s="10" t="s">
        <v>385</v>
      </c>
      <c r="D9" s="10">
        <v>66</v>
      </c>
      <c r="E9" s="10">
        <v>84</v>
      </c>
      <c r="F9" s="10">
        <v>75</v>
      </c>
      <c r="G9" s="36" t="s">
        <v>11</v>
      </c>
      <c r="H9" s="37"/>
    </row>
    <row r="10" ht="25" customHeight="1" spans="1:8">
      <c r="A10" s="10">
        <v>8</v>
      </c>
      <c r="B10" s="10" t="s">
        <v>386</v>
      </c>
      <c r="C10" s="10" t="s">
        <v>387</v>
      </c>
      <c r="D10" s="10">
        <v>64</v>
      </c>
      <c r="E10" s="10">
        <v>84.333</v>
      </c>
      <c r="F10" s="10">
        <v>74.1665</v>
      </c>
      <c r="G10" s="36" t="s">
        <v>11</v>
      </c>
      <c r="H10" s="37"/>
    </row>
    <row r="11" ht="25" customHeight="1" spans="1:8">
      <c r="A11" s="10">
        <v>9</v>
      </c>
      <c r="B11" s="10" t="s">
        <v>388</v>
      </c>
      <c r="C11" s="10" t="s">
        <v>389</v>
      </c>
      <c r="D11" s="10">
        <v>67</v>
      </c>
      <c r="E11" s="10">
        <v>81.333</v>
      </c>
      <c r="F11" s="10">
        <v>74.1665</v>
      </c>
      <c r="G11" s="36" t="s">
        <v>11</v>
      </c>
      <c r="H11" s="37"/>
    </row>
    <row r="12" ht="25" customHeight="1" spans="1:8">
      <c r="A12" s="10">
        <v>10</v>
      </c>
      <c r="B12" s="10" t="s">
        <v>390</v>
      </c>
      <c r="C12" s="10" t="s">
        <v>391</v>
      </c>
      <c r="D12" s="10">
        <v>69</v>
      </c>
      <c r="E12" s="10">
        <v>79</v>
      </c>
      <c r="F12" s="10">
        <v>74</v>
      </c>
      <c r="G12" s="36" t="s">
        <v>11</v>
      </c>
      <c r="H12" s="37"/>
    </row>
    <row r="13" ht="25" customHeight="1" spans="1:8">
      <c r="A13" s="10">
        <v>11</v>
      </c>
      <c r="B13" s="10" t="s">
        <v>392</v>
      </c>
      <c r="C13" s="10" t="s">
        <v>393</v>
      </c>
      <c r="D13" s="10">
        <v>63</v>
      </c>
      <c r="E13" s="10">
        <v>84.667</v>
      </c>
      <c r="F13" s="10">
        <v>73.8335</v>
      </c>
      <c r="G13" s="36" t="s">
        <v>11</v>
      </c>
      <c r="H13" s="37"/>
    </row>
    <row r="14" ht="25" customHeight="1" spans="1:8">
      <c r="A14" s="10">
        <v>12</v>
      </c>
      <c r="B14" s="10" t="s">
        <v>394</v>
      </c>
      <c r="C14" s="10" t="s">
        <v>395</v>
      </c>
      <c r="D14" s="10">
        <v>68</v>
      </c>
      <c r="E14" s="10">
        <v>79</v>
      </c>
      <c r="F14" s="10">
        <v>73.5</v>
      </c>
      <c r="G14" s="36" t="s">
        <v>11</v>
      </c>
      <c r="H14" s="37"/>
    </row>
    <row r="15" ht="25" customHeight="1" spans="1:8">
      <c r="A15" s="10">
        <v>13</v>
      </c>
      <c r="B15" s="10" t="s">
        <v>396</v>
      </c>
      <c r="C15" s="10" t="s">
        <v>397</v>
      </c>
      <c r="D15" s="10">
        <v>63</v>
      </c>
      <c r="E15" s="10">
        <v>84</v>
      </c>
      <c r="F15" s="10">
        <v>73.5</v>
      </c>
      <c r="G15" s="36" t="s">
        <v>11</v>
      </c>
      <c r="H15" s="37"/>
    </row>
    <row r="16" ht="25" customHeight="1" spans="1:8">
      <c r="A16" s="10">
        <v>14</v>
      </c>
      <c r="B16" s="10" t="s">
        <v>398</v>
      </c>
      <c r="C16" s="10" t="s">
        <v>399</v>
      </c>
      <c r="D16" s="10">
        <v>67</v>
      </c>
      <c r="E16" s="10">
        <v>79.166</v>
      </c>
      <c r="F16" s="10">
        <v>73.083</v>
      </c>
      <c r="G16" s="36" t="s">
        <v>11</v>
      </c>
      <c r="H16" s="37"/>
    </row>
    <row r="17" ht="25" customHeight="1" spans="1:8">
      <c r="A17" s="10">
        <v>15</v>
      </c>
      <c r="B17" s="10" t="s">
        <v>400</v>
      </c>
      <c r="C17" s="10" t="s">
        <v>401</v>
      </c>
      <c r="D17" s="10">
        <v>63</v>
      </c>
      <c r="E17" s="10">
        <v>82.833</v>
      </c>
      <c r="F17" s="10">
        <v>72.9165</v>
      </c>
      <c r="G17" s="36" t="s">
        <v>11</v>
      </c>
      <c r="H17" s="37"/>
    </row>
    <row r="18" ht="25" customHeight="1" spans="1:8">
      <c r="A18" s="10">
        <v>16</v>
      </c>
      <c r="B18" s="10" t="s">
        <v>402</v>
      </c>
      <c r="C18" s="10" t="s">
        <v>403</v>
      </c>
      <c r="D18" s="10">
        <v>64</v>
      </c>
      <c r="E18" s="10">
        <v>81.666</v>
      </c>
      <c r="F18" s="10">
        <v>72.833</v>
      </c>
      <c r="G18" s="36" t="s">
        <v>11</v>
      </c>
      <c r="H18" s="37"/>
    </row>
    <row r="19" ht="25" customHeight="1" spans="1:8">
      <c r="A19" s="10">
        <v>17</v>
      </c>
      <c r="B19" s="10" t="s">
        <v>404</v>
      </c>
      <c r="C19" s="10" t="s">
        <v>405</v>
      </c>
      <c r="D19" s="10">
        <v>64</v>
      </c>
      <c r="E19" s="10">
        <v>81.333</v>
      </c>
      <c r="F19" s="10">
        <v>72.6665</v>
      </c>
      <c r="G19" s="36" t="s">
        <v>11</v>
      </c>
      <c r="H19" s="37"/>
    </row>
    <row r="20" ht="25" customHeight="1" spans="1:8">
      <c r="A20" s="10">
        <v>18</v>
      </c>
      <c r="B20" s="10" t="s">
        <v>406</v>
      </c>
      <c r="C20" s="10" t="s">
        <v>407</v>
      </c>
      <c r="D20" s="10">
        <v>61</v>
      </c>
      <c r="E20" s="10">
        <v>83.333</v>
      </c>
      <c r="F20" s="10">
        <v>72.1665</v>
      </c>
      <c r="G20" s="36" t="s">
        <v>11</v>
      </c>
      <c r="H20" s="37"/>
    </row>
    <row r="21" ht="25" customHeight="1" spans="1:8">
      <c r="A21" s="10">
        <v>19</v>
      </c>
      <c r="B21" s="10" t="s">
        <v>408</v>
      </c>
      <c r="C21" s="10" t="s">
        <v>409</v>
      </c>
      <c r="D21" s="10">
        <v>65</v>
      </c>
      <c r="E21" s="10">
        <v>78.666</v>
      </c>
      <c r="F21" s="10">
        <v>71.833</v>
      </c>
      <c r="G21" s="36" t="s">
        <v>11</v>
      </c>
      <c r="H21" s="37"/>
    </row>
    <row r="22" ht="25" customHeight="1" spans="1:8">
      <c r="A22" s="10">
        <v>20</v>
      </c>
      <c r="B22" s="10" t="s">
        <v>410</v>
      </c>
      <c r="C22" s="10" t="s">
        <v>411</v>
      </c>
      <c r="D22" s="10">
        <v>65</v>
      </c>
      <c r="E22" s="10">
        <v>78.5</v>
      </c>
      <c r="F22" s="10">
        <v>71.75</v>
      </c>
      <c r="G22" s="36" t="s">
        <v>11</v>
      </c>
      <c r="H22" s="37"/>
    </row>
    <row r="23" ht="25" customHeight="1" spans="1:8">
      <c r="A23" s="10">
        <v>21</v>
      </c>
      <c r="B23" s="10" t="s">
        <v>412</v>
      </c>
      <c r="C23" s="10" t="s">
        <v>413</v>
      </c>
      <c r="D23" s="10">
        <v>60</v>
      </c>
      <c r="E23" s="10">
        <v>83.166</v>
      </c>
      <c r="F23" s="10">
        <v>71.583</v>
      </c>
      <c r="G23" s="36" t="s">
        <v>11</v>
      </c>
      <c r="H23" s="37"/>
    </row>
    <row r="24" ht="25" customHeight="1" spans="1:8">
      <c r="A24" s="10">
        <v>22</v>
      </c>
      <c r="B24" s="10" t="s">
        <v>414</v>
      </c>
      <c r="C24" s="10" t="s">
        <v>415</v>
      </c>
      <c r="D24" s="10">
        <v>64</v>
      </c>
      <c r="E24" s="10">
        <v>79</v>
      </c>
      <c r="F24" s="10">
        <v>71.5</v>
      </c>
      <c r="G24" s="36" t="s">
        <v>11</v>
      </c>
      <c r="H24" s="37"/>
    </row>
    <row r="25" ht="25" customHeight="1" spans="1:8">
      <c r="A25" s="10">
        <v>23</v>
      </c>
      <c r="B25" s="10" t="s">
        <v>416</v>
      </c>
      <c r="C25" s="10" t="s">
        <v>417</v>
      </c>
      <c r="D25" s="10">
        <v>61</v>
      </c>
      <c r="E25" s="10">
        <v>81.666</v>
      </c>
      <c r="F25" s="10">
        <v>71.333</v>
      </c>
      <c r="G25" s="36" t="s">
        <v>11</v>
      </c>
      <c r="H25" s="37"/>
    </row>
    <row r="26" ht="25" customHeight="1" spans="1:8">
      <c r="A26" s="10">
        <v>24</v>
      </c>
      <c r="B26" s="10" t="s">
        <v>418</v>
      </c>
      <c r="C26" s="10" t="s">
        <v>419</v>
      </c>
      <c r="D26" s="10">
        <v>59</v>
      </c>
      <c r="E26" s="10">
        <v>83.333</v>
      </c>
      <c r="F26" s="10">
        <v>71.1665</v>
      </c>
      <c r="G26" s="36" t="s">
        <v>11</v>
      </c>
      <c r="H26" s="37"/>
    </row>
    <row r="27" ht="25" customHeight="1" spans="1:8">
      <c r="A27" s="10">
        <v>25</v>
      </c>
      <c r="B27" s="10" t="s">
        <v>420</v>
      </c>
      <c r="C27" s="10" t="s">
        <v>421</v>
      </c>
      <c r="D27" s="10">
        <v>66</v>
      </c>
      <c r="E27" s="10">
        <v>76.333</v>
      </c>
      <c r="F27" s="10">
        <v>71.1665</v>
      </c>
      <c r="G27" s="36" t="s">
        <v>11</v>
      </c>
      <c r="H27" s="37"/>
    </row>
    <row r="28" ht="25" customHeight="1" spans="1:8">
      <c r="A28" s="10">
        <v>26</v>
      </c>
      <c r="B28" s="10" t="s">
        <v>422</v>
      </c>
      <c r="C28" s="10" t="s">
        <v>423</v>
      </c>
      <c r="D28" s="10">
        <v>60</v>
      </c>
      <c r="E28" s="10">
        <v>82</v>
      </c>
      <c r="F28" s="10">
        <v>71</v>
      </c>
      <c r="G28" s="36" t="s">
        <v>11</v>
      </c>
      <c r="H28" s="37"/>
    </row>
    <row r="29" ht="25" customHeight="1" spans="1:8">
      <c r="A29" s="10">
        <v>27</v>
      </c>
      <c r="B29" s="10" t="s">
        <v>424</v>
      </c>
      <c r="C29" s="10" t="s">
        <v>425</v>
      </c>
      <c r="D29" s="10">
        <v>64</v>
      </c>
      <c r="E29" s="10">
        <v>77.666</v>
      </c>
      <c r="F29" s="10">
        <v>70.833</v>
      </c>
      <c r="G29" s="36" t="s">
        <v>11</v>
      </c>
      <c r="H29" s="37"/>
    </row>
    <row r="30" ht="25" customHeight="1" spans="1:8">
      <c r="A30" s="10">
        <v>28</v>
      </c>
      <c r="B30" s="10" t="s">
        <v>426</v>
      </c>
      <c r="C30" s="10" t="s">
        <v>427</v>
      </c>
      <c r="D30" s="10">
        <v>65</v>
      </c>
      <c r="E30" s="10">
        <v>76</v>
      </c>
      <c r="F30" s="10">
        <v>70.5</v>
      </c>
      <c r="G30" s="36" t="s">
        <v>11</v>
      </c>
      <c r="H30" s="37"/>
    </row>
    <row r="31" ht="25" customHeight="1" spans="1:8">
      <c r="A31" s="10">
        <v>29</v>
      </c>
      <c r="B31" s="10" t="s">
        <v>428</v>
      </c>
      <c r="C31" s="10" t="s">
        <v>429</v>
      </c>
      <c r="D31" s="10">
        <v>62</v>
      </c>
      <c r="E31" s="10">
        <v>79</v>
      </c>
      <c r="F31" s="10">
        <v>70.5</v>
      </c>
      <c r="G31" s="36" t="s">
        <v>11</v>
      </c>
      <c r="H31" s="37"/>
    </row>
    <row r="32" ht="25" customHeight="1" spans="1:8">
      <c r="A32" s="10">
        <v>30</v>
      </c>
      <c r="B32" s="10" t="s">
        <v>430</v>
      </c>
      <c r="C32" s="10" t="s">
        <v>431</v>
      </c>
      <c r="D32" s="10">
        <v>63</v>
      </c>
      <c r="E32" s="10">
        <v>76.666</v>
      </c>
      <c r="F32" s="10">
        <v>69.833</v>
      </c>
      <c r="G32" s="36" t="s">
        <v>11</v>
      </c>
      <c r="H32" s="37"/>
    </row>
    <row r="33" ht="25" customHeight="1" spans="1:8">
      <c r="A33" s="10">
        <v>31</v>
      </c>
      <c r="B33" s="10" t="s">
        <v>432</v>
      </c>
      <c r="C33" s="10" t="s">
        <v>433</v>
      </c>
      <c r="D33" s="10">
        <v>57</v>
      </c>
      <c r="E33" s="10">
        <v>81.5</v>
      </c>
      <c r="F33" s="10">
        <v>69.25</v>
      </c>
      <c r="G33" s="36" t="s">
        <v>11</v>
      </c>
      <c r="H33" s="37"/>
    </row>
    <row r="34" ht="25" customHeight="1" spans="1:8">
      <c r="A34" s="10">
        <v>32</v>
      </c>
      <c r="B34" s="10" t="s">
        <v>434</v>
      </c>
      <c r="C34" s="10" t="s">
        <v>435</v>
      </c>
      <c r="D34" s="10">
        <v>59</v>
      </c>
      <c r="E34" s="10">
        <v>79.166</v>
      </c>
      <c r="F34" s="10">
        <v>69.083</v>
      </c>
      <c r="G34" s="36" t="s">
        <v>11</v>
      </c>
      <c r="H34" s="37"/>
    </row>
    <row r="35" ht="25" customHeight="1" spans="1:8">
      <c r="A35" s="10">
        <v>33</v>
      </c>
      <c r="B35" s="10" t="s">
        <v>436</v>
      </c>
      <c r="C35" s="10" t="s">
        <v>437</v>
      </c>
      <c r="D35" s="10">
        <v>60</v>
      </c>
      <c r="E35" s="10">
        <v>78</v>
      </c>
      <c r="F35" s="10">
        <v>69</v>
      </c>
      <c r="G35" s="36" t="s">
        <v>11</v>
      </c>
      <c r="H35" s="37"/>
    </row>
    <row r="36" ht="25" customHeight="1" spans="1:8">
      <c r="A36" s="10">
        <v>34</v>
      </c>
      <c r="B36" s="10" t="s">
        <v>438</v>
      </c>
      <c r="C36" s="10" t="s">
        <v>439</v>
      </c>
      <c r="D36" s="10">
        <v>56</v>
      </c>
      <c r="E36" s="10">
        <v>81.666</v>
      </c>
      <c r="F36" s="10">
        <v>68.833</v>
      </c>
      <c r="G36" s="36" t="s">
        <v>11</v>
      </c>
      <c r="H36" s="37"/>
    </row>
    <row r="37" ht="25" customHeight="1" spans="1:8">
      <c r="A37" s="10">
        <v>35</v>
      </c>
      <c r="B37" s="10" t="s">
        <v>440</v>
      </c>
      <c r="C37" s="10" t="s">
        <v>441</v>
      </c>
      <c r="D37" s="10">
        <v>57</v>
      </c>
      <c r="E37" s="10">
        <v>80.666</v>
      </c>
      <c r="F37" s="10">
        <v>68.833</v>
      </c>
      <c r="G37" s="36" t="s">
        <v>11</v>
      </c>
      <c r="H37" s="37"/>
    </row>
    <row r="38" ht="25" customHeight="1" spans="1:8">
      <c r="A38" s="10">
        <v>36</v>
      </c>
      <c r="B38" s="10" t="s">
        <v>442</v>
      </c>
      <c r="C38" s="10" t="s">
        <v>443</v>
      </c>
      <c r="D38" s="10">
        <v>55</v>
      </c>
      <c r="E38" s="10">
        <v>82.333</v>
      </c>
      <c r="F38" s="10">
        <v>68.6665</v>
      </c>
      <c r="G38" s="36" t="s">
        <v>11</v>
      </c>
      <c r="H38" s="37"/>
    </row>
    <row r="39" ht="25" customHeight="1" spans="1:8">
      <c r="A39" s="10">
        <v>37</v>
      </c>
      <c r="B39" s="10" t="s">
        <v>444</v>
      </c>
      <c r="C39" s="10" t="s">
        <v>445</v>
      </c>
      <c r="D39" s="10">
        <v>55</v>
      </c>
      <c r="E39" s="10">
        <v>81.666</v>
      </c>
      <c r="F39" s="10">
        <v>68.333</v>
      </c>
      <c r="G39" s="36" t="s">
        <v>11</v>
      </c>
      <c r="H39" s="37"/>
    </row>
    <row r="40" ht="25" customHeight="1" spans="1:8">
      <c r="A40" s="10">
        <v>38</v>
      </c>
      <c r="B40" s="10" t="s">
        <v>446</v>
      </c>
      <c r="C40" s="10" t="s">
        <v>447</v>
      </c>
      <c r="D40" s="10">
        <v>57</v>
      </c>
      <c r="E40" s="10">
        <v>79.5</v>
      </c>
      <c r="F40" s="10">
        <v>68.25</v>
      </c>
      <c r="G40" s="36" t="s">
        <v>11</v>
      </c>
      <c r="H40" s="37"/>
    </row>
    <row r="41" ht="25" customHeight="1" spans="1:8">
      <c r="A41" s="10">
        <v>39</v>
      </c>
      <c r="B41" s="10" t="s">
        <v>448</v>
      </c>
      <c r="C41" s="10" t="s">
        <v>449</v>
      </c>
      <c r="D41" s="10">
        <v>55</v>
      </c>
      <c r="E41" s="10">
        <v>81.333</v>
      </c>
      <c r="F41" s="10">
        <v>68.1665</v>
      </c>
      <c r="G41" s="36" t="s">
        <v>11</v>
      </c>
      <c r="H41" s="37"/>
    </row>
    <row r="42" ht="25" customHeight="1" spans="1:8">
      <c r="A42" s="10">
        <v>40</v>
      </c>
      <c r="B42" s="10" t="s">
        <v>450</v>
      </c>
      <c r="C42" s="10" t="s">
        <v>451</v>
      </c>
      <c r="D42" s="10">
        <v>60</v>
      </c>
      <c r="E42" s="10">
        <v>76.333</v>
      </c>
      <c r="F42" s="10">
        <v>68.1665</v>
      </c>
      <c r="G42" s="36" t="s">
        <v>11</v>
      </c>
      <c r="H42" s="37"/>
    </row>
    <row r="43" ht="25" customHeight="1" spans="1:8">
      <c r="A43" s="10">
        <v>41</v>
      </c>
      <c r="B43" s="10" t="s">
        <v>452</v>
      </c>
      <c r="C43" s="10" t="s">
        <v>453</v>
      </c>
      <c r="D43" s="10">
        <v>53</v>
      </c>
      <c r="E43" s="10">
        <v>83</v>
      </c>
      <c r="F43" s="10">
        <v>68</v>
      </c>
      <c r="G43" s="36" t="s">
        <v>11</v>
      </c>
      <c r="H43" s="37"/>
    </row>
    <row r="44" ht="25" customHeight="1" spans="1:8">
      <c r="A44" s="10">
        <v>42</v>
      </c>
      <c r="B44" s="10" t="s">
        <v>454</v>
      </c>
      <c r="C44" s="10" t="s">
        <v>455</v>
      </c>
      <c r="D44" s="10">
        <v>52</v>
      </c>
      <c r="E44" s="10">
        <v>83.667</v>
      </c>
      <c r="F44" s="10">
        <v>67.8335</v>
      </c>
      <c r="G44" s="36" t="s">
        <v>11</v>
      </c>
      <c r="H44" s="37"/>
    </row>
    <row r="45" ht="25" customHeight="1" spans="1:8">
      <c r="A45" s="10">
        <v>43</v>
      </c>
      <c r="B45" s="10" t="s">
        <v>456</v>
      </c>
      <c r="C45" s="10" t="s">
        <v>457</v>
      </c>
      <c r="D45" s="10">
        <v>58</v>
      </c>
      <c r="E45" s="10">
        <v>77.666</v>
      </c>
      <c r="F45" s="10">
        <v>67.833</v>
      </c>
      <c r="G45" s="36" t="s">
        <v>11</v>
      </c>
      <c r="H45" s="37"/>
    </row>
    <row r="46" ht="25" customHeight="1" spans="1:8">
      <c r="A46" s="10">
        <v>44</v>
      </c>
      <c r="B46" s="10" t="s">
        <v>458</v>
      </c>
      <c r="C46" s="10" t="s">
        <v>459</v>
      </c>
      <c r="D46" s="10">
        <v>58</v>
      </c>
      <c r="E46" s="10">
        <v>77</v>
      </c>
      <c r="F46" s="10">
        <v>67.5</v>
      </c>
      <c r="G46" s="36" t="s">
        <v>11</v>
      </c>
      <c r="H46" s="37"/>
    </row>
    <row r="47" ht="25" customHeight="1" spans="1:8">
      <c r="A47" s="10">
        <v>45</v>
      </c>
      <c r="B47" s="10" t="s">
        <v>460</v>
      </c>
      <c r="C47" s="10" t="s">
        <v>461</v>
      </c>
      <c r="D47" s="10">
        <v>53</v>
      </c>
      <c r="E47" s="10">
        <v>82</v>
      </c>
      <c r="F47" s="10">
        <v>67.5</v>
      </c>
      <c r="G47" s="36" t="s">
        <v>11</v>
      </c>
      <c r="H47" s="37"/>
    </row>
    <row r="48" ht="25" customHeight="1" spans="1:8">
      <c r="A48" s="10">
        <v>46</v>
      </c>
      <c r="B48" s="10" t="s">
        <v>462</v>
      </c>
      <c r="C48" s="10" t="s">
        <v>463</v>
      </c>
      <c r="D48" s="10">
        <v>53</v>
      </c>
      <c r="E48" s="10">
        <v>81.667</v>
      </c>
      <c r="F48" s="10">
        <v>67.3335</v>
      </c>
      <c r="G48" s="36" t="s">
        <v>11</v>
      </c>
      <c r="H48" s="37"/>
    </row>
    <row r="49" ht="25" customHeight="1" spans="1:8">
      <c r="A49" s="10">
        <v>47</v>
      </c>
      <c r="B49" s="10" t="s">
        <v>464</v>
      </c>
      <c r="C49" s="10" t="s">
        <v>465</v>
      </c>
      <c r="D49" s="10">
        <v>52</v>
      </c>
      <c r="E49" s="10">
        <v>82.667</v>
      </c>
      <c r="F49" s="10">
        <v>67.3335</v>
      </c>
      <c r="G49" s="36" t="s">
        <v>11</v>
      </c>
      <c r="H49" s="37"/>
    </row>
    <row r="50" ht="25" customHeight="1" spans="1:8">
      <c r="A50" s="10">
        <v>48</v>
      </c>
      <c r="B50" s="10" t="s">
        <v>466</v>
      </c>
      <c r="C50" s="10" t="s">
        <v>467</v>
      </c>
      <c r="D50" s="10">
        <v>53</v>
      </c>
      <c r="E50" s="10">
        <v>81.667</v>
      </c>
      <c r="F50" s="10">
        <v>67.3335</v>
      </c>
      <c r="G50" s="36" t="s">
        <v>11</v>
      </c>
      <c r="H50" s="37"/>
    </row>
  </sheetData>
  <sortState ref="A1:D197">
    <sortCondition ref="A1:A197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opLeftCell="A45" workbookViewId="0">
      <selection activeCell="E83" sqref="E83"/>
    </sheetView>
  </sheetViews>
  <sheetFormatPr defaultColWidth="9" defaultRowHeight="13.5" outlineLevelCol="7"/>
  <cols>
    <col min="1" max="1" width="8.625" style="22" customWidth="1"/>
    <col min="2" max="3" width="11.125" style="22" customWidth="1"/>
    <col min="4" max="5" width="11.125" style="23" customWidth="1"/>
    <col min="6" max="6" width="11.125" style="24" customWidth="1"/>
    <col min="7" max="7" width="11.125" style="22" customWidth="1"/>
  </cols>
  <sheetData>
    <row r="1" ht="45" customHeight="1" spans="1:8">
      <c r="A1" s="25" t="s">
        <v>468</v>
      </c>
      <c r="B1" s="25"/>
      <c r="C1" s="25"/>
      <c r="D1" s="25"/>
      <c r="E1" s="25"/>
      <c r="F1" s="25"/>
      <c r="G1" s="25"/>
      <c r="H1" s="25"/>
    </row>
    <row r="2" ht="40" customHeight="1" spans="1:8">
      <c r="A2" s="26" t="s">
        <v>1</v>
      </c>
      <c r="B2" s="26" t="s">
        <v>3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ht="25" customHeight="1" spans="1:8">
      <c r="A3" s="27">
        <v>1</v>
      </c>
      <c r="B3" s="28" t="s">
        <v>469</v>
      </c>
      <c r="C3" s="28" t="s">
        <v>470</v>
      </c>
      <c r="D3" s="29">
        <v>77</v>
      </c>
      <c r="E3" s="29">
        <v>85.71</v>
      </c>
      <c r="F3" s="29">
        <f>D3*0.5+E3*0.5</f>
        <v>81.355</v>
      </c>
      <c r="G3" s="27" t="s">
        <v>11</v>
      </c>
      <c r="H3" s="7"/>
    </row>
    <row r="4" ht="25" customHeight="1" spans="1:8">
      <c r="A4" s="27">
        <v>2</v>
      </c>
      <c r="B4" s="28" t="s">
        <v>471</v>
      </c>
      <c r="C4" s="28" t="s">
        <v>472</v>
      </c>
      <c r="D4" s="29">
        <v>66</v>
      </c>
      <c r="E4" s="29">
        <v>89.36</v>
      </c>
      <c r="F4" s="29">
        <f t="shared" ref="F4:F39" si="0">D4*0.5+E4*0.5</f>
        <v>77.68</v>
      </c>
      <c r="G4" s="27" t="s">
        <v>11</v>
      </c>
      <c r="H4" s="7"/>
    </row>
    <row r="5" ht="25" customHeight="1" spans="1:8">
      <c r="A5" s="27">
        <v>3</v>
      </c>
      <c r="B5" s="28" t="s">
        <v>473</v>
      </c>
      <c r="C5" s="28" t="s">
        <v>474</v>
      </c>
      <c r="D5" s="29">
        <v>69</v>
      </c>
      <c r="E5" s="29">
        <v>85.66</v>
      </c>
      <c r="F5" s="29">
        <f t="shared" si="0"/>
        <v>77.33</v>
      </c>
      <c r="G5" s="27" t="s">
        <v>11</v>
      </c>
      <c r="H5" s="7"/>
    </row>
    <row r="6" ht="25" customHeight="1" spans="1:8">
      <c r="A6" s="27">
        <v>4</v>
      </c>
      <c r="B6" s="28" t="s">
        <v>475</v>
      </c>
      <c r="C6" s="28" t="s">
        <v>476</v>
      </c>
      <c r="D6" s="29">
        <v>69</v>
      </c>
      <c r="E6" s="29">
        <v>82.66</v>
      </c>
      <c r="F6" s="29">
        <f t="shared" si="0"/>
        <v>75.83</v>
      </c>
      <c r="G6" s="27" t="s">
        <v>11</v>
      </c>
      <c r="H6" s="7"/>
    </row>
    <row r="7" ht="25" customHeight="1" spans="1:8">
      <c r="A7" s="27">
        <v>5</v>
      </c>
      <c r="B7" s="28" t="s">
        <v>477</v>
      </c>
      <c r="C7" s="28" t="s">
        <v>478</v>
      </c>
      <c r="D7" s="29">
        <v>66</v>
      </c>
      <c r="E7" s="29">
        <v>85.11</v>
      </c>
      <c r="F7" s="29">
        <f t="shared" si="0"/>
        <v>75.555</v>
      </c>
      <c r="G7" s="27" t="s">
        <v>11</v>
      </c>
      <c r="H7" s="7"/>
    </row>
    <row r="8" ht="25" customHeight="1" spans="1:8">
      <c r="A8" s="27">
        <v>6</v>
      </c>
      <c r="B8" s="28" t="s">
        <v>479</v>
      </c>
      <c r="C8" s="28" t="s">
        <v>480</v>
      </c>
      <c r="D8" s="29">
        <v>59</v>
      </c>
      <c r="E8" s="29">
        <v>89.63</v>
      </c>
      <c r="F8" s="29">
        <f t="shared" si="0"/>
        <v>74.315</v>
      </c>
      <c r="G8" s="27" t="s">
        <v>11</v>
      </c>
      <c r="H8" s="7"/>
    </row>
    <row r="9" ht="25" customHeight="1" spans="1:8">
      <c r="A9" s="27">
        <v>7</v>
      </c>
      <c r="B9" s="28" t="s">
        <v>481</v>
      </c>
      <c r="C9" s="28" t="s">
        <v>482</v>
      </c>
      <c r="D9" s="29">
        <v>61</v>
      </c>
      <c r="E9" s="29">
        <v>86.33</v>
      </c>
      <c r="F9" s="29">
        <f t="shared" si="0"/>
        <v>73.665</v>
      </c>
      <c r="G9" s="27" t="s">
        <v>11</v>
      </c>
      <c r="H9" s="7"/>
    </row>
    <row r="10" ht="25" customHeight="1" spans="1:8">
      <c r="A10" s="27">
        <v>8</v>
      </c>
      <c r="B10" s="28" t="s">
        <v>483</v>
      </c>
      <c r="C10" s="28" t="s">
        <v>484</v>
      </c>
      <c r="D10" s="29">
        <v>59</v>
      </c>
      <c r="E10" s="29">
        <v>86.91</v>
      </c>
      <c r="F10" s="29">
        <f t="shared" si="0"/>
        <v>72.955</v>
      </c>
      <c r="G10" s="27" t="s">
        <v>11</v>
      </c>
      <c r="H10" s="7"/>
    </row>
    <row r="11" ht="25" customHeight="1" spans="1:8">
      <c r="A11" s="27">
        <v>9</v>
      </c>
      <c r="B11" s="28" t="s">
        <v>485</v>
      </c>
      <c r="C11" s="28" t="s">
        <v>486</v>
      </c>
      <c r="D11" s="29">
        <v>65</v>
      </c>
      <c r="E11" s="29">
        <v>80.48</v>
      </c>
      <c r="F11" s="29">
        <f t="shared" si="0"/>
        <v>72.74</v>
      </c>
      <c r="G11" s="27" t="s">
        <v>11</v>
      </c>
      <c r="H11" s="7"/>
    </row>
    <row r="12" ht="25" customHeight="1" spans="1:8">
      <c r="A12" s="27">
        <v>10</v>
      </c>
      <c r="B12" s="27" t="s">
        <v>487</v>
      </c>
      <c r="C12" s="28" t="s">
        <v>488</v>
      </c>
      <c r="D12" s="29">
        <v>62</v>
      </c>
      <c r="E12" s="29">
        <v>83.21</v>
      </c>
      <c r="F12" s="29">
        <f t="shared" si="0"/>
        <v>72.605</v>
      </c>
      <c r="G12" s="27" t="s">
        <v>11</v>
      </c>
      <c r="H12" s="7"/>
    </row>
    <row r="13" ht="25" customHeight="1" spans="1:8">
      <c r="A13" s="27">
        <v>11</v>
      </c>
      <c r="B13" s="28" t="s">
        <v>489</v>
      </c>
      <c r="C13" s="28" t="s">
        <v>490</v>
      </c>
      <c r="D13" s="29">
        <v>59</v>
      </c>
      <c r="E13" s="30">
        <v>85.76</v>
      </c>
      <c r="F13" s="29">
        <f t="shared" si="0"/>
        <v>72.38</v>
      </c>
      <c r="G13" s="27" t="s">
        <v>11</v>
      </c>
      <c r="H13" s="7"/>
    </row>
    <row r="14" ht="25" customHeight="1" spans="1:8">
      <c r="A14" s="27">
        <v>12</v>
      </c>
      <c r="B14" s="28" t="s">
        <v>491</v>
      </c>
      <c r="C14" s="28" t="s">
        <v>492</v>
      </c>
      <c r="D14" s="29">
        <v>56</v>
      </c>
      <c r="E14" s="29">
        <v>88.73</v>
      </c>
      <c r="F14" s="29">
        <f t="shared" si="0"/>
        <v>72.365</v>
      </c>
      <c r="G14" s="27" t="s">
        <v>11</v>
      </c>
      <c r="H14" s="7"/>
    </row>
    <row r="15" ht="25" customHeight="1" spans="1:8">
      <c r="A15" s="27">
        <v>13</v>
      </c>
      <c r="B15" s="28" t="s">
        <v>493</v>
      </c>
      <c r="C15" s="28" t="s">
        <v>494</v>
      </c>
      <c r="D15" s="29">
        <v>62</v>
      </c>
      <c r="E15" s="29">
        <v>82.66</v>
      </c>
      <c r="F15" s="29">
        <f t="shared" si="0"/>
        <v>72.33</v>
      </c>
      <c r="G15" s="27" t="s">
        <v>11</v>
      </c>
      <c r="H15" s="7"/>
    </row>
    <row r="16" ht="25" customHeight="1" spans="1:8">
      <c r="A16" s="27">
        <v>14</v>
      </c>
      <c r="B16" s="28" t="s">
        <v>495</v>
      </c>
      <c r="C16" s="28" t="s">
        <v>496</v>
      </c>
      <c r="D16" s="29">
        <v>58</v>
      </c>
      <c r="E16" s="29">
        <v>86.33</v>
      </c>
      <c r="F16" s="29">
        <f t="shared" si="0"/>
        <v>72.165</v>
      </c>
      <c r="G16" s="27" t="s">
        <v>11</v>
      </c>
      <c r="H16" s="7"/>
    </row>
    <row r="17" ht="25" customHeight="1" spans="1:8">
      <c r="A17" s="27">
        <v>15</v>
      </c>
      <c r="B17" s="27" t="s">
        <v>497</v>
      </c>
      <c r="C17" s="28" t="s">
        <v>498</v>
      </c>
      <c r="D17" s="29">
        <v>61</v>
      </c>
      <c r="E17" s="29">
        <v>83.25</v>
      </c>
      <c r="F17" s="29">
        <f t="shared" si="0"/>
        <v>72.125</v>
      </c>
      <c r="G17" s="27" t="s">
        <v>11</v>
      </c>
      <c r="H17" s="7"/>
    </row>
    <row r="18" ht="25" customHeight="1" spans="1:8">
      <c r="A18" s="27">
        <v>16</v>
      </c>
      <c r="B18" s="27" t="s">
        <v>499</v>
      </c>
      <c r="C18" s="28" t="s">
        <v>500</v>
      </c>
      <c r="D18" s="29">
        <v>61</v>
      </c>
      <c r="E18" s="29">
        <v>83.15</v>
      </c>
      <c r="F18" s="29">
        <f t="shared" si="0"/>
        <v>72.075</v>
      </c>
      <c r="G18" s="27" t="s">
        <v>11</v>
      </c>
      <c r="H18" s="7"/>
    </row>
    <row r="19" ht="25" customHeight="1" spans="1:8">
      <c r="A19" s="27">
        <v>17</v>
      </c>
      <c r="B19" s="28" t="s">
        <v>501</v>
      </c>
      <c r="C19" s="28" t="s">
        <v>502</v>
      </c>
      <c r="D19" s="29">
        <v>56</v>
      </c>
      <c r="E19" s="29">
        <v>88.13</v>
      </c>
      <c r="F19" s="29">
        <f t="shared" si="0"/>
        <v>72.065</v>
      </c>
      <c r="G19" s="27" t="s">
        <v>11</v>
      </c>
      <c r="H19" s="7"/>
    </row>
    <row r="20" ht="25" customHeight="1" spans="1:8">
      <c r="A20" s="27">
        <v>18</v>
      </c>
      <c r="B20" s="31" t="s">
        <v>503</v>
      </c>
      <c r="C20" s="28" t="s">
        <v>504</v>
      </c>
      <c r="D20" s="29">
        <v>53</v>
      </c>
      <c r="E20" s="29">
        <v>90.71</v>
      </c>
      <c r="F20" s="29">
        <f t="shared" si="0"/>
        <v>71.855</v>
      </c>
      <c r="G20" s="27" t="s">
        <v>11</v>
      </c>
      <c r="H20" s="7"/>
    </row>
    <row r="21" ht="25" customHeight="1" spans="1:8">
      <c r="A21" s="27">
        <v>19</v>
      </c>
      <c r="B21" s="27" t="s">
        <v>505</v>
      </c>
      <c r="C21" s="28" t="s">
        <v>506</v>
      </c>
      <c r="D21" s="29">
        <v>59</v>
      </c>
      <c r="E21" s="29">
        <v>84.46</v>
      </c>
      <c r="F21" s="29">
        <f t="shared" si="0"/>
        <v>71.73</v>
      </c>
      <c r="G21" s="27" t="s">
        <v>11</v>
      </c>
      <c r="H21" s="7"/>
    </row>
    <row r="22" ht="25" customHeight="1" spans="1:8">
      <c r="A22" s="27">
        <v>20</v>
      </c>
      <c r="B22" s="28" t="s">
        <v>507</v>
      </c>
      <c r="C22" s="28" t="s">
        <v>508</v>
      </c>
      <c r="D22" s="29">
        <v>55</v>
      </c>
      <c r="E22" s="29">
        <v>88.4</v>
      </c>
      <c r="F22" s="29">
        <f t="shared" si="0"/>
        <v>71.7</v>
      </c>
      <c r="G22" s="27" t="s">
        <v>11</v>
      </c>
      <c r="H22" s="7"/>
    </row>
    <row r="23" ht="25" customHeight="1" spans="1:8">
      <c r="A23" s="27">
        <v>21</v>
      </c>
      <c r="B23" s="27" t="s">
        <v>509</v>
      </c>
      <c r="C23" s="28" t="s">
        <v>510</v>
      </c>
      <c r="D23" s="29">
        <v>52</v>
      </c>
      <c r="E23" s="29">
        <v>91.33</v>
      </c>
      <c r="F23" s="29">
        <f t="shared" si="0"/>
        <v>71.665</v>
      </c>
      <c r="G23" s="27" t="s">
        <v>11</v>
      </c>
      <c r="H23" s="7"/>
    </row>
    <row r="24" ht="25" customHeight="1" spans="1:8">
      <c r="A24" s="27">
        <v>22</v>
      </c>
      <c r="B24" s="27" t="s">
        <v>511</v>
      </c>
      <c r="C24" s="28" t="s">
        <v>512</v>
      </c>
      <c r="D24" s="29">
        <v>55</v>
      </c>
      <c r="E24" s="29">
        <v>88.05</v>
      </c>
      <c r="F24" s="29">
        <f t="shared" si="0"/>
        <v>71.525</v>
      </c>
      <c r="G24" s="27" t="s">
        <v>11</v>
      </c>
      <c r="H24" s="7"/>
    </row>
    <row r="25" ht="25" customHeight="1" spans="1:8">
      <c r="A25" s="27">
        <v>23</v>
      </c>
      <c r="B25" s="28" t="s">
        <v>513</v>
      </c>
      <c r="C25" s="28" t="s">
        <v>514</v>
      </c>
      <c r="D25" s="29">
        <v>56</v>
      </c>
      <c r="E25" s="29">
        <v>87</v>
      </c>
      <c r="F25" s="29">
        <f t="shared" si="0"/>
        <v>71.5</v>
      </c>
      <c r="G25" s="27" t="s">
        <v>11</v>
      </c>
      <c r="H25" s="7"/>
    </row>
    <row r="26" ht="25" customHeight="1" spans="1:8">
      <c r="A26" s="27">
        <v>24</v>
      </c>
      <c r="B26" s="27" t="s">
        <v>515</v>
      </c>
      <c r="C26" s="28" t="s">
        <v>516</v>
      </c>
      <c r="D26" s="29">
        <v>54</v>
      </c>
      <c r="E26" s="29">
        <v>88.2</v>
      </c>
      <c r="F26" s="29">
        <f t="shared" si="0"/>
        <v>71.1</v>
      </c>
      <c r="G26" s="27" t="s">
        <v>11</v>
      </c>
      <c r="H26" s="7"/>
    </row>
    <row r="27" ht="25" customHeight="1" spans="1:8">
      <c r="A27" s="27">
        <v>25</v>
      </c>
      <c r="B27" s="27" t="s">
        <v>517</v>
      </c>
      <c r="C27" s="28" t="s">
        <v>518</v>
      </c>
      <c r="D27" s="29">
        <v>59</v>
      </c>
      <c r="E27" s="29">
        <v>82.65</v>
      </c>
      <c r="F27" s="29">
        <f t="shared" si="0"/>
        <v>70.825</v>
      </c>
      <c r="G27" s="27" t="s">
        <v>11</v>
      </c>
      <c r="H27" s="7"/>
    </row>
    <row r="28" ht="25" customHeight="1" spans="1:8">
      <c r="A28" s="27">
        <v>26</v>
      </c>
      <c r="B28" s="28" t="s">
        <v>519</v>
      </c>
      <c r="C28" s="28" t="s">
        <v>520</v>
      </c>
      <c r="D28" s="29">
        <v>53</v>
      </c>
      <c r="E28" s="29">
        <v>88.25</v>
      </c>
      <c r="F28" s="29">
        <f t="shared" si="0"/>
        <v>70.625</v>
      </c>
      <c r="G28" s="27" t="s">
        <v>11</v>
      </c>
      <c r="H28" s="7"/>
    </row>
    <row r="29" ht="25" customHeight="1" spans="1:8">
      <c r="A29" s="27">
        <v>27</v>
      </c>
      <c r="B29" s="28" t="s">
        <v>521</v>
      </c>
      <c r="C29" s="28" t="s">
        <v>522</v>
      </c>
      <c r="D29" s="29">
        <v>62</v>
      </c>
      <c r="E29" s="29">
        <v>79.16</v>
      </c>
      <c r="F29" s="29">
        <f t="shared" si="0"/>
        <v>70.58</v>
      </c>
      <c r="G29" s="27" t="s">
        <v>11</v>
      </c>
      <c r="H29" s="7"/>
    </row>
    <row r="30" ht="25" customHeight="1" spans="1:8">
      <c r="A30" s="27">
        <v>28</v>
      </c>
      <c r="B30" s="27" t="s">
        <v>523</v>
      </c>
      <c r="C30" s="28" t="s">
        <v>524</v>
      </c>
      <c r="D30" s="29">
        <v>58</v>
      </c>
      <c r="E30" s="29">
        <v>83.08</v>
      </c>
      <c r="F30" s="29">
        <f t="shared" si="0"/>
        <v>70.54</v>
      </c>
      <c r="G30" s="27" t="s">
        <v>11</v>
      </c>
      <c r="H30" s="7"/>
    </row>
    <row r="31" ht="25" customHeight="1" spans="1:8">
      <c r="A31" s="27">
        <v>29</v>
      </c>
      <c r="B31" s="28" t="s">
        <v>525</v>
      </c>
      <c r="C31" s="28" t="s">
        <v>526</v>
      </c>
      <c r="D31" s="29">
        <v>53</v>
      </c>
      <c r="E31" s="29">
        <v>88</v>
      </c>
      <c r="F31" s="29">
        <f t="shared" si="0"/>
        <v>70.5</v>
      </c>
      <c r="G31" s="27" t="s">
        <v>11</v>
      </c>
      <c r="H31" s="7"/>
    </row>
    <row r="32" ht="25" customHeight="1" spans="1:8">
      <c r="A32" s="27">
        <v>30</v>
      </c>
      <c r="B32" s="28" t="s">
        <v>527</v>
      </c>
      <c r="C32" s="28" t="s">
        <v>528</v>
      </c>
      <c r="D32" s="29">
        <v>55</v>
      </c>
      <c r="E32" s="29">
        <v>85.46</v>
      </c>
      <c r="F32" s="29">
        <f t="shared" si="0"/>
        <v>70.23</v>
      </c>
      <c r="G32" s="27" t="s">
        <v>11</v>
      </c>
      <c r="H32" s="7"/>
    </row>
    <row r="33" ht="25" customHeight="1" spans="1:8">
      <c r="A33" s="27">
        <v>31</v>
      </c>
      <c r="B33" s="31" t="s">
        <v>529</v>
      </c>
      <c r="C33" s="28" t="s">
        <v>530</v>
      </c>
      <c r="D33" s="29">
        <v>54</v>
      </c>
      <c r="E33" s="29">
        <v>85.33</v>
      </c>
      <c r="F33" s="29">
        <f t="shared" si="0"/>
        <v>69.665</v>
      </c>
      <c r="G33" s="27" t="s">
        <v>11</v>
      </c>
      <c r="H33" s="7"/>
    </row>
    <row r="34" ht="25" customHeight="1" spans="1:8">
      <c r="A34" s="27">
        <v>32</v>
      </c>
      <c r="B34" s="28" t="s">
        <v>531</v>
      </c>
      <c r="C34" s="28" t="s">
        <v>532</v>
      </c>
      <c r="D34" s="29">
        <v>59</v>
      </c>
      <c r="E34" s="29">
        <v>79.95</v>
      </c>
      <c r="F34" s="29">
        <f t="shared" si="0"/>
        <v>69.475</v>
      </c>
      <c r="G34" s="27" t="s">
        <v>11</v>
      </c>
      <c r="H34" s="7"/>
    </row>
    <row r="35" ht="25" customHeight="1" spans="1:8">
      <c r="A35" s="27">
        <v>33</v>
      </c>
      <c r="B35" s="28" t="s">
        <v>533</v>
      </c>
      <c r="C35" s="28" t="s">
        <v>534</v>
      </c>
      <c r="D35" s="29">
        <v>51</v>
      </c>
      <c r="E35" s="29">
        <v>87.31</v>
      </c>
      <c r="F35" s="29">
        <f t="shared" si="0"/>
        <v>69.155</v>
      </c>
      <c r="G35" s="27" t="s">
        <v>11</v>
      </c>
      <c r="H35" s="7"/>
    </row>
    <row r="36" ht="25" customHeight="1" spans="1:8">
      <c r="A36" s="27">
        <v>34</v>
      </c>
      <c r="B36" s="28" t="s">
        <v>535</v>
      </c>
      <c r="C36" s="28" t="s">
        <v>536</v>
      </c>
      <c r="D36" s="29">
        <v>54</v>
      </c>
      <c r="E36" s="29">
        <v>84.15</v>
      </c>
      <c r="F36" s="29">
        <f t="shared" si="0"/>
        <v>69.075</v>
      </c>
      <c r="G36" s="27" t="s">
        <v>11</v>
      </c>
      <c r="H36" s="7"/>
    </row>
    <row r="37" ht="25" customHeight="1" spans="1:8">
      <c r="A37" s="27">
        <v>35</v>
      </c>
      <c r="B37" s="28" t="s">
        <v>537</v>
      </c>
      <c r="C37" s="28" t="s">
        <v>538</v>
      </c>
      <c r="D37" s="29">
        <v>53</v>
      </c>
      <c r="E37" s="29">
        <v>84.66</v>
      </c>
      <c r="F37" s="29">
        <f t="shared" si="0"/>
        <v>68.83</v>
      </c>
      <c r="G37" s="27" t="s">
        <v>11</v>
      </c>
      <c r="H37" s="7"/>
    </row>
    <row r="38" ht="25" customHeight="1" spans="1:8">
      <c r="A38" s="27">
        <v>36</v>
      </c>
      <c r="B38" s="28" t="s">
        <v>539</v>
      </c>
      <c r="C38" s="28" t="s">
        <v>540</v>
      </c>
      <c r="D38" s="29">
        <v>52</v>
      </c>
      <c r="E38" s="29">
        <v>85.33</v>
      </c>
      <c r="F38" s="29">
        <f t="shared" si="0"/>
        <v>68.665</v>
      </c>
      <c r="G38" s="27" t="s">
        <v>11</v>
      </c>
      <c r="H38" s="7"/>
    </row>
    <row r="39" ht="25" customHeight="1" spans="1:8">
      <c r="A39" s="27">
        <v>37</v>
      </c>
      <c r="B39" s="27" t="s">
        <v>541</v>
      </c>
      <c r="C39" s="28" t="s">
        <v>542</v>
      </c>
      <c r="D39" s="29">
        <v>52</v>
      </c>
      <c r="E39" s="29">
        <v>85.21</v>
      </c>
      <c r="F39" s="29">
        <f t="shared" si="0"/>
        <v>68.605</v>
      </c>
      <c r="G39" s="27" t="s">
        <v>11</v>
      </c>
      <c r="H39" s="7"/>
    </row>
    <row r="40" ht="25" customHeight="1" spans="1:8">
      <c r="A40" s="27">
        <v>38</v>
      </c>
      <c r="B40" s="27" t="s">
        <v>543</v>
      </c>
      <c r="C40" s="28" t="s">
        <v>544</v>
      </c>
      <c r="D40" s="29">
        <v>50</v>
      </c>
      <c r="E40" s="29">
        <v>85.75</v>
      </c>
      <c r="F40" s="29">
        <f t="shared" ref="F40:F66" si="1">D40*0.5+E40*0.5</f>
        <v>67.875</v>
      </c>
      <c r="G40" s="27" t="s">
        <v>11</v>
      </c>
      <c r="H40" s="7"/>
    </row>
    <row r="41" ht="25" customHeight="1" spans="1:8">
      <c r="A41" s="27">
        <v>39</v>
      </c>
      <c r="B41" s="31" t="s">
        <v>545</v>
      </c>
      <c r="C41" s="28" t="s">
        <v>546</v>
      </c>
      <c r="D41" s="29">
        <v>51</v>
      </c>
      <c r="E41" s="29">
        <v>84.48</v>
      </c>
      <c r="F41" s="29">
        <f t="shared" si="1"/>
        <v>67.74</v>
      </c>
      <c r="G41" s="27" t="s">
        <v>11</v>
      </c>
      <c r="H41" s="7"/>
    </row>
    <row r="42" ht="25" customHeight="1" spans="1:8">
      <c r="A42" s="27">
        <v>40</v>
      </c>
      <c r="B42" s="28" t="s">
        <v>547</v>
      </c>
      <c r="C42" s="28" t="s">
        <v>548</v>
      </c>
      <c r="D42" s="29">
        <v>57</v>
      </c>
      <c r="E42" s="29">
        <v>78.35</v>
      </c>
      <c r="F42" s="29">
        <f t="shared" si="1"/>
        <v>67.675</v>
      </c>
      <c r="G42" s="27" t="s">
        <v>11</v>
      </c>
      <c r="H42" s="7"/>
    </row>
    <row r="43" ht="25" customHeight="1" spans="1:8">
      <c r="A43" s="27">
        <v>41</v>
      </c>
      <c r="B43" s="32" t="s">
        <v>549</v>
      </c>
      <c r="C43" s="28" t="s">
        <v>550</v>
      </c>
      <c r="D43" s="29">
        <v>52</v>
      </c>
      <c r="E43" s="29">
        <v>83.33</v>
      </c>
      <c r="F43" s="29">
        <f t="shared" si="1"/>
        <v>67.665</v>
      </c>
      <c r="G43" s="27" t="s">
        <v>11</v>
      </c>
      <c r="H43" s="7"/>
    </row>
    <row r="44" ht="25" customHeight="1" spans="1:8">
      <c r="A44" s="27">
        <v>42</v>
      </c>
      <c r="B44" s="28" t="s">
        <v>551</v>
      </c>
      <c r="C44" s="28" t="s">
        <v>552</v>
      </c>
      <c r="D44" s="29">
        <v>51</v>
      </c>
      <c r="E44" s="29">
        <v>84</v>
      </c>
      <c r="F44" s="29">
        <f t="shared" si="1"/>
        <v>67.5</v>
      </c>
      <c r="G44" s="27" t="s">
        <v>11</v>
      </c>
      <c r="H44" s="7"/>
    </row>
    <row r="45" ht="25" customHeight="1" spans="1:8">
      <c r="A45" s="27">
        <v>43</v>
      </c>
      <c r="B45" s="28" t="s">
        <v>553</v>
      </c>
      <c r="C45" s="28" t="s">
        <v>554</v>
      </c>
      <c r="D45" s="29">
        <v>55</v>
      </c>
      <c r="E45" s="29">
        <v>79.35</v>
      </c>
      <c r="F45" s="29">
        <f t="shared" si="1"/>
        <v>67.175</v>
      </c>
      <c r="G45" s="27" t="s">
        <v>11</v>
      </c>
      <c r="H45" s="7"/>
    </row>
    <row r="46" ht="25" customHeight="1" spans="1:8">
      <c r="A46" s="27">
        <v>44</v>
      </c>
      <c r="B46" s="28" t="s">
        <v>555</v>
      </c>
      <c r="C46" s="28" t="s">
        <v>556</v>
      </c>
      <c r="D46" s="29">
        <v>52</v>
      </c>
      <c r="E46" s="29">
        <v>82.25</v>
      </c>
      <c r="F46" s="29">
        <f t="shared" si="1"/>
        <v>67.125</v>
      </c>
      <c r="G46" s="27" t="s">
        <v>11</v>
      </c>
      <c r="H46" s="7"/>
    </row>
    <row r="47" ht="25" customHeight="1" spans="1:8">
      <c r="A47" s="27">
        <v>45</v>
      </c>
      <c r="B47" s="28" t="s">
        <v>557</v>
      </c>
      <c r="C47" s="28" t="s">
        <v>558</v>
      </c>
      <c r="D47" s="29">
        <v>52</v>
      </c>
      <c r="E47" s="29">
        <v>82.05</v>
      </c>
      <c r="F47" s="29">
        <f t="shared" si="1"/>
        <v>67.025</v>
      </c>
      <c r="G47" s="27" t="s">
        <v>11</v>
      </c>
      <c r="H47" s="7"/>
    </row>
    <row r="48" ht="25" customHeight="1" spans="1:8">
      <c r="A48" s="27">
        <v>46</v>
      </c>
      <c r="B48" s="28" t="s">
        <v>559</v>
      </c>
      <c r="C48" s="28" t="s">
        <v>560</v>
      </c>
      <c r="D48" s="29">
        <v>52</v>
      </c>
      <c r="E48" s="29">
        <v>81.66</v>
      </c>
      <c r="F48" s="29">
        <f t="shared" si="1"/>
        <v>66.83</v>
      </c>
      <c r="G48" s="27" t="s">
        <v>11</v>
      </c>
      <c r="H48" s="7"/>
    </row>
    <row r="49" ht="25" customHeight="1" spans="1:8">
      <c r="A49" s="27">
        <v>47</v>
      </c>
      <c r="B49" s="31" t="s">
        <v>561</v>
      </c>
      <c r="C49" s="28" t="s">
        <v>562</v>
      </c>
      <c r="D49" s="29">
        <v>53</v>
      </c>
      <c r="E49" s="29">
        <v>80.65</v>
      </c>
      <c r="F49" s="29">
        <f t="shared" si="1"/>
        <v>66.825</v>
      </c>
      <c r="G49" s="27" t="s">
        <v>11</v>
      </c>
      <c r="H49" s="7"/>
    </row>
    <row r="50" ht="25" customHeight="1" spans="1:8">
      <c r="A50" s="27">
        <v>48</v>
      </c>
      <c r="B50" s="28" t="s">
        <v>563</v>
      </c>
      <c r="C50" s="28" t="s">
        <v>564</v>
      </c>
      <c r="D50" s="29">
        <v>59</v>
      </c>
      <c r="E50" s="29">
        <v>74.38</v>
      </c>
      <c r="F50" s="29">
        <f t="shared" si="1"/>
        <v>66.69</v>
      </c>
      <c r="G50" s="27" t="s">
        <v>11</v>
      </c>
      <c r="H50" s="7"/>
    </row>
    <row r="51" ht="25" customHeight="1" spans="1:8">
      <c r="A51" s="27">
        <v>49</v>
      </c>
      <c r="B51" s="27" t="s">
        <v>565</v>
      </c>
      <c r="C51" s="28" t="s">
        <v>566</v>
      </c>
      <c r="D51" s="29">
        <v>57</v>
      </c>
      <c r="E51" s="29">
        <v>76.11</v>
      </c>
      <c r="F51" s="29">
        <f t="shared" si="1"/>
        <v>66.555</v>
      </c>
      <c r="G51" s="27" t="s">
        <v>11</v>
      </c>
      <c r="H51" s="7"/>
    </row>
    <row r="52" ht="25" customHeight="1" spans="1:8">
      <c r="A52" s="27">
        <v>50</v>
      </c>
      <c r="B52" s="28" t="s">
        <v>567</v>
      </c>
      <c r="C52" s="28" t="s">
        <v>568</v>
      </c>
      <c r="D52" s="29">
        <v>50</v>
      </c>
      <c r="E52" s="29">
        <v>82.08</v>
      </c>
      <c r="F52" s="29">
        <f t="shared" si="1"/>
        <v>66.04</v>
      </c>
      <c r="G52" s="27" t="s">
        <v>11</v>
      </c>
      <c r="H52" s="7"/>
    </row>
    <row r="53" ht="25" customHeight="1" spans="1:8">
      <c r="A53" s="27">
        <v>51</v>
      </c>
      <c r="B53" s="27" t="s">
        <v>569</v>
      </c>
      <c r="C53" s="28" t="s">
        <v>570</v>
      </c>
      <c r="D53" s="29">
        <v>50</v>
      </c>
      <c r="E53" s="29">
        <v>81.95</v>
      </c>
      <c r="F53" s="29">
        <f t="shared" si="1"/>
        <v>65.975</v>
      </c>
      <c r="G53" s="27" t="s">
        <v>11</v>
      </c>
      <c r="H53" s="7"/>
    </row>
    <row r="54" ht="25" customHeight="1" spans="1:8">
      <c r="A54" s="27">
        <v>52</v>
      </c>
      <c r="B54" s="28" t="s">
        <v>571</v>
      </c>
      <c r="C54" s="28" t="s">
        <v>572</v>
      </c>
      <c r="D54" s="29">
        <v>49</v>
      </c>
      <c r="E54" s="29">
        <v>82.78</v>
      </c>
      <c r="F54" s="29">
        <f t="shared" si="1"/>
        <v>65.89</v>
      </c>
      <c r="G54" s="27" t="s">
        <v>11</v>
      </c>
      <c r="H54" s="7"/>
    </row>
    <row r="55" ht="25" customHeight="1" spans="1:8">
      <c r="A55" s="27">
        <v>53</v>
      </c>
      <c r="B55" s="28" t="s">
        <v>573</v>
      </c>
      <c r="C55" s="28" t="s">
        <v>574</v>
      </c>
      <c r="D55" s="29">
        <v>55</v>
      </c>
      <c r="E55" s="29">
        <v>76.45</v>
      </c>
      <c r="F55" s="29">
        <f t="shared" si="1"/>
        <v>65.725</v>
      </c>
      <c r="G55" s="27" t="s">
        <v>11</v>
      </c>
      <c r="H55" s="7"/>
    </row>
    <row r="56" ht="25" customHeight="1" spans="1:8">
      <c r="A56" s="27">
        <v>54</v>
      </c>
      <c r="B56" s="27" t="s">
        <v>575</v>
      </c>
      <c r="C56" s="28" t="s">
        <v>576</v>
      </c>
      <c r="D56" s="29">
        <v>47</v>
      </c>
      <c r="E56" s="29">
        <v>81.81</v>
      </c>
      <c r="F56" s="29">
        <f t="shared" si="1"/>
        <v>64.405</v>
      </c>
      <c r="G56" s="27" t="s">
        <v>11</v>
      </c>
      <c r="H56" s="7"/>
    </row>
    <row r="57" ht="25" customHeight="1" spans="1:8">
      <c r="A57" s="27">
        <v>55</v>
      </c>
      <c r="B57" s="28" t="s">
        <v>577</v>
      </c>
      <c r="C57" s="28" t="s">
        <v>578</v>
      </c>
      <c r="D57" s="29">
        <v>55</v>
      </c>
      <c r="E57" s="29">
        <v>73.78</v>
      </c>
      <c r="F57" s="29">
        <f t="shared" si="1"/>
        <v>64.39</v>
      </c>
      <c r="G57" s="27" t="s">
        <v>11</v>
      </c>
      <c r="H57" s="7"/>
    </row>
    <row r="58" ht="25" customHeight="1" spans="1:8">
      <c r="A58" s="27">
        <v>56</v>
      </c>
      <c r="B58" s="28" t="s">
        <v>579</v>
      </c>
      <c r="C58" s="28" t="s">
        <v>580</v>
      </c>
      <c r="D58" s="29">
        <v>45</v>
      </c>
      <c r="E58" s="29">
        <v>83.15</v>
      </c>
      <c r="F58" s="29">
        <f t="shared" si="1"/>
        <v>64.075</v>
      </c>
      <c r="G58" s="27" t="s">
        <v>11</v>
      </c>
      <c r="H58" s="7"/>
    </row>
    <row r="59" ht="25" customHeight="1" spans="1:8">
      <c r="A59" s="27">
        <v>57</v>
      </c>
      <c r="B59" s="28" t="s">
        <v>581</v>
      </c>
      <c r="C59" s="28" t="s">
        <v>582</v>
      </c>
      <c r="D59" s="29">
        <v>53</v>
      </c>
      <c r="E59" s="29">
        <v>74.66</v>
      </c>
      <c r="F59" s="29">
        <f t="shared" si="1"/>
        <v>63.83</v>
      </c>
      <c r="G59" s="27" t="s">
        <v>11</v>
      </c>
      <c r="H59" s="7"/>
    </row>
    <row r="60" ht="25" customHeight="1" spans="1:8">
      <c r="A60" s="27">
        <v>58</v>
      </c>
      <c r="B60" s="28" t="s">
        <v>583</v>
      </c>
      <c r="C60" s="28" t="s">
        <v>584</v>
      </c>
      <c r="D60" s="29">
        <v>45</v>
      </c>
      <c r="E60" s="29">
        <v>82.5</v>
      </c>
      <c r="F60" s="29">
        <f t="shared" si="1"/>
        <v>63.75</v>
      </c>
      <c r="G60" s="27" t="s">
        <v>11</v>
      </c>
      <c r="H60" s="7"/>
    </row>
    <row r="61" ht="25" customHeight="1" spans="1:8">
      <c r="A61" s="27">
        <v>59</v>
      </c>
      <c r="B61" s="27" t="s">
        <v>585</v>
      </c>
      <c r="C61" s="28" t="s">
        <v>586</v>
      </c>
      <c r="D61" s="29">
        <v>45</v>
      </c>
      <c r="E61" s="29">
        <v>81.65</v>
      </c>
      <c r="F61" s="29">
        <f t="shared" si="1"/>
        <v>63.325</v>
      </c>
      <c r="G61" s="27" t="s">
        <v>11</v>
      </c>
      <c r="H61" s="7"/>
    </row>
    <row r="62" ht="25" customHeight="1" spans="1:8">
      <c r="A62" s="27">
        <v>60</v>
      </c>
      <c r="B62" s="28" t="s">
        <v>587</v>
      </c>
      <c r="C62" s="28" t="s">
        <v>588</v>
      </c>
      <c r="D62" s="29">
        <v>52</v>
      </c>
      <c r="E62" s="29">
        <v>74.36</v>
      </c>
      <c r="F62" s="29">
        <f t="shared" si="1"/>
        <v>63.18</v>
      </c>
      <c r="G62" s="27" t="s">
        <v>11</v>
      </c>
      <c r="H62" s="7"/>
    </row>
    <row r="63" ht="25" customHeight="1" spans="1:8">
      <c r="A63" s="27">
        <v>61</v>
      </c>
      <c r="B63" s="28" t="s">
        <v>589</v>
      </c>
      <c r="C63" s="28" t="s">
        <v>590</v>
      </c>
      <c r="D63" s="29">
        <v>46</v>
      </c>
      <c r="E63" s="29">
        <v>80.2</v>
      </c>
      <c r="F63" s="29">
        <f t="shared" si="1"/>
        <v>63.1</v>
      </c>
      <c r="G63" s="27" t="s">
        <v>11</v>
      </c>
      <c r="H63" s="7"/>
    </row>
  </sheetData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opLeftCell="A3" workbookViewId="0">
      <selection activeCell="A10" sqref="$A10:$XFD25"/>
    </sheetView>
  </sheetViews>
  <sheetFormatPr defaultColWidth="9" defaultRowHeight="13.5" outlineLevelCol="7"/>
  <cols>
    <col min="1" max="1" width="8.625" style="1" customWidth="1"/>
    <col min="2" max="6" width="11.125" style="1" customWidth="1"/>
    <col min="7" max="7" width="11.125" customWidth="1"/>
  </cols>
  <sheetData>
    <row r="1" ht="36" customHeight="1" spans="1:8">
      <c r="A1" s="3" t="s">
        <v>591</v>
      </c>
      <c r="B1" s="3"/>
      <c r="C1" s="3"/>
      <c r="D1" s="3"/>
      <c r="E1" s="3"/>
      <c r="F1" s="3"/>
      <c r="G1" s="3"/>
      <c r="H1" s="3"/>
    </row>
    <row r="2" ht="11" customHeight="1" spans="1:5">
      <c r="A2" s="8"/>
      <c r="B2" s="8"/>
      <c r="C2" s="8"/>
      <c r="D2" s="8"/>
      <c r="E2" s="8"/>
    </row>
    <row r="3" ht="28.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5" customHeight="1" spans="1:8">
      <c r="A4" s="5">
        <v>1</v>
      </c>
      <c r="B4" s="10" t="s">
        <v>592</v>
      </c>
      <c r="C4" s="10" t="s">
        <v>593</v>
      </c>
      <c r="D4" s="5">
        <v>66</v>
      </c>
      <c r="E4" s="5">
        <v>84.666</v>
      </c>
      <c r="F4" s="19">
        <f>D4*0.5+E4*0.5</f>
        <v>75.333</v>
      </c>
      <c r="G4" s="20" t="s">
        <v>11</v>
      </c>
      <c r="H4" s="21"/>
    </row>
    <row r="5" ht="25" customHeight="1" spans="1:8">
      <c r="A5" s="5">
        <v>2</v>
      </c>
      <c r="B5" s="10" t="s">
        <v>594</v>
      </c>
      <c r="C5" s="10" t="s">
        <v>595</v>
      </c>
      <c r="D5" s="5">
        <v>61</v>
      </c>
      <c r="E5" s="5">
        <v>81.833</v>
      </c>
      <c r="F5" s="19">
        <f>D5*0.5+E5*0.5</f>
        <v>71.4165</v>
      </c>
      <c r="G5" s="20" t="s">
        <v>11</v>
      </c>
      <c r="H5" s="21"/>
    </row>
    <row r="6" ht="25" customHeight="1" spans="1:8">
      <c r="A6" s="5">
        <v>3</v>
      </c>
      <c r="B6" s="10" t="s">
        <v>596</v>
      </c>
      <c r="C6" s="10" t="s">
        <v>597</v>
      </c>
      <c r="D6" s="5">
        <v>64</v>
      </c>
      <c r="E6" s="5">
        <v>77.166</v>
      </c>
      <c r="F6" s="19">
        <f>D6*0.5+E6*0.5</f>
        <v>70.583</v>
      </c>
      <c r="G6" s="20" t="s">
        <v>11</v>
      </c>
      <c r="H6" s="21"/>
    </row>
    <row r="7" ht="25" customHeight="1" spans="1:8">
      <c r="A7" s="5">
        <v>4</v>
      </c>
      <c r="B7" s="10" t="s">
        <v>598</v>
      </c>
      <c r="C7" s="10" t="s">
        <v>599</v>
      </c>
      <c r="D7" s="5">
        <v>64</v>
      </c>
      <c r="E7" s="5">
        <v>75.333</v>
      </c>
      <c r="F7" s="19">
        <f>D7*0.5+E7*0.5</f>
        <v>69.6665</v>
      </c>
      <c r="G7" s="20" t="s">
        <v>11</v>
      </c>
      <c r="H7" s="21"/>
    </row>
    <row r="8" ht="25" customHeight="1" spans="1:8">
      <c r="A8" s="5">
        <v>5</v>
      </c>
      <c r="B8" s="10" t="s">
        <v>600</v>
      </c>
      <c r="C8" s="10" t="s">
        <v>601</v>
      </c>
      <c r="D8" s="5">
        <v>65</v>
      </c>
      <c r="E8" s="5">
        <v>73.333</v>
      </c>
      <c r="F8" s="19">
        <f>D8*0.5+E8*0.5</f>
        <v>69.1665</v>
      </c>
      <c r="G8" s="20" t="s">
        <v>11</v>
      </c>
      <c r="H8" s="21"/>
    </row>
    <row r="9" ht="25" customHeight="1" spans="1:8">
      <c r="A9" s="5">
        <v>6</v>
      </c>
      <c r="B9" s="10" t="s">
        <v>602</v>
      </c>
      <c r="C9" s="10" t="s">
        <v>603</v>
      </c>
      <c r="D9" s="5">
        <v>62</v>
      </c>
      <c r="E9" s="5">
        <v>74.666</v>
      </c>
      <c r="F9" s="19">
        <f>D9*0.5+E9*0.5</f>
        <v>68.333</v>
      </c>
      <c r="G9" s="20" t="s">
        <v>11</v>
      </c>
      <c r="H9" s="21"/>
    </row>
  </sheetData>
  <autoFilter ref="A3:H9">
    <sortState ref="A3:H9">
      <sortCondition ref="F4" descending="1"/>
    </sortState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6" workbookViewId="0">
      <selection activeCell="A18" sqref="$A18:$XFD51"/>
    </sheetView>
  </sheetViews>
  <sheetFormatPr defaultColWidth="9" defaultRowHeight="13.5" outlineLevelCol="7"/>
  <cols>
    <col min="1" max="1" width="8.625" style="1" customWidth="1"/>
    <col min="2" max="6" width="11.125" style="1" customWidth="1"/>
    <col min="7" max="8" width="11.125" customWidth="1"/>
  </cols>
  <sheetData>
    <row r="1" ht="27" spans="1:8">
      <c r="A1" s="3" t="s">
        <v>604</v>
      </c>
      <c r="B1" s="3"/>
      <c r="C1" s="3"/>
      <c r="D1" s="3"/>
      <c r="E1" s="3"/>
      <c r="F1" s="3"/>
      <c r="G1" s="3"/>
      <c r="H1" s="3"/>
    </row>
    <row r="2" ht="4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5" customHeight="1" spans="1:8">
      <c r="A3" s="9">
        <v>1</v>
      </c>
      <c r="B3" s="9" t="s">
        <v>605</v>
      </c>
      <c r="C3" s="9" t="s">
        <v>606</v>
      </c>
      <c r="D3" s="18">
        <v>75</v>
      </c>
      <c r="E3" s="12">
        <v>83.266</v>
      </c>
      <c r="F3" s="12">
        <f>D3*0.5+E3*0.5</f>
        <v>79.133</v>
      </c>
      <c r="G3" s="11" t="s">
        <v>11</v>
      </c>
      <c r="H3" s="13"/>
    </row>
    <row r="4" ht="25" customHeight="1" spans="1:8">
      <c r="A4" s="9">
        <v>2</v>
      </c>
      <c r="B4" s="9" t="s">
        <v>607</v>
      </c>
      <c r="C4" s="9" t="s">
        <v>608</v>
      </c>
      <c r="D4" s="18">
        <v>63</v>
      </c>
      <c r="E4" s="12">
        <v>91.1</v>
      </c>
      <c r="F4" s="12">
        <f t="shared" ref="F4:F51" si="0">D4*0.5+E4*0.5</f>
        <v>77.05</v>
      </c>
      <c r="G4" s="11" t="s">
        <v>11</v>
      </c>
      <c r="H4" s="13"/>
    </row>
    <row r="5" ht="25" customHeight="1" spans="1:8">
      <c r="A5" s="9">
        <v>3</v>
      </c>
      <c r="B5" s="9" t="s">
        <v>609</v>
      </c>
      <c r="C5" s="9" t="s">
        <v>610</v>
      </c>
      <c r="D5" s="18">
        <v>62</v>
      </c>
      <c r="E5" s="12">
        <v>86.1</v>
      </c>
      <c r="F5" s="12">
        <f t="shared" si="0"/>
        <v>74.05</v>
      </c>
      <c r="G5" s="11" t="s">
        <v>11</v>
      </c>
      <c r="H5" s="13"/>
    </row>
    <row r="6" ht="25" customHeight="1" spans="1:8">
      <c r="A6" s="9">
        <v>4</v>
      </c>
      <c r="B6" s="9" t="s">
        <v>611</v>
      </c>
      <c r="C6" s="9" t="s">
        <v>612</v>
      </c>
      <c r="D6" s="18">
        <v>59</v>
      </c>
      <c r="E6" s="12">
        <v>88.6</v>
      </c>
      <c r="F6" s="12">
        <f t="shared" si="0"/>
        <v>73.8</v>
      </c>
      <c r="G6" s="11" t="s">
        <v>11</v>
      </c>
      <c r="H6" s="13"/>
    </row>
    <row r="7" ht="25" customHeight="1" spans="1:8">
      <c r="A7" s="9">
        <v>5</v>
      </c>
      <c r="B7" s="9" t="s">
        <v>613</v>
      </c>
      <c r="C7" s="9" t="s">
        <v>614</v>
      </c>
      <c r="D7" s="18">
        <v>60</v>
      </c>
      <c r="E7" s="12">
        <v>87.5</v>
      </c>
      <c r="F7" s="12">
        <f t="shared" si="0"/>
        <v>73.75</v>
      </c>
      <c r="G7" s="11" t="s">
        <v>11</v>
      </c>
      <c r="H7" s="13"/>
    </row>
    <row r="8" ht="25" customHeight="1" spans="1:8">
      <c r="A8" s="9">
        <v>6</v>
      </c>
      <c r="B8" s="9" t="s">
        <v>615</v>
      </c>
      <c r="C8" s="9" t="s">
        <v>616</v>
      </c>
      <c r="D8" s="18">
        <v>61</v>
      </c>
      <c r="E8" s="12">
        <v>86.033</v>
      </c>
      <c r="F8" s="12">
        <f t="shared" si="0"/>
        <v>73.5165</v>
      </c>
      <c r="G8" s="11" t="s">
        <v>11</v>
      </c>
      <c r="H8" s="13"/>
    </row>
    <row r="9" ht="25" customHeight="1" spans="1:8">
      <c r="A9" s="9">
        <v>7</v>
      </c>
      <c r="B9" s="9" t="s">
        <v>617</v>
      </c>
      <c r="C9" s="9" t="s">
        <v>618</v>
      </c>
      <c r="D9" s="18">
        <v>66</v>
      </c>
      <c r="E9" s="12">
        <v>79.633</v>
      </c>
      <c r="F9" s="12">
        <f t="shared" si="0"/>
        <v>72.8165</v>
      </c>
      <c r="G9" s="11" t="s">
        <v>11</v>
      </c>
      <c r="H9" s="13"/>
    </row>
    <row r="10" ht="25" customHeight="1" spans="1:8">
      <c r="A10" s="9">
        <v>8</v>
      </c>
      <c r="B10" s="9" t="s">
        <v>619</v>
      </c>
      <c r="C10" s="9" t="s">
        <v>620</v>
      </c>
      <c r="D10" s="18">
        <v>72</v>
      </c>
      <c r="E10" s="12">
        <v>70.883</v>
      </c>
      <c r="F10" s="12">
        <f t="shared" si="0"/>
        <v>71.4415</v>
      </c>
      <c r="G10" s="11" t="s">
        <v>11</v>
      </c>
      <c r="H10" s="13"/>
    </row>
    <row r="11" ht="25" customHeight="1" spans="1:8">
      <c r="A11" s="9">
        <v>9</v>
      </c>
      <c r="B11" s="9" t="s">
        <v>621</v>
      </c>
      <c r="C11" s="9" t="s">
        <v>622</v>
      </c>
      <c r="D11" s="18">
        <v>65</v>
      </c>
      <c r="E11" s="12">
        <v>76.233</v>
      </c>
      <c r="F11" s="12">
        <f t="shared" si="0"/>
        <v>70.6165</v>
      </c>
      <c r="G11" s="11" t="s">
        <v>11</v>
      </c>
      <c r="H11" s="13"/>
    </row>
    <row r="12" ht="25" customHeight="1" spans="1:8">
      <c r="A12" s="9">
        <v>10</v>
      </c>
      <c r="B12" s="9" t="s">
        <v>623</v>
      </c>
      <c r="C12" s="9" t="s">
        <v>624</v>
      </c>
      <c r="D12" s="18">
        <v>61</v>
      </c>
      <c r="E12" s="12">
        <v>79.666</v>
      </c>
      <c r="F12" s="12">
        <f t="shared" si="0"/>
        <v>70.333</v>
      </c>
      <c r="G12" s="11" t="s">
        <v>11</v>
      </c>
      <c r="H12" s="13"/>
    </row>
    <row r="13" ht="25" customHeight="1" spans="1:8">
      <c r="A13" s="9">
        <v>11</v>
      </c>
      <c r="B13" s="9" t="s">
        <v>625</v>
      </c>
      <c r="C13" s="9" t="s">
        <v>626</v>
      </c>
      <c r="D13" s="18">
        <v>67</v>
      </c>
      <c r="E13" s="12">
        <v>73.1</v>
      </c>
      <c r="F13" s="12">
        <f t="shared" si="0"/>
        <v>70.05</v>
      </c>
      <c r="G13" s="11" t="s">
        <v>11</v>
      </c>
      <c r="H13" s="13"/>
    </row>
    <row r="14" ht="25" customHeight="1" spans="1:8">
      <c r="A14" s="9">
        <v>12</v>
      </c>
      <c r="B14" s="9" t="s">
        <v>627</v>
      </c>
      <c r="C14" s="9" t="s">
        <v>628</v>
      </c>
      <c r="D14" s="18">
        <v>63</v>
      </c>
      <c r="E14" s="12">
        <v>76.666</v>
      </c>
      <c r="F14" s="12">
        <f t="shared" si="0"/>
        <v>69.833</v>
      </c>
      <c r="G14" s="11" t="s">
        <v>11</v>
      </c>
      <c r="H14" s="13"/>
    </row>
    <row r="15" ht="25" customHeight="1" spans="1:8">
      <c r="A15" s="9">
        <v>13</v>
      </c>
      <c r="B15" s="9" t="s">
        <v>629</v>
      </c>
      <c r="C15" s="9" t="s">
        <v>630</v>
      </c>
      <c r="D15" s="18">
        <v>63</v>
      </c>
      <c r="E15" s="12">
        <v>76.216</v>
      </c>
      <c r="F15" s="12">
        <f t="shared" si="0"/>
        <v>69.608</v>
      </c>
      <c r="G15" s="11" t="s">
        <v>11</v>
      </c>
      <c r="H15" s="13"/>
    </row>
    <row r="16" ht="25" customHeight="1" spans="1:8">
      <c r="A16" s="9">
        <v>14</v>
      </c>
      <c r="B16" s="9" t="s">
        <v>631</v>
      </c>
      <c r="C16" s="9" t="s">
        <v>632</v>
      </c>
      <c r="D16" s="18">
        <v>53</v>
      </c>
      <c r="E16" s="12">
        <v>86.166</v>
      </c>
      <c r="F16" s="12">
        <f t="shared" si="0"/>
        <v>69.583</v>
      </c>
      <c r="G16" s="11" t="s">
        <v>11</v>
      </c>
      <c r="H16" s="13"/>
    </row>
    <row r="17" ht="25" customHeight="1" spans="1:8">
      <c r="A17" s="9">
        <v>15</v>
      </c>
      <c r="B17" s="9" t="s">
        <v>633</v>
      </c>
      <c r="C17" s="9" t="s">
        <v>634</v>
      </c>
      <c r="D17" s="18">
        <v>58</v>
      </c>
      <c r="E17" s="12">
        <v>80.266</v>
      </c>
      <c r="F17" s="12">
        <f t="shared" si="0"/>
        <v>69.133</v>
      </c>
      <c r="G17" s="11" t="s">
        <v>11</v>
      </c>
      <c r="H17" s="13"/>
    </row>
  </sheetData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40" sqref="H40"/>
    </sheetView>
  </sheetViews>
  <sheetFormatPr defaultColWidth="9" defaultRowHeight="13.5" outlineLevelCol="7"/>
  <cols>
    <col min="1" max="1" width="8.625" style="1" customWidth="1"/>
    <col min="2" max="4" width="11.125" style="1" customWidth="1"/>
    <col min="5" max="5" width="11.125" style="15" customWidth="1"/>
    <col min="6" max="6" width="11.125" style="1" customWidth="1"/>
    <col min="7" max="7" width="11.125" customWidth="1"/>
  </cols>
  <sheetData>
    <row r="1" ht="42" customHeight="1" spans="1:8">
      <c r="A1" s="3" t="s">
        <v>635</v>
      </c>
      <c r="B1" s="3"/>
      <c r="C1" s="3"/>
      <c r="D1" s="3"/>
      <c r="E1" s="3"/>
      <c r="F1" s="3"/>
      <c r="G1" s="3"/>
      <c r="H1" s="3"/>
    </row>
    <row r="2" ht="22.5" spans="1:6">
      <c r="A2" s="8"/>
      <c r="B2" s="8"/>
      <c r="C2" s="8"/>
      <c r="D2" s="8"/>
      <c r="E2" s="16"/>
      <c r="F2" s="8"/>
    </row>
    <row r="3" ht="28.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5" customHeight="1" spans="1:8">
      <c r="A4" s="9">
        <v>1</v>
      </c>
      <c r="B4" s="9" t="s">
        <v>636</v>
      </c>
      <c r="C4" s="9" t="s">
        <v>637</v>
      </c>
      <c r="D4" s="9">
        <v>67</v>
      </c>
      <c r="E4" s="17">
        <v>83.633</v>
      </c>
      <c r="F4" s="9">
        <f>D4*0.5+E4*0.5</f>
        <v>75.3165</v>
      </c>
      <c r="G4" s="11" t="s">
        <v>11</v>
      </c>
      <c r="H4" s="13"/>
    </row>
    <row r="5" ht="25" customHeight="1" spans="1:8">
      <c r="A5" s="9">
        <v>2</v>
      </c>
      <c r="B5" s="9" t="s">
        <v>571</v>
      </c>
      <c r="C5" s="9" t="s">
        <v>638</v>
      </c>
      <c r="D5" s="9">
        <v>71</v>
      </c>
      <c r="E5" s="17">
        <v>78.666</v>
      </c>
      <c r="F5" s="9">
        <f t="shared" ref="F5:F30" si="0">D5*0.5+E5*0.5</f>
        <v>74.833</v>
      </c>
      <c r="G5" s="11" t="s">
        <v>11</v>
      </c>
      <c r="H5" s="13"/>
    </row>
    <row r="6" ht="25" customHeight="1" spans="1:8">
      <c r="A6" s="9">
        <v>3</v>
      </c>
      <c r="B6" s="9" t="s">
        <v>639</v>
      </c>
      <c r="C6" s="9" t="s">
        <v>640</v>
      </c>
      <c r="D6" s="9">
        <v>66</v>
      </c>
      <c r="E6" s="17">
        <v>83.3</v>
      </c>
      <c r="F6" s="9">
        <f t="shared" si="0"/>
        <v>74.65</v>
      </c>
      <c r="G6" s="11" t="s">
        <v>11</v>
      </c>
      <c r="H6" s="13"/>
    </row>
    <row r="7" ht="25" customHeight="1" spans="1:8">
      <c r="A7" s="9">
        <v>4</v>
      </c>
      <c r="B7" s="9" t="s">
        <v>641</v>
      </c>
      <c r="C7" s="9" t="s">
        <v>642</v>
      </c>
      <c r="D7" s="9">
        <v>64</v>
      </c>
      <c r="E7" s="17">
        <v>82.966</v>
      </c>
      <c r="F7" s="9">
        <f t="shared" si="0"/>
        <v>73.483</v>
      </c>
      <c r="G7" s="11" t="s">
        <v>11</v>
      </c>
      <c r="H7" s="13"/>
    </row>
    <row r="8" ht="25" customHeight="1" spans="1:8">
      <c r="A8" s="9">
        <v>5</v>
      </c>
      <c r="B8" s="9" t="s">
        <v>643</v>
      </c>
      <c r="C8" s="9" t="s">
        <v>644</v>
      </c>
      <c r="D8" s="9">
        <v>63</v>
      </c>
      <c r="E8" s="17">
        <v>82.333</v>
      </c>
      <c r="F8" s="9">
        <f t="shared" si="0"/>
        <v>72.6665</v>
      </c>
      <c r="G8" s="11" t="s">
        <v>11</v>
      </c>
      <c r="H8" s="13"/>
    </row>
    <row r="9" ht="25" customHeight="1" spans="1:8">
      <c r="A9" s="9">
        <v>6</v>
      </c>
      <c r="B9" s="9" t="s">
        <v>645</v>
      </c>
      <c r="C9" s="9" t="s">
        <v>646</v>
      </c>
      <c r="D9" s="9">
        <v>65</v>
      </c>
      <c r="E9" s="17">
        <v>80.333</v>
      </c>
      <c r="F9" s="9">
        <f t="shared" si="0"/>
        <v>72.6665</v>
      </c>
      <c r="G9" s="11" t="s">
        <v>11</v>
      </c>
      <c r="H9" s="13"/>
    </row>
    <row r="10" ht="25" customHeight="1" spans="1:8">
      <c r="A10" s="9">
        <v>7</v>
      </c>
      <c r="B10" s="9" t="s">
        <v>647</v>
      </c>
      <c r="C10" s="9" t="s">
        <v>648</v>
      </c>
      <c r="D10" s="9">
        <v>64</v>
      </c>
      <c r="E10" s="17">
        <v>79.933</v>
      </c>
      <c r="F10" s="9">
        <f t="shared" si="0"/>
        <v>71.9665</v>
      </c>
      <c r="G10" s="11" t="s">
        <v>11</v>
      </c>
      <c r="H10" s="13"/>
    </row>
    <row r="11" ht="25" customHeight="1" spans="1:8">
      <c r="A11" s="9">
        <v>8</v>
      </c>
      <c r="B11" s="9" t="s">
        <v>649</v>
      </c>
      <c r="C11" s="9" t="s">
        <v>650</v>
      </c>
      <c r="D11" s="9">
        <v>65</v>
      </c>
      <c r="E11" s="17">
        <v>77.5</v>
      </c>
      <c r="F11" s="9">
        <f t="shared" si="0"/>
        <v>71.25</v>
      </c>
      <c r="G11" s="11" t="s">
        <v>11</v>
      </c>
      <c r="H11" s="13"/>
    </row>
    <row r="12" ht="25" customHeight="1" spans="1:8">
      <c r="A12" s="9">
        <v>9</v>
      </c>
      <c r="B12" s="9" t="s">
        <v>651</v>
      </c>
      <c r="C12" s="9" t="s">
        <v>652</v>
      </c>
      <c r="D12" s="9">
        <v>62</v>
      </c>
      <c r="E12" s="17">
        <v>80.166</v>
      </c>
      <c r="F12" s="9">
        <f t="shared" si="0"/>
        <v>71.083</v>
      </c>
      <c r="G12" s="11" t="s">
        <v>11</v>
      </c>
      <c r="H12" s="13"/>
    </row>
    <row r="13" ht="25" customHeight="1" spans="1:8">
      <c r="A13" s="9">
        <v>10</v>
      </c>
      <c r="B13" s="9" t="s">
        <v>653</v>
      </c>
      <c r="C13" s="9" t="s">
        <v>654</v>
      </c>
      <c r="D13" s="9">
        <v>63</v>
      </c>
      <c r="E13" s="17">
        <v>78.5</v>
      </c>
      <c r="F13" s="9">
        <f t="shared" si="0"/>
        <v>70.75</v>
      </c>
      <c r="G13" s="11" t="s">
        <v>11</v>
      </c>
      <c r="H13" s="13"/>
    </row>
  </sheetData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23" sqref="I23:I24"/>
    </sheetView>
  </sheetViews>
  <sheetFormatPr defaultColWidth="9" defaultRowHeight="13.5" outlineLevelRow="6" outlineLevelCol="7"/>
  <cols>
    <col min="1" max="1" width="8.625" style="1" customWidth="1"/>
    <col min="2" max="6" width="11.125" style="1" customWidth="1"/>
    <col min="7" max="8" width="11.125" customWidth="1"/>
  </cols>
  <sheetData>
    <row r="1" ht="51" customHeight="1" spans="1:8">
      <c r="A1" s="3" t="s">
        <v>655</v>
      </c>
      <c r="B1" s="3"/>
      <c r="C1" s="3"/>
      <c r="D1" s="3"/>
      <c r="E1" s="3"/>
      <c r="F1" s="3"/>
      <c r="G1" s="3"/>
      <c r="H1" s="3"/>
    </row>
    <row r="2" ht="22.5" spans="1:5">
      <c r="A2" s="8"/>
      <c r="B2" s="8"/>
      <c r="C2" s="8"/>
      <c r="D2" s="8"/>
      <c r="E2" s="8"/>
    </row>
    <row r="3" ht="38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5" customHeight="1" spans="1:8">
      <c r="A4" s="9">
        <v>1</v>
      </c>
      <c r="B4" s="10" t="s">
        <v>656</v>
      </c>
      <c r="C4" s="10" t="s">
        <v>657</v>
      </c>
      <c r="D4" s="9">
        <v>61</v>
      </c>
      <c r="E4" s="11">
        <v>80.366</v>
      </c>
      <c r="F4" s="12">
        <v>70.683</v>
      </c>
      <c r="G4" s="11" t="s">
        <v>11</v>
      </c>
      <c r="H4" s="13"/>
    </row>
    <row r="5" ht="25" customHeight="1" spans="1:8">
      <c r="A5" s="9">
        <v>2</v>
      </c>
      <c r="B5" s="10" t="s">
        <v>658</v>
      </c>
      <c r="C5" s="10" t="s">
        <v>659</v>
      </c>
      <c r="D5" s="9">
        <v>55</v>
      </c>
      <c r="E5" s="11">
        <v>78.533</v>
      </c>
      <c r="F5" s="12">
        <v>66.7665</v>
      </c>
      <c r="G5" s="11" t="s">
        <v>11</v>
      </c>
      <c r="H5" s="13"/>
    </row>
    <row r="6" ht="25" customHeight="1" spans="1:8">
      <c r="A6" s="9">
        <v>3</v>
      </c>
      <c r="B6" s="10" t="s">
        <v>660</v>
      </c>
      <c r="C6" s="10" t="s">
        <v>661</v>
      </c>
      <c r="D6" s="9">
        <v>52</v>
      </c>
      <c r="E6" s="11">
        <v>78.7</v>
      </c>
      <c r="F6" s="14">
        <v>65.35</v>
      </c>
      <c r="G6" s="11" t="s">
        <v>11</v>
      </c>
      <c r="H6" s="13"/>
    </row>
    <row r="7" ht="25" customHeight="1" spans="1:8">
      <c r="A7" s="9">
        <v>4</v>
      </c>
      <c r="B7" s="10" t="s">
        <v>662</v>
      </c>
      <c r="C7" s="10" t="s">
        <v>663</v>
      </c>
      <c r="D7" s="9">
        <v>54</v>
      </c>
      <c r="E7" s="11">
        <v>74.266</v>
      </c>
      <c r="F7" s="12">
        <v>64.133</v>
      </c>
      <c r="G7" s="11" t="s">
        <v>11</v>
      </c>
      <c r="H7" s="13"/>
    </row>
  </sheetData>
  <autoFilter ref="A3:H7">
    <sortState ref="A3:H7">
      <sortCondition ref="F4" descending="1"/>
    </sortState>
    <extLst/>
  </autoFilter>
  <mergeCells count="1">
    <mergeCell ref="A1:H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5" sqref="F15"/>
    </sheetView>
  </sheetViews>
  <sheetFormatPr defaultColWidth="9" defaultRowHeight="13.5" outlineLevelRow="5" outlineLevelCol="7"/>
  <cols>
    <col min="1" max="1" width="8.625" style="1" customWidth="1"/>
    <col min="2" max="6" width="11.125" style="1" customWidth="1"/>
    <col min="7" max="7" width="10.625" customWidth="1"/>
  </cols>
  <sheetData>
    <row r="1" spans="1:8">
      <c r="A1" s="2" t="s">
        <v>664</v>
      </c>
      <c r="B1" s="3"/>
      <c r="C1" s="3"/>
      <c r="D1" s="3"/>
      <c r="E1" s="3"/>
      <c r="F1" s="3"/>
      <c r="G1" s="3"/>
      <c r="H1" s="3"/>
    </row>
    <row r="2" ht="42" customHeight="1" spans="1:8">
      <c r="A2" s="2"/>
      <c r="B2" s="3"/>
      <c r="C2" s="3"/>
      <c r="D2" s="3"/>
      <c r="E2" s="3"/>
      <c r="F2" s="3"/>
      <c r="G2" s="3"/>
      <c r="H2" s="3"/>
    </row>
    <row r="3" ht="47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5" customHeight="1" spans="1:8">
      <c r="A4" s="5">
        <v>1</v>
      </c>
      <c r="B4" s="5" t="s">
        <v>665</v>
      </c>
      <c r="C4" s="5" t="s">
        <v>666</v>
      </c>
      <c r="D4" s="5">
        <v>66</v>
      </c>
      <c r="E4" s="5">
        <v>90.666</v>
      </c>
      <c r="F4" s="5">
        <v>78.333</v>
      </c>
      <c r="G4" s="6" t="s">
        <v>11</v>
      </c>
      <c r="H4" s="7"/>
    </row>
    <row r="5" ht="25" customHeight="1" spans="1:8">
      <c r="A5" s="5">
        <v>2</v>
      </c>
      <c r="B5" s="5" t="s">
        <v>667</v>
      </c>
      <c r="C5" s="5" t="s">
        <v>668</v>
      </c>
      <c r="D5" s="5">
        <v>61</v>
      </c>
      <c r="E5" s="5">
        <v>91</v>
      </c>
      <c r="F5" s="5">
        <v>76</v>
      </c>
      <c r="G5" s="6" t="s">
        <v>11</v>
      </c>
      <c r="H5" s="7"/>
    </row>
    <row r="6" ht="25" customHeight="1" spans="1:8">
      <c r="A6" s="5">
        <v>3</v>
      </c>
      <c r="B6" s="5" t="s">
        <v>669</v>
      </c>
      <c r="C6" s="5" t="s">
        <v>670</v>
      </c>
      <c r="D6" s="5">
        <v>67</v>
      </c>
      <c r="E6" s="5">
        <v>83.333</v>
      </c>
      <c r="F6" s="5">
        <v>75.166</v>
      </c>
      <c r="G6" s="6" t="s">
        <v>11</v>
      </c>
      <c r="H6" s="7"/>
    </row>
  </sheetData>
  <mergeCells count="1">
    <mergeCell ref="A1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城郊街道</vt:lpstr>
      <vt:lpstr>工区街道</vt:lpstr>
      <vt:lpstr>城厢街道</vt:lpstr>
      <vt:lpstr>石塘街道</vt:lpstr>
      <vt:lpstr>丰谷镇</vt:lpstr>
      <vt:lpstr>青义镇</vt:lpstr>
      <vt:lpstr>新皂镇</vt:lpstr>
      <vt:lpstr>杨家镇</vt:lpstr>
      <vt:lpstr>吴家镇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2022-06-18T09:38:00Z</dcterms:created>
  <cp:lastPrinted>2022-10-19T06:01:00Z</cp:lastPrinted>
  <dcterms:modified xsi:type="dcterms:W3CDTF">2022-10-20T06:13:09Z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3F02C23B4E7747A2B5233538ABD40045</vt:lpwstr>
  </property>
  <property fmtid="{D5CDD505-2E9C-101B-9397-08002B2CF9AE}" pid="3" name="KSOProductBuildVer">
    <vt:lpwstr>2052-11.1.0.12313</vt:lpwstr>
  </property>
</Properties>
</file>