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765" activeTab="0"/>
  </bookViews>
  <sheets>
    <sheet name="合格" sheetId="1" r:id="rId1"/>
  </sheets>
  <definedNames>
    <definedName name="_xlnm._FilterDatabase" localSheetId="0" hidden="1">'合格'!$A$2:$E$1338</definedName>
  </definedNames>
  <calcPr fullCalcOnLoad="1"/>
</workbook>
</file>

<file path=xl/sharedStrings.xml><?xml version="1.0" encoding="utf-8"?>
<sst xmlns="http://schemas.openxmlformats.org/spreadsheetml/2006/main" count="2678" uniqueCount="1213">
  <si>
    <t>2022年澄迈县卫生健康委员会公开招聘下属单位工作人员资格初审合格人员名单</t>
  </si>
  <si>
    <t>序号</t>
  </si>
  <si>
    <t>姓名</t>
  </si>
  <si>
    <t>报考岗位</t>
  </si>
  <si>
    <t>身份证号码</t>
  </si>
  <si>
    <t>备注</t>
  </si>
  <si>
    <t>1001-公共卫生医师</t>
  </si>
  <si>
    <t>460036********248X</t>
  </si>
  <si>
    <t>460102********3326</t>
  </si>
  <si>
    <t>460027********0614</t>
  </si>
  <si>
    <t>460027********1321</t>
  </si>
  <si>
    <t>460027********5320</t>
  </si>
  <si>
    <t>460003********441X</t>
  </si>
  <si>
    <t>460035********2718</t>
  </si>
  <si>
    <t>460027********7621</t>
  </si>
  <si>
    <t>460027********1747</t>
  </si>
  <si>
    <t>460028********0024</t>
  </si>
  <si>
    <t>460028********6029</t>
  </si>
  <si>
    <t>460034********0014</t>
  </si>
  <si>
    <t>460006********0435</t>
  </si>
  <si>
    <t>460005********6023</t>
  </si>
  <si>
    <t>460007********7612</t>
  </si>
  <si>
    <t>460033********3284</t>
  </si>
  <si>
    <t>469023********2329</t>
  </si>
  <si>
    <t>460027********296X</t>
  </si>
  <si>
    <t>460003********5613</t>
  </si>
  <si>
    <t>460033********4496</t>
  </si>
  <si>
    <t>460027********2028</t>
  </si>
  <si>
    <t>460028********0022</t>
  </si>
  <si>
    <t>460003********4420</t>
  </si>
  <si>
    <t>469003********6121</t>
  </si>
  <si>
    <t>460006********2385</t>
  </si>
  <si>
    <t>460003********2826</t>
  </si>
  <si>
    <t>460005********5165</t>
  </si>
  <si>
    <t>460002********1220</t>
  </si>
  <si>
    <t>411082********482X</t>
  </si>
  <si>
    <t>1002-临床医师</t>
  </si>
  <si>
    <t>460027********2914</t>
  </si>
  <si>
    <t>460027********172X</t>
  </si>
  <si>
    <t>460005********0027</t>
  </si>
  <si>
    <t>460034********4712</t>
  </si>
  <si>
    <t>460027********7647</t>
  </si>
  <si>
    <t>460027********0695</t>
  </si>
  <si>
    <t>460003********2431</t>
  </si>
  <si>
    <t>460033********0384</t>
  </si>
  <si>
    <t>460003********4413</t>
  </si>
  <si>
    <t>460033********6875</t>
  </si>
  <si>
    <t>469023********0023</t>
  </si>
  <si>
    <t>460027********0021</t>
  </si>
  <si>
    <t>650203********0037</t>
  </si>
  <si>
    <t>460036********4523</t>
  </si>
  <si>
    <t>460028********4429</t>
  </si>
  <si>
    <t>431121********1021</t>
  </si>
  <si>
    <t>460027********7338</t>
  </si>
  <si>
    <t>460027********4422</t>
  </si>
  <si>
    <t>460027********592X</t>
  </si>
  <si>
    <t>460032********7622</t>
  </si>
  <si>
    <t>469023********3726</t>
  </si>
  <si>
    <t>460002********444X</t>
  </si>
  <si>
    <t>469003********2411</t>
  </si>
  <si>
    <t>460102********2728</t>
  </si>
  <si>
    <t>460033********4524</t>
  </si>
  <si>
    <t>460003********5636</t>
  </si>
  <si>
    <t>610522********3028</t>
  </si>
  <si>
    <t>460003********466X</t>
  </si>
  <si>
    <t>460028********0028</t>
  </si>
  <si>
    <t>460027********2319</t>
  </si>
  <si>
    <t>460027********0647</t>
  </si>
  <si>
    <t>460003********6611</t>
  </si>
  <si>
    <t>460035********1124</t>
  </si>
  <si>
    <t>460022********2716</t>
  </si>
  <si>
    <t>460033********4848</t>
  </si>
  <si>
    <t>1003-检验技师</t>
  </si>
  <si>
    <t>460027********6211</t>
  </si>
  <si>
    <t>460027********4724</t>
  </si>
  <si>
    <t>460005********1721</t>
  </si>
  <si>
    <t>469023********2614</t>
  </si>
  <si>
    <t>460027********2941</t>
  </si>
  <si>
    <t>469023********5932</t>
  </si>
  <si>
    <t>469026********7224</t>
  </si>
  <si>
    <t>460003********2429</t>
  </si>
  <si>
    <t>460004********0421</t>
  </si>
  <si>
    <t>460027********0013</t>
  </si>
  <si>
    <t>460007********0036</t>
  </si>
  <si>
    <t>460033********0049</t>
  </si>
  <si>
    <t>460003********4036</t>
  </si>
  <si>
    <t>469007********0829</t>
  </si>
  <si>
    <t>460005********1526</t>
  </si>
  <si>
    <t>460028********5616</t>
  </si>
  <si>
    <t>460031********0421</t>
  </si>
  <si>
    <t>460007********3619</t>
  </si>
  <si>
    <t>460004********4223</t>
  </si>
  <si>
    <t>460027********6222</t>
  </si>
  <si>
    <t>460003********6625</t>
  </si>
  <si>
    <t>460007********0823</t>
  </si>
  <si>
    <t>140481********1226</t>
  </si>
  <si>
    <t>460027********062X</t>
  </si>
  <si>
    <t>460103********0310</t>
  </si>
  <si>
    <t>460001********0748</t>
  </si>
  <si>
    <t>460003********7617</t>
  </si>
  <si>
    <t>460027********7622</t>
  </si>
  <si>
    <t>142222********0027</t>
  </si>
  <si>
    <t>460006********1679</t>
  </si>
  <si>
    <t>460003********2668</t>
  </si>
  <si>
    <t>460027********6642</t>
  </si>
  <si>
    <t>460027********3827</t>
  </si>
  <si>
    <t>371325********0043</t>
  </si>
  <si>
    <t>460029********4431</t>
  </si>
  <si>
    <t>460034********1540</t>
  </si>
  <si>
    <t>460027********4128</t>
  </si>
  <si>
    <t>460028********5620</t>
  </si>
  <si>
    <t>460030********0327</t>
  </si>
  <si>
    <t>460002********6217</t>
  </si>
  <si>
    <t>460027********2324</t>
  </si>
  <si>
    <t>460003********3827</t>
  </si>
  <si>
    <t>460003********2647</t>
  </si>
  <si>
    <t>460001********0726</t>
  </si>
  <si>
    <t>460027********0623</t>
  </si>
  <si>
    <t>469024********0024</t>
  </si>
  <si>
    <t>460028********6861</t>
  </si>
  <si>
    <t>460031********3221</t>
  </si>
  <si>
    <t>460102********0912</t>
  </si>
  <si>
    <t>460104********0020</t>
  </si>
  <si>
    <t>460033********3889</t>
  </si>
  <si>
    <t>469023********7625</t>
  </si>
  <si>
    <t>460026********3945</t>
  </si>
  <si>
    <t>1004-办公室管理岗</t>
  </si>
  <si>
    <t>622727********7155</t>
  </si>
  <si>
    <t>460103********0023</t>
  </si>
  <si>
    <t>460102********124X</t>
  </si>
  <si>
    <t>460004********4828</t>
  </si>
  <si>
    <t>460003********0220</t>
  </si>
  <si>
    <t>460027********2010</t>
  </si>
  <si>
    <t>460002********362X</t>
  </si>
  <si>
    <t>460036********1514</t>
  </si>
  <si>
    <t>469023********0015</t>
  </si>
  <si>
    <t>460300********0325</t>
  </si>
  <si>
    <t>460004********5218</t>
  </si>
  <si>
    <t>460027********8521</t>
  </si>
  <si>
    <t>460003********0020</t>
  </si>
  <si>
    <t>460034********0049</t>
  </si>
  <si>
    <t>460005********4822</t>
  </si>
  <si>
    <t>460028********1221</t>
  </si>
  <si>
    <t>460027********1026</t>
  </si>
  <si>
    <t>460027********4418</t>
  </si>
  <si>
    <t>460003********0029</t>
  </si>
  <si>
    <t>460003********7428</t>
  </si>
  <si>
    <t>460031********002X</t>
  </si>
  <si>
    <t>469023********663X</t>
  </si>
  <si>
    <t>460027********8506</t>
  </si>
  <si>
    <t>460027********2629</t>
  </si>
  <si>
    <t>460006********2925</t>
  </si>
  <si>
    <t>460003********2014</t>
  </si>
  <si>
    <t>460031********0822</t>
  </si>
  <si>
    <t>460027********2964</t>
  </si>
  <si>
    <t>460103********0612</t>
  </si>
  <si>
    <t>469023********0621</t>
  </si>
  <si>
    <t>460003********3419</t>
  </si>
  <si>
    <t>460027********4122</t>
  </si>
  <si>
    <t>460036********5227</t>
  </si>
  <si>
    <t>460032********4372</t>
  </si>
  <si>
    <t>460027********0048</t>
  </si>
  <si>
    <t>460003********2827</t>
  </si>
  <si>
    <t>460200********382X</t>
  </si>
  <si>
    <t>460003********3019</t>
  </si>
  <si>
    <t>460102********1228</t>
  </si>
  <si>
    <t>460006********4023</t>
  </si>
  <si>
    <t>460003********5828</t>
  </si>
  <si>
    <t>511321********4568</t>
  </si>
  <si>
    <t>460027********5921</t>
  </si>
  <si>
    <t>612301********0391</t>
  </si>
  <si>
    <t>230921********0129</t>
  </si>
  <si>
    <t>460027********0406</t>
  </si>
  <si>
    <t>440902********3689</t>
  </si>
  <si>
    <t>460030********1520</t>
  </si>
  <si>
    <t>460036********1225</t>
  </si>
  <si>
    <t>460003********7426</t>
  </si>
  <si>
    <t>460028********2861</t>
  </si>
  <si>
    <t>460006********5216</t>
  </si>
  <si>
    <t>460006********8142</t>
  </si>
  <si>
    <t>460036********0029</t>
  </si>
  <si>
    <t>460033********1183</t>
  </si>
  <si>
    <t>460025********3629</t>
  </si>
  <si>
    <t>460035********2123</t>
  </si>
  <si>
    <t>460200********4926</t>
  </si>
  <si>
    <t>460003********4423</t>
  </si>
  <si>
    <t>460026********094X</t>
  </si>
  <si>
    <t>460003********7639</t>
  </si>
  <si>
    <t>460036********0821</t>
  </si>
  <si>
    <t>460027********7921</t>
  </si>
  <si>
    <t>460027********0040</t>
  </si>
  <si>
    <t>460034********0421</t>
  </si>
  <si>
    <t>460004********4428</t>
  </si>
  <si>
    <t>460003********1425</t>
  </si>
  <si>
    <t>460007********5362</t>
  </si>
  <si>
    <t>460006********1328</t>
  </si>
  <si>
    <t>460028********3220</t>
  </si>
  <si>
    <t>460102********1225</t>
  </si>
  <si>
    <t>460107********2613</t>
  </si>
  <si>
    <t>469023********0011</t>
  </si>
  <si>
    <t>469023********0027</t>
  </si>
  <si>
    <t>460036********0420</t>
  </si>
  <si>
    <t>460027********2328</t>
  </si>
  <si>
    <t>460027********2312</t>
  </si>
  <si>
    <t>469023********0404</t>
  </si>
  <si>
    <t>460003********6624</t>
  </si>
  <si>
    <t>460028********0029</t>
  </si>
  <si>
    <t>433101********0521</t>
  </si>
  <si>
    <t>460003********1618</t>
  </si>
  <si>
    <t>460025********2429</t>
  </si>
  <si>
    <t>460003********3248</t>
  </si>
  <si>
    <t>460027********2965</t>
  </si>
  <si>
    <t>460036********2427</t>
  </si>
  <si>
    <t>460027********762X</t>
  </si>
  <si>
    <t>460028********0049</t>
  </si>
  <si>
    <t>460027********7620</t>
  </si>
  <si>
    <t>430624********4744</t>
  </si>
  <si>
    <t>460004********0244</t>
  </si>
  <si>
    <t>440923********5125</t>
  </si>
  <si>
    <t>460102********1524</t>
  </si>
  <si>
    <t>460002********1224</t>
  </si>
  <si>
    <t>460027********7045</t>
  </si>
  <si>
    <t>460026********3922</t>
  </si>
  <si>
    <t>460033********3888</t>
  </si>
  <si>
    <t>460007********6574</t>
  </si>
  <si>
    <t>460007********041X</t>
  </si>
  <si>
    <t>460006********0225</t>
  </si>
  <si>
    <t>1005-公卫医生</t>
  </si>
  <si>
    <t>460103********3023</t>
  </si>
  <si>
    <t>1006-超声科医生</t>
  </si>
  <si>
    <t>460027********0616</t>
  </si>
  <si>
    <t>469024********7318</t>
  </si>
  <si>
    <t>1007-超声科技师</t>
  </si>
  <si>
    <t>460027********6662</t>
  </si>
  <si>
    <t>460007********5463</t>
  </si>
  <si>
    <t>460004********5025</t>
  </si>
  <si>
    <t>460030********0920</t>
  </si>
  <si>
    <t>1008-中医科医生</t>
  </si>
  <si>
    <t>469003********9511</t>
  </si>
  <si>
    <t>460033********508X</t>
  </si>
  <si>
    <t>469026********5217</t>
  </si>
  <si>
    <t>460031********0813</t>
  </si>
  <si>
    <t>360430********4714</t>
  </si>
  <si>
    <t>460031********3229</t>
  </si>
  <si>
    <t>460033********3908</t>
  </si>
  <si>
    <t>460034********182X</t>
  </si>
  <si>
    <t>460003********4314</t>
  </si>
  <si>
    <t>460027********4438</t>
  </si>
  <si>
    <t>460102********0926</t>
  </si>
  <si>
    <t>460004********182X</t>
  </si>
  <si>
    <t>460004********4220</t>
  </si>
  <si>
    <t>460027********8210</t>
  </si>
  <si>
    <t>460104********1823</t>
  </si>
  <si>
    <t>460003********202X</t>
  </si>
  <si>
    <t>460034********2116</t>
  </si>
  <si>
    <t>460026********2716</t>
  </si>
  <si>
    <t>460027********5636</t>
  </si>
  <si>
    <t>460003********684X</t>
  </si>
  <si>
    <t>1009-临床医生</t>
  </si>
  <si>
    <t>460004********4040</t>
  </si>
  <si>
    <t>460033********3252</t>
  </si>
  <si>
    <t>460027********1316</t>
  </si>
  <si>
    <t>460003********4647</t>
  </si>
  <si>
    <t>460003********5617</t>
  </si>
  <si>
    <t>460025********3329</t>
  </si>
  <si>
    <t>460003********342X</t>
  </si>
  <si>
    <t>460030********6611</t>
  </si>
  <si>
    <t>460033********3216</t>
  </si>
  <si>
    <t>460007********7238</t>
  </si>
  <si>
    <t>460027********4722</t>
  </si>
  <si>
    <t>460003********2225</t>
  </si>
  <si>
    <t>460028********5623</t>
  </si>
  <si>
    <t>460004********082X</t>
  </si>
  <si>
    <t>460027********7917</t>
  </si>
  <si>
    <t>460104********1826</t>
  </si>
  <si>
    <t>1010-临床医生</t>
  </si>
  <si>
    <t>460003********4056</t>
  </si>
  <si>
    <t>460007********0059</t>
  </si>
  <si>
    <t>469025********3341</t>
  </si>
  <si>
    <t>460026********0927</t>
  </si>
  <si>
    <t>1011-临床医生</t>
  </si>
  <si>
    <t>460027********1011</t>
  </si>
  <si>
    <t>460028********001X</t>
  </si>
  <si>
    <t>460003********4859</t>
  </si>
  <si>
    <t>460026********2425</t>
  </si>
  <si>
    <t>460028********3213</t>
  </si>
  <si>
    <t>469003********3027</t>
  </si>
  <si>
    <t>460003********6644</t>
  </si>
  <si>
    <t>460033********487X</t>
  </si>
  <si>
    <t>460026********0918</t>
  </si>
  <si>
    <t>460034********2150</t>
  </si>
  <si>
    <t>460007********7226</t>
  </si>
  <si>
    <t>1012-检验师</t>
  </si>
  <si>
    <t>460007********4966</t>
  </si>
  <si>
    <t>460036********0438</t>
  </si>
  <si>
    <t>460027********3048</t>
  </si>
  <si>
    <t>460027********1013</t>
  </si>
  <si>
    <t>460027********4425</t>
  </si>
  <si>
    <t>460027********5916</t>
  </si>
  <si>
    <t>469023********0022</t>
  </si>
  <si>
    <t>431122********7624</t>
  </si>
  <si>
    <t>460103********0328</t>
  </si>
  <si>
    <t>460033********3882</t>
  </si>
  <si>
    <t>460003********3223</t>
  </si>
  <si>
    <t>460026********3920</t>
  </si>
  <si>
    <t>460003********6617</t>
  </si>
  <si>
    <t>460003********3226</t>
  </si>
  <si>
    <t>469007********4112</t>
  </si>
  <si>
    <t>460033********8365</t>
  </si>
  <si>
    <t>460027********6232</t>
  </si>
  <si>
    <t>460028********7216</t>
  </si>
  <si>
    <t>460027********8518</t>
  </si>
  <si>
    <t>460027********0034</t>
  </si>
  <si>
    <t>130121********0016</t>
  </si>
  <si>
    <t>460027********0622</t>
  </si>
  <si>
    <t>460033********3894</t>
  </si>
  <si>
    <t>460031********6428</t>
  </si>
  <si>
    <t>460027********4123</t>
  </si>
  <si>
    <t>460030********5419</t>
  </si>
  <si>
    <t>460033********0889</t>
  </si>
  <si>
    <t>460033********4518</t>
  </si>
  <si>
    <t>460004********0034</t>
  </si>
  <si>
    <t>460003********4665</t>
  </si>
  <si>
    <t>460026********3927</t>
  </si>
  <si>
    <t>460027********6629</t>
  </si>
  <si>
    <t>460003********3103</t>
  </si>
  <si>
    <t>460200********0285</t>
  </si>
  <si>
    <t>460007********5865</t>
  </si>
  <si>
    <t>460030********3323</t>
  </si>
  <si>
    <t>460300********0023</t>
  </si>
  <si>
    <t>460033********3880</t>
  </si>
  <si>
    <t>460108********4528</t>
  </si>
  <si>
    <t>469026********2027</t>
  </si>
  <si>
    <t>460003********2832</t>
  </si>
  <si>
    <t>460003********2820</t>
  </si>
  <si>
    <t>460106********3421</t>
  </si>
  <si>
    <t>460031********1213</t>
  </si>
  <si>
    <t>460027********3724</t>
  </si>
  <si>
    <t>460027********102X</t>
  </si>
  <si>
    <t>460005********4122</t>
  </si>
  <si>
    <t>460027********662X</t>
  </si>
  <si>
    <t>460028********1621</t>
  </si>
  <si>
    <t>460028********6070</t>
  </si>
  <si>
    <t>1013-药剂师</t>
  </si>
  <si>
    <t>460027********4428</t>
  </si>
  <si>
    <t>460003********7628</t>
  </si>
  <si>
    <t>460033********5099</t>
  </si>
  <si>
    <t>460027********2922</t>
  </si>
  <si>
    <t>460027********4120</t>
  </si>
  <si>
    <t>460031********5623</t>
  </si>
  <si>
    <t>460027********7924</t>
  </si>
  <si>
    <t>460025********3924</t>
  </si>
  <si>
    <t>460104********0028</t>
  </si>
  <si>
    <t>460027********5964</t>
  </si>
  <si>
    <t>460003********2445</t>
  </si>
  <si>
    <t>469022********1521</t>
  </si>
  <si>
    <t>150430********0206</t>
  </si>
  <si>
    <t>460033********3241</t>
  </si>
  <si>
    <t>460027********4168</t>
  </si>
  <si>
    <t>460028********0868</t>
  </si>
  <si>
    <t>460003********2843</t>
  </si>
  <si>
    <t>460027********3728</t>
  </si>
  <si>
    <t>460003********4637</t>
  </si>
  <si>
    <t>460031********5242</t>
  </si>
  <si>
    <t>460025********3910</t>
  </si>
  <si>
    <t>460003********4229</t>
  </si>
  <si>
    <t>460003********1823</t>
  </si>
  <si>
    <t>460034********306X</t>
  </si>
  <si>
    <t>460003********281X</t>
  </si>
  <si>
    <t>460003********6827</t>
  </si>
  <si>
    <t>460028********0017</t>
  </si>
  <si>
    <t>460004********1428</t>
  </si>
  <si>
    <t>460030********0027</t>
  </si>
  <si>
    <t>460027********4437</t>
  </si>
  <si>
    <t>460027********6224</t>
  </si>
  <si>
    <t>460027********2327</t>
  </si>
  <si>
    <t>460027********1318</t>
  </si>
  <si>
    <t>469023********0020</t>
  </si>
  <si>
    <t>460004********4822</t>
  </si>
  <si>
    <t>460004********1223</t>
  </si>
  <si>
    <t>460004********3224</t>
  </si>
  <si>
    <t>460004********302X</t>
  </si>
  <si>
    <t>469003********6129</t>
  </si>
  <si>
    <t>460026********0928</t>
  </si>
  <si>
    <t>460028********2829</t>
  </si>
  <si>
    <t>460028********0034</t>
  </si>
  <si>
    <t>460027********6623</t>
  </si>
  <si>
    <t>460021********4440</t>
  </si>
  <si>
    <t>460001********171X</t>
  </si>
  <si>
    <t>230621********0060</t>
  </si>
  <si>
    <t>460003********0244</t>
  </si>
  <si>
    <t>460005********4849</t>
  </si>
  <si>
    <t>1014-药剂师</t>
  </si>
  <si>
    <t>460027********2323</t>
  </si>
  <si>
    <t>460004********0846</t>
  </si>
  <si>
    <t>460004********1427</t>
  </si>
  <si>
    <t>460004********0248</t>
  </si>
  <si>
    <t>1015-护士</t>
  </si>
  <si>
    <t>460036********2429</t>
  </si>
  <si>
    <t>460003********3041</t>
  </si>
  <si>
    <t>469024********6429</t>
  </si>
  <si>
    <t>460027********5922</t>
  </si>
  <si>
    <t>460027********0646</t>
  </si>
  <si>
    <t>460027********0023</t>
  </si>
  <si>
    <t>460026********122X</t>
  </si>
  <si>
    <t>460027********5622</t>
  </si>
  <si>
    <t>469023********0040</t>
  </si>
  <si>
    <t>460026********0326</t>
  </si>
  <si>
    <t>460002********5228</t>
  </si>
  <si>
    <t>460033********0380</t>
  </si>
  <si>
    <t>460025********0625</t>
  </si>
  <si>
    <t>460027********2940</t>
  </si>
  <si>
    <t>460003********2220</t>
  </si>
  <si>
    <t>460027********2322</t>
  </si>
  <si>
    <t>460031********4823</t>
  </si>
  <si>
    <t>469023********0620</t>
  </si>
  <si>
    <t>460027********294X</t>
  </si>
  <si>
    <t>460027********5929</t>
  </si>
  <si>
    <t>460004********0824</t>
  </si>
  <si>
    <t>460004********1425</t>
  </si>
  <si>
    <t>460200********4248</t>
  </si>
  <si>
    <t>460027********5684</t>
  </si>
  <si>
    <t>460026********0929</t>
  </si>
  <si>
    <t>460025********0626</t>
  </si>
  <si>
    <t>460003********4829</t>
  </si>
  <si>
    <t>460003********2247</t>
  </si>
  <si>
    <t>460027********2029</t>
  </si>
  <si>
    <t>460031********6420</t>
  </si>
  <si>
    <t>460027********1023</t>
  </si>
  <si>
    <t>460027********0026</t>
  </si>
  <si>
    <t>460033********4800</t>
  </si>
  <si>
    <t>460004********524X</t>
  </si>
  <si>
    <t>469003********7626</t>
  </si>
  <si>
    <t>460027********5686</t>
  </si>
  <si>
    <t>460003********5626</t>
  </si>
  <si>
    <t>469024********2020</t>
  </si>
  <si>
    <t>460027********7926</t>
  </si>
  <si>
    <t>460028********2422</t>
  </si>
  <si>
    <t>469023********2627</t>
  </si>
  <si>
    <t>469022********2426</t>
  </si>
  <si>
    <t>460026********0628</t>
  </si>
  <si>
    <t>460027********8543</t>
  </si>
  <si>
    <t>460031********522X</t>
  </si>
  <si>
    <t>460034********3625</t>
  </si>
  <si>
    <t>460026********0648</t>
  </si>
  <si>
    <t>460031********4849</t>
  </si>
  <si>
    <t>460027********2946</t>
  </si>
  <si>
    <t>460002********2223</t>
  </si>
  <si>
    <t>460003********5644</t>
  </si>
  <si>
    <t>460031********5249</t>
  </si>
  <si>
    <t>460027********4723</t>
  </si>
  <si>
    <t>460027********7324</t>
  </si>
  <si>
    <t>469023********2047</t>
  </si>
  <si>
    <t>460003********2427</t>
  </si>
  <si>
    <t>460027********4145</t>
  </si>
  <si>
    <t>460027********0644</t>
  </si>
  <si>
    <t>460027********5920</t>
  </si>
  <si>
    <t>460027********8244</t>
  </si>
  <si>
    <t>460022********1025</t>
  </si>
  <si>
    <t>460027********7027</t>
  </si>
  <si>
    <t>460103********3325</t>
  </si>
  <si>
    <t>460027********0024</t>
  </si>
  <si>
    <t>469024********6422</t>
  </si>
  <si>
    <t>460032********0828</t>
  </si>
  <si>
    <t>460003********7627</t>
  </si>
  <si>
    <t>460028********682X</t>
  </si>
  <si>
    <t>460027********702X</t>
  </si>
  <si>
    <t>460028********2504</t>
  </si>
  <si>
    <t>460001********0728</t>
  </si>
  <si>
    <t>469023********6622</t>
  </si>
  <si>
    <t>460027********3784</t>
  </si>
  <si>
    <t>460027********7362</t>
  </si>
  <si>
    <t>460027********0025</t>
  </si>
  <si>
    <t>460027********2947</t>
  </si>
  <si>
    <t>469023********3720</t>
  </si>
  <si>
    <t>460006********2720</t>
  </si>
  <si>
    <t>460103********2723</t>
  </si>
  <si>
    <t>460028********092X</t>
  </si>
  <si>
    <t>460027********2023</t>
  </si>
  <si>
    <t>460004********3822</t>
  </si>
  <si>
    <t>460028********5286</t>
  </si>
  <si>
    <t>460003********4620</t>
  </si>
  <si>
    <t>469023********762X</t>
  </si>
  <si>
    <t>460027********0626</t>
  </si>
  <si>
    <t>469003********7622</t>
  </si>
  <si>
    <t>460003********7768</t>
  </si>
  <si>
    <t>460028********6846</t>
  </si>
  <si>
    <t>460003********4660</t>
  </si>
  <si>
    <t>460025********3361</t>
  </si>
  <si>
    <t>469007********734X</t>
  </si>
  <si>
    <t>460026********096X</t>
  </si>
  <si>
    <t>460003********224X</t>
  </si>
  <si>
    <t>460028********1223</t>
  </si>
  <si>
    <t>460027********2027</t>
  </si>
  <si>
    <t>460027********5662</t>
  </si>
  <si>
    <t>460031********5222</t>
  </si>
  <si>
    <t>460104********0962</t>
  </si>
  <si>
    <t>460004********0860</t>
  </si>
  <si>
    <t>460027********6643</t>
  </si>
  <si>
    <t>460027********0620</t>
  </si>
  <si>
    <t>460027********8508</t>
  </si>
  <si>
    <t>460025********0627</t>
  </si>
  <si>
    <t>460031********6446</t>
  </si>
  <si>
    <t>460027********1729</t>
  </si>
  <si>
    <t>469023********6628</t>
  </si>
  <si>
    <t>460027********8247</t>
  </si>
  <si>
    <t>460107********2665</t>
  </si>
  <si>
    <t>460004********5221</t>
  </si>
  <si>
    <t>430921********2245</t>
  </si>
  <si>
    <t>460026********452X</t>
  </si>
  <si>
    <t>460027********1346</t>
  </si>
  <si>
    <t>460004********1023</t>
  </si>
  <si>
    <t>460004********242X</t>
  </si>
  <si>
    <t>469024********0042</t>
  </si>
  <si>
    <t>460031********6442</t>
  </si>
  <si>
    <t>460033********6889</t>
  </si>
  <si>
    <t>460028********4021</t>
  </si>
  <si>
    <t>460027********1327</t>
  </si>
  <si>
    <t>460027********1742</t>
  </si>
  <si>
    <t>460027********1368</t>
  </si>
  <si>
    <t>460004********0626</t>
  </si>
  <si>
    <t>460003********0027</t>
  </si>
  <si>
    <t>460025********2427</t>
  </si>
  <si>
    <t>460027********376X</t>
  </si>
  <si>
    <t>460028********0066</t>
  </si>
  <si>
    <t>460027********4126</t>
  </si>
  <si>
    <t>460027********5947</t>
  </si>
  <si>
    <t>460025********2128</t>
  </si>
  <si>
    <t>469024********1229</t>
  </si>
  <si>
    <t>460036********4820</t>
  </si>
  <si>
    <t>469023********4728</t>
  </si>
  <si>
    <t>460003********2425</t>
  </si>
  <si>
    <t>460003********2492</t>
  </si>
  <si>
    <t>460026********2721</t>
  </si>
  <si>
    <t>460004********5626</t>
  </si>
  <si>
    <t>460027********4441</t>
  </si>
  <si>
    <t>460003********2449</t>
  </si>
  <si>
    <t>469003********7329</t>
  </si>
  <si>
    <t>460003********4827</t>
  </si>
  <si>
    <t>460003********7623</t>
  </si>
  <si>
    <t>469024********6027</t>
  </si>
  <si>
    <t>460036********3523</t>
  </si>
  <si>
    <t>460027********7328</t>
  </si>
  <si>
    <t>460027********7329</t>
  </si>
  <si>
    <t>460033********0683</t>
  </si>
  <si>
    <t>460003********2229</t>
  </si>
  <si>
    <t>469003********7327</t>
  </si>
  <si>
    <t>460026********2720</t>
  </si>
  <si>
    <t>460025********3622</t>
  </si>
  <si>
    <t>460003********7644</t>
  </si>
  <si>
    <t>460027********5668</t>
  </si>
  <si>
    <t>460006********3120</t>
  </si>
  <si>
    <t>460003********4243</t>
  </si>
  <si>
    <t>460035********0047</t>
  </si>
  <si>
    <t>460104********1520</t>
  </si>
  <si>
    <t>460104********0942</t>
  </si>
  <si>
    <t>460003********762X</t>
  </si>
  <si>
    <t>460027********6288</t>
  </si>
  <si>
    <t>460026********1824</t>
  </si>
  <si>
    <t>469003********3020</t>
  </si>
  <si>
    <t>469026********6427</t>
  </si>
  <si>
    <t>469003********6721</t>
  </si>
  <si>
    <t>469023********1329</t>
  </si>
  <si>
    <t>460028********7261</t>
  </si>
  <si>
    <t>460027********0028</t>
  </si>
  <si>
    <t>460003********4822</t>
  </si>
  <si>
    <t>460003********3824</t>
  </si>
  <si>
    <t>460028********6425</t>
  </si>
  <si>
    <t>460003********2228</t>
  </si>
  <si>
    <t>460003********6629</t>
  </si>
  <si>
    <t>460031********6840</t>
  </si>
  <si>
    <t>460031********6825</t>
  </si>
  <si>
    <t>460033********4881</t>
  </si>
  <si>
    <t>460027********4121</t>
  </si>
  <si>
    <t>460032********6163</t>
  </si>
  <si>
    <t>469023********0026</t>
  </si>
  <si>
    <t>460026********5120</t>
  </si>
  <si>
    <t>230103********5749</t>
  </si>
  <si>
    <t>460004********6423</t>
  </si>
  <si>
    <t>460027********8241</t>
  </si>
  <si>
    <t>460004********2644</t>
  </si>
  <si>
    <t>460028********5626</t>
  </si>
  <si>
    <t>460031********5229</t>
  </si>
  <si>
    <t>460007********728X</t>
  </si>
  <si>
    <t>460003********462X</t>
  </si>
  <si>
    <t>460006********4825</t>
  </si>
  <si>
    <t>460003********2845</t>
  </si>
  <si>
    <t>460027********7641</t>
  </si>
  <si>
    <t>460004********5226</t>
  </si>
  <si>
    <t>469023********2929</t>
  </si>
  <si>
    <t>460026********3024</t>
  </si>
  <si>
    <t>469022********5123</t>
  </si>
  <si>
    <t>460003********4625</t>
  </si>
  <si>
    <t>469023********0028</t>
  </si>
  <si>
    <t>469023********2625</t>
  </si>
  <si>
    <t>220181********4629</t>
  </si>
  <si>
    <t>460027********3068</t>
  </si>
  <si>
    <t>460026********0321</t>
  </si>
  <si>
    <t>460004********3429</t>
  </si>
  <si>
    <t>460003********2489</t>
  </si>
  <si>
    <t>460036********6826</t>
  </si>
  <si>
    <t>460102********2420</t>
  </si>
  <si>
    <t>460025********3621</t>
  </si>
  <si>
    <t>469024********7243</t>
  </si>
  <si>
    <t>460003********3883</t>
  </si>
  <si>
    <t>460027********3748</t>
  </si>
  <si>
    <t>460004********3649</t>
  </si>
  <si>
    <t>460003********7423</t>
  </si>
  <si>
    <t>460028********6849</t>
  </si>
  <si>
    <t>460027********1320</t>
  </si>
  <si>
    <t>460003********4626</t>
  </si>
  <si>
    <t>460003********2043</t>
  </si>
  <si>
    <t>460028********7248</t>
  </si>
  <si>
    <t>460003********3020</t>
  </si>
  <si>
    <t>460026********2428</t>
  </si>
  <si>
    <t>460025********2122</t>
  </si>
  <si>
    <t>460027********5110</t>
  </si>
  <si>
    <t>469026********5321</t>
  </si>
  <si>
    <t>460027********1723</t>
  </si>
  <si>
    <t>460031********5320</t>
  </si>
  <si>
    <t>460027********5665</t>
  </si>
  <si>
    <t>460003********4425</t>
  </si>
  <si>
    <t>460007********4125</t>
  </si>
  <si>
    <t>469003********6449</t>
  </si>
  <si>
    <t>460028********7228</t>
  </si>
  <si>
    <t>460026********1225</t>
  </si>
  <si>
    <t>460027********3729</t>
  </si>
  <si>
    <t>469023********0025</t>
  </si>
  <si>
    <t>460002********1217</t>
  </si>
  <si>
    <t>460026********0020</t>
  </si>
  <si>
    <t>460026********0022</t>
  </si>
  <si>
    <t>460007********0024</t>
  </si>
  <si>
    <t>460003********6822</t>
  </si>
  <si>
    <t>460007********722X</t>
  </si>
  <si>
    <t>460001********1326</t>
  </si>
  <si>
    <t>469003********6428</t>
  </si>
  <si>
    <t>460027********5925</t>
  </si>
  <si>
    <t>460026********0626</t>
  </si>
  <si>
    <t>460027********7037</t>
  </si>
  <si>
    <t>469023********292X</t>
  </si>
  <si>
    <t>460003********4826</t>
  </si>
  <si>
    <t>460033********5086</t>
  </si>
  <si>
    <t>460027********4421</t>
  </si>
  <si>
    <t>460027********1726</t>
  </si>
  <si>
    <t>460028********0863</t>
  </si>
  <si>
    <t>460027********6229</t>
  </si>
  <si>
    <t>460003********3043</t>
  </si>
  <si>
    <t>460028********4028</t>
  </si>
  <si>
    <t>460031********5228</t>
  </si>
  <si>
    <t>460027********472X</t>
  </si>
  <si>
    <t>469021********2427</t>
  </si>
  <si>
    <t>469003********5625</t>
  </si>
  <si>
    <t>460003********4825</t>
  </si>
  <si>
    <t>460028********5245</t>
  </si>
  <si>
    <t>460004********0622</t>
  </si>
  <si>
    <t>460027********1028</t>
  </si>
  <si>
    <t>469025********2127</t>
  </si>
  <si>
    <t>469003********3921</t>
  </si>
  <si>
    <t>460027********6620</t>
  </si>
  <si>
    <t>469022********0024</t>
  </si>
  <si>
    <t>460025********0027</t>
  </si>
  <si>
    <t>460027********3722</t>
  </si>
  <si>
    <t>460033********7483</t>
  </si>
  <si>
    <t>511602********1944</t>
  </si>
  <si>
    <t>460028********2420</t>
  </si>
  <si>
    <t>460028********0045</t>
  </si>
  <si>
    <t>460002********4428</t>
  </si>
  <si>
    <t>460027********0022</t>
  </si>
  <si>
    <t>460036********4520</t>
  </si>
  <si>
    <t>460105********7527</t>
  </si>
  <si>
    <t>460031********4868</t>
  </si>
  <si>
    <t>460003********042X</t>
  </si>
  <si>
    <t>460004********5247</t>
  </si>
  <si>
    <t>460026********0062</t>
  </si>
  <si>
    <t>460002********1223</t>
  </si>
  <si>
    <t>460105********7524</t>
  </si>
  <si>
    <t>460200********2921</t>
  </si>
  <si>
    <t>460027********0660</t>
  </si>
  <si>
    <t>460027********2928</t>
  </si>
  <si>
    <t>460200********4221</t>
  </si>
  <si>
    <t>460004********5227</t>
  </si>
  <si>
    <t>460028********6427</t>
  </si>
  <si>
    <t>460025********0928</t>
  </si>
  <si>
    <t>460003********4242</t>
  </si>
  <si>
    <t>460025********3626</t>
  </si>
  <si>
    <t>460028********724X</t>
  </si>
  <si>
    <t>460027********0027</t>
  </si>
  <si>
    <t>460003********2705</t>
  </si>
  <si>
    <t>460028********6883</t>
  </si>
  <si>
    <t>460027********0627</t>
  </si>
  <si>
    <t>469024********0820</t>
  </si>
  <si>
    <t>460027********2969</t>
  </si>
  <si>
    <t>460027********6626</t>
  </si>
  <si>
    <t>460003********3044</t>
  </si>
  <si>
    <t>460004********5245</t>
  </si>
  <si>
    <t>460006********8427</t>
  </si>
  <si>
    <t>469023********6626</t>
  </si>
  <si>
    <t>460027********4426</t>
  </si>
  <si>
    <t>469023********8527</t>
  </si>
  <si>
    <t>460027********6621</t>
  </si>
  <si>
    <t>460028********5628</t>
  </si>
  <si>
    <t>460003********4444</t>
  </si>
  <si>
    <t>469027********3883</t>
  </si>
  <si>
    <t>460027********6264</t>
  </si>
  <si>
    <t>460027********0629</t>
  </si>
  <si>
    <t>469023********7927</t>
  </si>
  <si>
    <t>460027********1727</t>
  </si>
  <si>
    <t>460027********5945</t>
  </si>
  <si>
    <t>460028********6825</t>
  </si>
  <si>
    <t>460003********6222</t>
  </si>
  <si>
    <t>460027********5926</t>
  </si>
  <si>
    <t>469003********2226</t>
  </si>
  <si>
    <t>460028********3622</t>
  </si>
  <si>
    <t>460004********1421</t>
  </si>
  <si>
    <t>460030********1827</t>
  </si>
  <si>
    <t>460026********2423</t>
  </si>
  <si>
    <t>460027********3723</t>
  </si>
  <si>
    <t>460004********1625</t>
  </si>
  <si>
    <t>460027********0422</t>
  </si>
  <si>
    <t>460027********7022</t>
  </si>
  <si>
    <t>460027********1325</t>
  </si>
  <si>
    <t>460004********0624</t>
  </si>
  <si>
    <t>469023********062X</t>
  </si>
  <si>
    <t>460027********1328</t>
  </si>
  <si>
    <t>460027********5645</t>
  </si>
  <si>
    <t>460028********7268</t>
  </si>
  <si>
    <t>460007********9041</t>
  </si>
  <si>
    <t>460003********5621</t>
  </si>
  <si>
    <t>460007********3623</t>
  </si>
  <si>
    <t>469023********4141</t>
  </si>
  <si>
    <t>460003********322X</t>
  </si>
  <si>
    <t>460027********2621</t>
  </si>
  <si>
    <t>469024********0822</t>
  </si>
  <si>
    <t>460027********8528</t>
  </si>
  <si>
    <t>460027********5664</t>
  </si>
  <si>
    <t>460027********2647</t>
  </si>
  <si>
    <t>460027********2620</t>
  </si>
  <si>
    <t>460027********266X</t>
  </si>
  <si>
    <t>460003********1426</t>
  </si>
  <si>
    <t>460003********5642</t>
  </si>
  <si>
    <t>469023********6648</t>
  </si>
  <si>
    <t>460026********0946</t>
  </si>
  <si>
    <t>460027********2985</t>
  </si>
  <si>
    <t>460027********8548</t>
  </si>
  <si>
    <t>460003********766X</t>
  </si>
  <si>
    <t>460027********0666</t>
  </si>
  <si>
    <t>460004********5620</t>
  </si>
  <si>
    <t>460027********1047</t>
  </si>
  <si>
    <t>460031********5621</t>
  </si>
  <si>
    <t>460003********1620</t>
  </si>
  <si>
    <t>460027********5663</t>
  </si>
  <si>
    <t>460027********1342</t>
  </si>
  <si>
    <t>469024********1628</t>
  </si>
  <si>
    <t>460031********564X</t>
  </si>
  <si>
    <t>469023********8224</t>
  </si>
  <si>
    <t>460003********2025</t>
  </si>
  <si>
    <t>460006********0029</t>
  </si>
  <si>
    <t>460027********0041</t>
  </si>
  <si>
    <t>460028********684X</t>
  </si>
  <si>
    <t>460027********6286</t>
  </si>
  <si>
    <t>460033********0688</t>
  </si>
  <si>
    <t>460028********3225</t>
  </si>
  <si>
    <t>469023********7960</t>
  </si>
  <si>
    <t>460028********7623</t>
  </si>
  <si>
    <t>460028********4440</t>
  </si>
  <si>
    <t>460300********0049</t>
  </si>
  <si>
    <t>460028********0824</t>
  </si>
  <si>
    <t>460003********2866</t>
  </si>
  <si>
    <t>460027********3744</t>
  </si>
  <si>
    <t>460003********3222</t>
  </si>
  <si>
    <t>460027********8527</t>
  </si>
  <si>
    <t>460004********1422</t>
  </si>
  <si>
    <t>460027********7626</t>
  </si>
  <si>
    <t>460025********2446</t>
  </si>
  <si>
    <t>460026********092X</t>
  </si>
  <si>
    <t>460027********3721</t>
  </si>
  <si>
    <t>460027********8544</t>
  </si>
  <si>
    <t>469023********7323</t>
  </si>
  <si>
    <t>460033********3883</t>
  </si>
  <si>
    <t>460003********7621</t>
  </si>
  <si>
    <t>460027********622X</t>
  </si>
  <si>
    <t>469023********0649</t>
  </si>
  <si>
    <t>460026********0620</t>
  </si>
  <si>
    <t>460104********1221</t>
  </si>
  <si>
    <t>469007********4988</t>
  </si>
  <si>
    <t>460004********4226</t>
  </si>
  <si>
    <t>460027********1349</t>
  </si>
  <si>
    <t>460027********7028</t>
  </si>
  <si>
    <t>460006********2724</t>
  </si>
  <si>
    <t>460026********0925</t>
  </si>
  <si>
    <t>460004********2028</t>
  </si>
  <si>
    <t>460025********212X</t>
  </si>
  <si>
    <t>460028********4822</t>
  </si>
  <si>
    <t>469026********5226</t>
  </si>
  <si>
    <t>460027********1323</t>
  </si>
  <si>
    <t>460027********2949</t>
  </si>
  <si>
    <t>460027********1326</t>
  </si>
  <si>
    <t>460027********1721</t>
  </si>
  <si>
    <t>460026********1228</t>
  </si>
  <si>
    <t>460026********242X</t>
  </si>
  <si>
    <t>460031********5243</t>
  </si>
  <si>
    <t>469023********4428</t>
  </si>
  <si>
    <t>460003********604X</t>
  </si>
  <si>
    <t>460027********0786</t>
  </si>
  <si>
    <t>460006********1487</t>
  </si>
  <si>
    <t>460026********182X</t>
  </si>
  <si>
    <t>460033********4580</t>
  </si>
  <si>
    <t>460025********1827</t>
  </si>
  <si>
    <t>460028********722X</t>
  </si>
  <si>
    <t>460003********2420</t>
  </si>
  <si>
    <t>460026********036X</t>
  </si>
  <si>
    <t>460031********5220</t>
  </si>
  <si>
    <t>469023********0641</t>
  </si>
  <si>
    <t>460005********0047</t>
  </si>
  <si>
    <t>460027********4429</t>
  </si>
  <si>
    <t>460025********1225</t>
  </si>
  <si>
    <t>460027********2984</t>
  </si>
  <si>
    <t>460027********7928</t>
  </si>
  <si>
    <t>460003********7626</t>
  </si>
  <si>
    <t>460027********626X</t>
  </si>
  <si>
    <t>469023********0646</t>
  </si>
  <si>
    <t>460027********7649</t>
  </si>
  <si>
    <t>460031********6445</t>
  </si>
  <si>
    <t>460103********2721</t>
  </si>
  <si>
    <t>469023********4129</t>
  </si>
  <si>
    <t>460028********6843</t>
  </si>
  <si>
    <t>460005********4325</t>
  </si>
  <si>
    <t>460027********4729</t>
  </si>
  <si>
    <t>469023********3806</t>
  </si>
  <si>
    <t>460107********2022</t>
  </si>
  <si>
    <t>460007********5889</t>
  </si>
  <si>
    <t>460004********5244</t>
  </si>
  <si>
    <t>460025********2426</t>
  </si>
  <si>
    <t>460027********7025</t>
  </si>
  <si>
    <t>460025********1529</t>
  </si>
  <si>
    <t>460025********1240</t>
  </si>
  <si>
    <t>460027********2927</t>
  </si>
  <si>
    <t>460026********1226</t>
  </si>
  <si>
    <t>460027********4445</t>
  </si>
  <si>
    <t>460028********522X</t>
  </si>
  <si>
    <t>460027********8225</t>
  </si>
  <si>
    <t>460028********0847</t>
  </si>
  <si>
    <t>469023********2649</t>
  </si>
  <si>
    <t>469023********0664</t>
  </si>
  <si>
    <t>460003********3426</t>
  </si>
  <si>
    <t>460028********0443</t>
  </si>
  <si>
    <t>460028********082X</t>
  </si>
  <si>
    <t>460026********2126</t>
  </si>
  <si>
    <t>460003********2848</t>
  </si>
  <si>
    <t>460025********2747</t>
  </si>
  <si>
    <t>460027********5661</t>
  </si>
  <si>
    <t>460030********2128</t>
  </si>
  <si>
    <t>460025********3323</t>
  </si>
  <si>
    <t>460027********0628</t>
  </si>
  <si>
    <t>469003********6425</t>
  </si>
  <si>
    <t>460034********002X</t>
  </si>
  <si>
    <t>469023********8280</t>
  </si>
  <si>
    <t>460300********0026</t>
  </si>
  <si>
    <t>460027********3001</t>
  </si>
  <si>
    <t>460003********3822</t>
  </si>
  <si>
    <t>460003********3261</t>
  </si>
  <si>
    <t>469024********4029</t>
  </si>
  <si>
    <t>460006********1620</t>
  </si>
  <si>
    <t>460035********3221</t>
  </si>
  <si>
    <t>469023********0024</t>
  </si>
  <si>
    <t>460031********3624</t>
  </si>
  <si>
    <t>460028********3228</t>
  </si>
  <si>
    <t>460104********1220</t>
  </si>
  <si>
    <t>460027********1340</t>
  </si>
  <si>
    <t>460028********7621</t>
  </si>
  <si>
    <t>460028********6841</t>
  </si>
  <si>
    <t>460003********7026</t>
  </si>
  <si>
    <t>469003********0021</t>
  </si>
  <si>
    <t>420625********0029</t>
  </si>
  <si>
    <t>460007********7309</t>
  </si>
  <si>
    <t>460028********1247</t>
  </si>
  <si>
    <t>460003********3021</t>
  </si>
  <si>
    <t>460027********4461</t>
  </si>
  <si>
    <t>460103********0069</t>
  </si>
  <si>
    <t>460003********6829</t>
  </si>
  <si>
    <t>460001********2226</t>
  </si>
  <si>
    <t>469024********004X</t>
  </si>
  <si>
    <t>460027********4129</t>
  </si>
  <si>
    <t>460003********3847</t>
  </si>
  <si>
    <t>460003********2662</t>
  </si>
  <si>
    <t>460028********7246</t>
  </si>
  <si>
    <t>469024********3628</t>
  </si>
  <si>
    <t>460027********562X</t>
  </si>
  <si>
    <t>460028********284X</t>
  </si>
  <si>
    <t>469003********5022</t>
  </si>
  <si>
    <t>469023********1326</t>
  </si>
  <si>
    <t>460027********1728</t>
  </si>
  <si>
    <t>460025********2724</t>
  </si>
  <si>
    <t>469022********512X</t>
  </si>
  <si>
    <t>460027********564X</t>
  </si>
  <si>
    <t>460003********3285</t>
  </si>
  <si>
    <t>460027********822X</t>
  </si>
  <si>
    <t>460006********592X</t>
  </si>
  <si>
    <t>469022********0325</t>
  </si>
  <si>
    <t>460027********2989</t>
  </si>
  <si>
    <t>460028********4421</t>
  </si>
  <si>
    <t>460102********3923</t>
  </si>
  <si>
    <t>460028********2440</t>
  </si>
  <si>
    <t>460031********5225</t>
  </si>
  <si>
    <t>460026********0028</t>
  </si>
  <si>
    <t>460028********0422</t>
  </si>
  <si>
    <t>460026********0324</t>
  </si>
  <si>
    <t>460005********3725</t>
  </si>
  <si>
    <t>460005********4125</t>
  </si>
  <si>
    <t>460027********8228</t>
  </si>
  <si>
    <t>469003********2249</t>
  </si>
  <si>
    <t>460025********4265</t>
  </si>
  <si>
    <t>460027********1347</t>
  </si>
  <si>
    <t>469024********6821</t>
  </si>
  <si>
    <t>460027********0029</t>
  </si>
  <si>
    <t>469003********6126</t>
  </si>
  <si>
    <t>469023********7628</t>
  </si>
  <si>
    <t>460027********3726</t>
  </si>
  <si>
    <t>460027********3448</t>
  </si>
  <si>
    <t>469024********322X</t>
  </si>
  <si>
    <t>460200********1203</t>
  </si>
  <si>
    <t>460027********4484</t>
  </si>
  <si>
    <t>460026********0329</t>
  </si>
  <si>
    <t>460027********6624</t>
  </si>
  <si>
    <t>460027********2024</t>
  </si>
  <si>
    <t>460027********792X</t>
  </si>
  <si>
    <t>460004********1420</t>
  </si>
  <si>
    <t>469024********0016</t>
  </si>
  <si>
    <t>460027********6667</t>
  </si>
  <si>
    <t>460004********4424</t>
  </si>
  <si>
    <t>460003********1429</t>
  </si>
  <si>
    <t>460003********0023</t>
  </si>
  <si>
    <t>460003********2824</t>
  </si>
  <si>
    <t>460004********1028</t>
  </si>
  <si>
    <t>460025********3320</t>
  </si>
  <si>
    <t>460034********3321</t>
  </si>
  <si>
    <t>469023********2924</t>
  </si>
  <si>
    <t>460027********3769</t>
  </si>
  <si>
    <t>460034********0460</t>
  </si>
  <si>
    <t>460033********3240</t>
  </si>
  <si>
    <t>460028********0865</t>
  </si>
  <si>
    <t>469024********162X</t>
  </si>
  <si>
    <t>460027********8240</t>
  </si>
  <si>
    <t>460028********2417</t>
  </si>
  <si>
    <t>460027********1027</t>
  </si>
  <si>
    <t>469023********2022</t>
  </si>
  <si>
    <t>460007********0829</t>
  </si>
  <si>
    <t>460007********4968</t>
  </si>
  <si>
    <t>460025********3026</t>
  </si>
  <si>
    <t>460003********7684</t>
  </si>
  <si>
    <t>460028********3624</t>
  </si>
  <si>
    <t>469003********4682</t>
  </si>
  <si>
    <t>460025********0024</t>
  </si>
  <si>
    <t>460004********3647</t>
  </si>
  <si>
    <t>460026********5125</t>
  </si>
  <si>
    <t>440582********2643</t>
  </si>
  <si>
    <t>460027********566X</t>
  </si>
  <si>
    <t>469003********7023</t>
  </si>
  <si>
    <t>460021********4441</t>
  </si>
  <si>
    <t>460026********0101</t>
  </si>
  <si>
    <t>469003********5044</t>
  </si>
  <si>
    <t>460034********212X</t>
  </si>
  <si>
    <t>460027********3760</t>
  </si>
  <si>
    <t>460027********3782</t>
  </si>
  <si>
    <t>460027********0043</t>
  </si>
  <si>
    <t>460032********6265</t>
  </si>
  <si>
    <t>469023********0060</t>
  </si>
  <si>
    <t>460003********4148</t>
  </si>
  <si>
    <t>460004********1442</t>
  </si>
  <si>
    <t>460035********1520</t>
  </si>
  <si>
    <t>460026********2120</t>
  </si>
  <si>
    <t>460035********1522</t>
  </si>
  <si>
    <t>460033********3887</t>
  </si>
  <si>
    <t>460027********4423</t>
  </si>
  <si>
    <t>460006********162X</t>
  </si>
  <si>
    <t>460004********1229</t>
  </si>
  <si>
    <t>460027********5666</t>
  </si>
  <si>
    <t>460007********7641</t>
  </si>
  <si>
    <t>460027********206X</t>
  </si>
  <si>
    <t>460031********5661</t>
  </si>
  <si>
    <t>460027********0625</t>
  </si>
  <si>
    <t>460027********202X</t>
  </si>
  <si>
    <t>460006********1649</t>
  </si>
  <si>
    <t>460028********6023</t>
  </si>
  <si>
    <t>469026********562X</t>
  </si>
  <si>
    <t>460027********1021</t>
  </si>
  <si>
    <t>460033********3227</t>
  </si>
  <si>
    <t>460028********0068</t>
  </si>
  <si>
    <t>460030********0347</t>
  </si>
  <si>
    <t>460004********4228</t>
  </si>
  <si>
    <t>460003********1424</t>
  </si>
  <si>
    <t>1016-护士</t>
  </si>
  <si>
    <t>440183********5822</t>
  </si>
  <si>
    <t>460003********5824</t>
  </si>
  <si>
    <t>460031********5248</t>
  </si>
  <si>
    <t>460027********6640</t>
  </si>
  <si>
    <t>1017-财务管理</t>
  </si>
  <si>
    <t>362202********6718</t>
  </si>
  <si>
    <t>460004********3687</t>
  </si>
  <si>
    <t>460033********1472</t>
  </si>
  <si>
    <t>469023********3728</t>
  </si>
  <si>
    <t>469023********0402</t>
  </si>
  <si>
    <t>460003********5228</t>
  </si>
  <si>
    <t>460004********4423</t>
  </si>
  <si>
    <t>469003********8929</t>
  </si>
  <si>
    <t>460028********6428</t>
  </si>
  <si>
    <t>460034********502X</t>
  </si>
  <si>
    <t>460028********8020</t>
  </si>
  <si>
    <t>469005********3924</t>
  </si>
  <si>
    <t>440825********0035</t>
  </si>
  <si>
    <t>460025********2742</t>
  </si>
  <si>
    <t>460027********7923</t>
  </si>
  <si>
    <t>460104********1248</t>
  </si>
  <si>
    <t>460027********2043</t>
  </si>
  <si>
    <t>460003********4447</t>
  </si>
  <si>
    <t>460027********131X</t>
  </si>
  <si>
    <t>460002********2248</t>
  </si>
  <si>
    <t>460007********5007</t>
  </si>
  <si>
    <t>460033********5987</t>
  </si>
  <si>
    <t>450923********5365</t>
  </si>
  <si>
    <t>460300********0623</t>
  </si>
  <si>
    <t>460028********6047</t>
  </si>
  <si>
    <t>460022********5128</t>
  </si>
  <si>
    <t>460002********0019</t>
  </si>
  <si>
    <t>460026********2427</t>
  </si>
  <si>
    <t>469026********6423</t>
  </si>
  <si>
    <t>460022********0723</t>
  </si>
  <si>
    <t>460033********3341</t>
  </si>
  <si>
    <t>469007********3361</t>
  </si>
  <si>
    <t>411081********1267</t>
  </si>
  <si>
    <t>460003********3844</t>
  </si>
  <si>
    <t>460004********4048</t>
  </si>
  <si>
    <t>460027********0036</t>
  </si>
  <si>
    <t>460033********4865</t>
  </si>
  <si>
    <t>460031********5628</t>
  </si>
  <si>
    <t>460103********1821</t>
  </si>
  <si>
    <t>460003********3420</t>
  </si>
  <si>
    <t>460031********4828</t>
  </si>
  <si>
    <t>460031********682X</t>
  </si>
  <si>
    <t>460003********3062</t>
  </si>
  <si>
    <t>342126********3786</t>
  </si>
  <si>
    <t>460200********2079</t>
  </si>
  <si>
    <t>460007********0828</t>
  </si>
  <si>
    <t>460027********0423</t>
  </si>
  <si>
    <t>460006********3148</t>
  </si>
  <si>
    <t>460025********1821</t>
  </si>
  <si>
    <t>460003********2847</t>
  </si>
  <si>
    <t>460036********3541</t>
  </si>
  <si>
    <t>460027********2325</t>
  </si>
  <si>
    <t>460028********4026</t>
  </si>
  <si>
    <t>460104********1246</t>
  </si>
  <si>
    <t>469003********4825</t>
  </si>
  <si>
    <t>460026********2451</t>
  </si>
  <si>
    <t>460003********0026</t>
  </si>
  <si>
    <t>460034********1821</t>
  </si>
  <si>
    <t>460200********5928</t>
  </si>
  <si>
    <t>511529********2123</t>
  </si>
  <si>
    <t>452224********3044</t>
  </si>
  <si>
    <t>460007********4964</t>
  </si>
  <si>
    <t>460028********6045</t>
  </si>
  <si>
    <t>460005********4124</t>
  </si>
  <si>
    <t>460033********5680</t>
  </si>
  <si>
    <t>460007********0425</t>
  </si>
  <si>
    <t>469026********5243</t>
  </si>
  <si>
    <t>460004********5443</t>
  </si>
  <si>
    <t>460103********3026</t>
  </si>
  <si>
    <t>460003********4842</t>
  </si>
  <si>
    <t>469026********1224</t>
  </si>
  <si>
    <t>460025********2726</t>
  </si>
  <si>
    <t>469027********4486</t>
  </si>
  <si>
    <t>451421********5012</t>
  </si>
  <si>
    <t>469007********7283</t>
  </si>
  <si>
    <t>460103********0641</t>
  </si>
  <si>
    <t>460004********4045</t>
  </si>
  <si>
    <t>460007********042X</t>
  </si>
  <si>
    <t>460028********0442</t>
  </si>
  <si>
    <t>469027********7189</t>
  </si>
  <si>
    <t>460003********0616</t>
  </si>
  <si>
    <t>460300********0020</t>
  </si>
  <si>
    <t>460003********742X</t>
  </si>
  <si>
    <t>469023********0019</t>
  </si>
  <si>
    <t>469024********0066</t>
  </si>
  <si>
    <t>152105********0429</t>
  </si>
  <si>
    <t>460026********1514</t>
  </si>
  <si>
    <t>460033********5088</t>
  </si>
  <si>
    <t>460026********0027</t>
  </si>
  <si>
    <t>430725********5514</t>
  </si>
  <si>
    <t>460005********6040</t>
  </si>
  <si>
    <t>460004********3821</t>
  </si>
  <si>
    <t>460003********7443</t>
  </si>
  <si>
    <t>460022********322X</t>
  </si>
  <si>
    <t>460034********4122</t>
  </si>
  <si>
    <t>460004********3433</t>
  </si>
  <si>
    <t>469023********2384</t>
  </si>
  <si>
    <t>460103********0624</t>
  </si>
  <si>
    <t>460003********3821</t>
  </si>
  <si>
    <t>460003********4422</t>
  </si>
  <si>
    <t>460033********0379</t>
  </si>
  <si>
    <t>460005********6016</t>
  </si>
  <si>
    <t>460005********3241</t>
  </si>
  <si>
    <t>460025********2114</t>
  </si>
  <si>
    <t>460003********7444</t>
  </si>
  <si>
    <t>460007********7621</t>
  </si>
  <si>
    <t>460007********4363</t>
  </si>
  <si>
    <t>460033********3268</t>
  </si>
  <si>
    <t>460034********1266</t>
  </si>
  <si>
    <t>460104********0927</t>
  </si>
  <si>
    <t>460026********3921</t>
  </si>
  <si>
    <t>460003********4225</t>
  </si>
  <si>
    <t>460027********4746</t>
  </si>
  <si>
    <t>460102********1227</t>
  </si>
  <si>
    <t>460006********7822</t>
  </si>
  <si>
    <t>460006********0946</t>
  </si>
  <si>
    <t>460006********341X</t>
  </si>
  <si>
    <t>460004********4023</t>
  </si>
  <si>
    <t>460004********342X</t>
  </si>
  <si>
    <t>460006********3122</t>
  </si>
  <si>
    <t>460102********2720</t>
  </si>
  <si>
    <t>460007********6828</t>
  </si>
  <si>
    <t>460022********5122</t>
  </si>
  <si>
    <t>460004********2827</t>
  </si>
  <si>
    <t>460027********6227</t>
  </si>
  <si>
    <t>460007********3365</t>
  </si>
  <si>
    <t>460003********5226</t>
  </si>
  <si>
    <t>460103********3046</t>
  </si>
  <si>
    <t>460027********0403</t>
  </si>
  <si>
    <t>522725********002X</t>
  </si>
  <si>
    <t>460028********0021</t>
  </si>
  <si>
    <t>460028********164X</t>
  </si>
  <si>
    <t>460027********1324</t>
  </si>
  <si>
    <t>460103********0011</t>
  </si>
  <si>
    <t>460003********002X</t>
  </si>
  <si>
    <t>460036********4528</t>
  </si>
  <si>
    <t>460033********450X</t>
  </si>
  <si>
    <t>460007********4121</t>
  </si>
  <si>
    <t>460104********0923</t>
  </si>
  <si>
    <t>460030********4825</t>
  </si>
  <si>
    <t>460004********3427</t>
  </si>
  <si>
    <t>460103********0639</t>
  </si>
  <si>
    <t>460003********2649</t>
  </si>
  <si>
    <t>460033********5084</t>
  </si>
  <si>
    <t>460027********1720</t>
  </si>
  <si>
    <t>460004********2646</t>
  </si>
  <si>
    <t>469027********3257</t>
  </si>
  <si>
    <t>460036********4828</t>
  </si>
  <si>
    <t>460033********4521</t>
  </si>
  <si>
    <t>460004********0024</t>
  </si>
  <si>
    <t>460003********0028</t>
  </si>
  <si>
    <t>450922********370X</t>
  </si>
  <si>
    <t>469002********6622</t>
  </si>
  <si>
    <t>460003********2688</t>
  </si>
  <si>
    <t>460027********2343</t>
  </si>
  <si>
    <t>460003********4218</t>
  </si>
  <si>
    <t>460002********5423</t>
  </si>
  <si>
    <t>460028********2821</t>
  </si>
  <si>
    <t>460033********4628</t>
  </si>
  <si>
    <t>460006********1685</t>
  </si>
  <si>
    <t>460027********1360</t>
  </si>
  <si>
    <t>460103********0934</t>
  </si>
  <si>
    <t>362229********0021</t>
  </si>
  <si>
    <t>460004********3464</t>
  </si>
  <si>
    <t>460033********4507</t>
  </si>
  <si>
    <t>230231********0327</t>
  </si>
  <si>
    <t>460022********0725</t>
  </si>
  <si>
    <t>460004********0222</t>
  </si>
  <si>
    <t>460033********388X</t>
  </si>
  <si>
    <t>1018-影像医师</t>
  </si>
  <si>
    <t>460027********4430</t>
  </si>
  <si>
    <t>1020-电脑管理员</t>
  </si>
  <si>
    <t>460036********6822</t>
  </si>
  <si>
    <t>460027********001X</t>
  </si>
  <si>
    <t>460027********6253</t>
  </si>
  <si>
    <t>460003********0610</t>
  </si>
  <si>
    <t>460007********0414</t>
  </si>
  <si>
    <t>460003********0232</t>
  </si>
  <si>
    <t>460030********6027</t>
  </si>
  <si>
    <t>460102********1568</t>
  </si>
  <si>
    <t>460003********4245</t>
  </si>
  <si>
    <t>460106********4114</t>
  </si>
  <si>
    <t>460027********0019</t>
  </si>
  <si>
    <t>460003********4037</t>
  </si>
  <si>
    <t>460004********3417</t>
  </si>
  <si>
    <t>460027********5919</t>
  </si>
  <si>
    <t>460028********6036</t>
  </si>
  <si>
    <t>460006********8152</t>
  </si>
  <si>
    <t>460028********0014</t>
  </si>
  <si>
    <t>460200********0556</t>
  </si>
  <si>
    <t>460027********5617</t>
  </si>
  <si>
    <t>460033********0019</t>
  </si>
  <si>
    <t>460022********0017</t>
  </si>
  <si>
    <t>460103********2719</t>
  </si>
  <si>
    <t>460102********0614</t>
  </si>
  <si>
    <t>460026********0038</t>
  </si>
  <si>
    <t>460003********2410</t>
  </si>
  <si>
    <t>460028********2817</t>
  </si>
  <si>
    <t>460027********3750</t>
  </si>
  <si>
    <t>460027********4110</t>
  </si>
  <si>
    <t>460033********3261</t>
  </si>
  <si>
    <t>140622********2913</t>
  </si>
  <si>
    <t>460026********153X</t>
  </si>
  <si>
    <t>460007********7234</t>
  </si>
  <si>
    <t>460103********1840</t>
  </si>
  <si>
    <t>469024********5625</t>
  </si>
  <si>
    <t>460102********0921</t>
  </si>
  <si>
    <t>460003********7434</t>
  </si>
  <si>
    <t>460036********3513</t>
  </si>
  <si>
    <t>460027********0078</t>
  </si>
  <si>
    <t>370902********0019</t>
  </si>
  <si>
    <t>460027********6219</t>
  </si>
  <si>
    <t>460025********0017</t>
  </si>
  <si>
    <t>460027********3416</t>
  </si>
  <si>
    <t>460027********0017</t>
  </si>
  <si>
    <t>460200********0284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</si>
</sst>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6"/>
      <color indexed="8"/>
      <name val="仿宋"/>
      <family val="3"/>
    </font>
    <font>
      <sz val="12"/>
      <color indexed="8"/>
      <name val="仿宋"/>
      <family val="3"/>
    </font>
    <font>
      <b/>
      <sz val="11"/>
      <color indexed="54"/>
      <name val="宋体"/>
      <family val="0"/>
    </font>
    <font>
      <b/>
      <sz val="11"/>
      <color indexed="63"/>
      <name val="宋体"/>
      <family val="0"/>
    </font>
    <font>
      <i/>
      <sz val="11"/>
      <color indexed="23"/>
      <name val="宋体"/>
      <family val="0"/>
    </font>
    <font>
      <b/>
      <sz val="11"/>
      <color indexed="53"/>
      <name val="宋体"/>
      <family val="0"/>
    </font>
    <font>
      <u val="single"/>
      <sz val="11"/>
      <color indexed="12"/>
      <name val="宋体"/>
      <family val="0"/>
    </font>
    <font>
      <b/>
      <sz val="15"/>
      <color indexed="54"/>
      <name val="宋体"/>
      <family val="0"/>
    </font>
    <font>
      <sz val="11"/>
      <color indexed="62"/>
      <name val="宋体"/>
      <family val="0"/>
    </font>
    <font>
      <b/>
      <sz val="11"/>
      <color indexed="9"/>
      <name val="宋体"/>
      <family val="0"/>
    </font>
    <font>
      <b/>
      <sz val="18"/>
      <color indexed="54"/>
      <name val="宋体"/>
      <family val="0"/>
    </font>
    <font>
      <sz val="11"/>
      <color indexed="10"/>
      <name val="宋体"/>
      <family val="0"/>
    </font>
    <font>
      <u val="single"/>
      <sz val="11"/>
      <color indexed="20"/>
      <name val="宋体"/>
      <family val="0"/>
    </font>
    <font>
      <sz val="11"/>
      <color indexed="16"/>
      <name val="宋体"/>
      <family val="0"/>
    </font>
    <font>
      <sz val="11"/>
      <color indexed="9"/>
      <name val="宋体"/>
      <family val="0"/>
    </font>
    <font>
      <b/>
      <sz val="13"/>
      <color indexed="54"/>
      <name val="宋体"/>
      <family val="0"/>
    </font>
    <font>
      <sz val="11"/>
      <color indexed="53"/>
      <name val="宋体"/>
      <family val="0"/>
    </font>
    <font>
      <sz val="11"/>
      <color indexed="19"/>
      <name val="宋体"/>
      <family val="0"/>
    </font>
    <font>
      <b/>
      <sz val="11"/>
      <color indexed="8"/>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仿宋"/>
      <family val="3"/>
    </font>
    <font>
      <sz val="12"/>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5">
    <xf numFmtId="0" fontId="0" fillId="0" borderId="0" xfId="0" applyFont="1" applyAlignment="1">
      <alignment vertical="center"/>
    </xf>
    <xf numFmtId="0" fontId="41" fillId="0" borderId="0" xfId="0" applyFont="1" applyAlignment="1">
      <alignment horizontal="center" vertical="center" wrapText="1"/>
    </xf>
    <xf numFmtId="0" fontId="41" fillId="0" borderId="0" xfId="0" applyFont="1" applyAlignment="1">
      <alignment horizontal="center" vertical="center"/>
    </xf>
    <xf numFmtId="0" fontId="42" fillId="0" borderId="9" xfId="0" applyFont="1" applyBorder="1" applyAlignment="1">
      <alignment horizontal="center" vertical="center"/>
    </xf>
    <xf numFmtId="0" fontId="42"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1338"/>
  <sheetViews>
    <sheetView tabSelected="1" workbookViewId="0" topLeftCell="A1">
      <selection activeCell="D8" sqref="D8"/>
    </sheetView>
  </sheetViews>
  <sheetFormatPr defaultColWidth="9.00390625" defaultRowHeight="15"/>
  <cols>
    <col min="1" max="1" width="8.140625" style="0" customWidth="1"/>
    <col min="2" max="2" width="12.28125" style="0" customWidth="1"/>
    <col min="3" max="3" width="23.00390625" style="0" customWidth="1"/>
    <col min="4" max="4" width="25.421875" style="0" customWidth="1"/>
    <col min="5" max="5" width="17.57421875" style="0" customWidth="1"/>
  </cols>
  <sheetData>
    <row r="1" spans="1:5" ht="61.5" customHeight="1">
      <c r="A1" s="1" t="s">
        <v>0</v>
      </c>
      <c r="B1" s="2"/>
      <c r="C1" s="2"/>
      <c r="D1" s="2"/>
      <c r="E1" s="2"/>
    </row>
    <row r="2" spans="1:5" ht="24.75" customHeight="1">
      <c r="A2" s="3" t="s">
        <v>1</v>
      </c>
      <c r="B2" s="3" t="s">
        <v>2</v>
      </c>
      <c r="C2" s="3" t="s">
        <v>3</v>
      </c>
      <c r="D2" s="3" t="s">
        <v>4</v>
      </c>
      <c r="E2" s="3" t="s">
        <v>5</v>
      </c>
    </row>
    <row r="3" spans="1:5" ht="24.75" customHeight="1">
      <c r="A3" s="4">
        <v>1</v>
      </c>
      <c r="B3" s="3" t="str">
        <f>"王淑婷"</f>
        <v>王淑婷</v>
      </c>
      <c r="C3" s="3" t="s">
        <v>6</v>
      </c>
      <c r="D3" s="3" t="s">
        <v>7</v>
      </c>
      <c r="E3" s="3"/>
    </row>
    <row r="4" spans="1:5" ht="24.75" customHeight="1">
      <c r="A4" s="4">
        <v>2</v>
      </c>
      <c r="B4" s="3" t="str">
        <f>"李惠梅"</f>
        <v>李惠梅</v>
      </c>
      <c r="C4" s="3" t="s">
        <v>6</v>
      </c>
      <c r="D4" s="3" t="s">
        <v>8</v>
      </c>
      <c r="E4" s="3"/>
    </row>
    <row r="5" spans="1:5" ht="24.75" customHeight="1">
      <c r="A5" s="4">
        <v>3</v>
      </c>
      <c r="B5" s="3" t="str">
        <f>"李自攀"</f>
        <v>李自攀</v>
      </c>
      <c r="C5" s="3" t="s">
        <v>6</v>
      </c>
      <c r="D5" s="3" t="s">
        <v>9</v>
      </c>
      <c r="E5" s="3"/>
    </row>
    <row r="6" spans="1:5" ht="24.75" customHeight="1">
      <c r="A6" s="4">
        <v>4</v>
      </c>
      <c r="B6" s="3" t="str">
        <f>"廖燕青"</f>
        <v>廖燕青</v>
      </c>
      <c r="C6" s="3" t="s">
        <v>6</v>
      </c>
      <c r="D6" s="3" t="s">
        <v>10</v>
      </c>
      <c r="E6" s="3"/>
    </row>
    <row r="7" spans="1:5" ht="24.75" customHeight="1">
      <c r="A7" s="4">
        <v>5</v>
      </c>
      <c r="B7" s="3" t="str">
        <f>"马晶莹"</f>
        <v>马晶莹</v>
      </c>
      <c r="C7" s="3" t="s">
        <v>6</v>
      </c>
      <c r="D7" s="3" t="s">
        <v>11</v>
      </c>
      <c r="E7" s="3"/>
    </row>
    <row r="8" spans="1:5" ht="24.75" customHeight="1">
      <c r="A8" s="4">
        <v>6</v>
      </c>
      <c r="B8" s="3" t="str">
        <f>"李世金"</f>
        <v>李世金</v>
      </c>
      <c r="C8" s="3" t="s">
        <v>6</v>
      </c>
      <c r="D8" s="3" t="s">
        <v>12</v>
      </c>
      <c r="E8" s="3"/>
    </row>
    <row r="9" spans="1:5" ht="24.75" customHeight="1">
      <c r="A9" s="4">
        <v>7</v>
      </c>
      <c r="B9" s="3" t="str">
        <f>"王钲杰"</f>
        <v>王钲杰</v>
      </c>
      <c r="C9" s="3" t="s">
        <v>6</v>
      </c>
      <c r="D9" s="3" t="s">
        <v>13</v>
      </c>
      <c r="E9" s="3"/>
    </row>
    <row r="10" spans="1:5" ht="24.75" customHeight="1">
      <c r="A10" s="4">
        <v>8</v>
      </c>
      <c r="B10" s="3" t="str">
        <f>"罗敏"</f>
        <v>罗敏</v>
      </c>
      <c r="C10" s="3" t="s">
        <v>6</v>
      </c>
      <c r="D10" s="3" t="s">
        <v>14</v>
      </c>
      <c r="E10" s="3"/>
    </row>
    <row r="11" spans="1:5" ht="24.75" customHeight="1">
      <c r="A11" s="4">
        <v>9</v>
      </c>
      <c r="B11" s="3" t="str">
        <f>"洪绵丝"</f>
        <v>洪绵丝</v>
      </c>
      <c r="C11" s="3" t="s">
        <v>6</v>
      </c>
      <c r="D11" s="3" t="s">
        <v>15</v>
      </c>
      <c r="E11" s="3"/>
    </row>
    <row r="12" spans="1:5" ht="24.75" customHeight="1">
      <c r="A12" s="4">
        <v>10</v>
      </c>
      <c r="B12" s="3" t="str">
        <f>"宋瑶瑶"</f>
        <v>宋瑶瑶</v>
      </c>
      <c r="C12" s="3" t="s">
        <v>6</v>
      </c>
      <c r="D12" s="3" t="s">
        <v>16</v>
      </c>
      <c r="E12" s="3"/>
    </row>
    <row r="13" spans="1:5" ht="24.75" customHeight="1">
      <c r="A13" s="4">
        <v>11</v>
      </c>
      <c r="B13" s="3" t="str">
        <f>"郑小娜"</f>
        <v>郑小娜</v>
      </c>
      <c r="C13" s="3" t="s">
        <v>6</v>
      </c>
      <c r="D13" s="3" t="s">
        <v>17</v>
      </c>
      <c r="E13" s="3"/>
    </row>
    <row r="14" spans="1:5" ht="24.75" customHeight="1">
      <c r="A14" s="4">
        <v>12</v>
      </c>
      <c r="B14" s="3" t="str">
        <f>"周岁霞"</f>
        <v>周岁霞</v>
      </c>
      <c r="C14" s="3" t="s">
        <v>6</v>
      </c>
      <c r="D14" s="3" t="s">
        <v>18</v>
      </c>
      <c r="E14" s="3"/>
    </row>
    <row r="15" spans="1:5" ht="24.75" customHeight="1">
      <c r="A15" s="4">
        <v>13</v>
      </c>
      <c r="B15" s="3" t="str">
        <f>"吴明"</f>
        <v>吴明</v>
      </c>
      <c r="C15" s="3" t="s">
        <v>6</v>
      </c>
      <c r="D15" s="3" t="s">
        <v>19</v>
      </c>
      <c r="E15" s="3"/>
    </row>
    <row r="16" spans="1:5" ht="24.75" customHeight="1">
      <c r="A16" s="4">
        <v>14</v>
      </c>
      <c r="B16" s="3" t="str">
        <f>"云蓓娴"</f>
        <v>云蓓娴</v>
      </c>
      <c r="C16" s="3" t="s">
        <v>6</v>
      </c>
      <c r="D16" s="3" t="s">
        <v>20</v>
      </c>
      <c r="E16" s="3"/>
    </row>
    <row r="17" spans="1:5" ht="24.75" customHeight="1">
      <c r="A17" s="4">
        <v>15</v>
      </c>
      <c r="B17" s="3" t="str">
        <f>"符光东"</f>
        <v>符光东</v>
      </c>
      <c r="C17" s="3" t="s">
        <v>6</v>
      </c>
      <c r="D17" s="3" t="s">
        <v>21</v>
      </c>
      <c r="E17" s="3"/>
    </row>
    <row r="18" spans="1:5" ht="24.75" customHeight="1">
      <c r="A18" s="4">
        <v>16</v>
      </c>
      <c r="B18" s="3" t="str">
        <f>"陈丽霞"</f>
        <v>陈丽霞</v>
      </c>
      <c r="C18" s="3" t="s">
        <v>6</v>
      </c>
      <c r="D18" s="3" t="s">
        <v>22</v>
      </c>
      <c r="E18" s="3"/>
    </row>
    <row r="19" spans="1:5" ht="24.75" customHeight="1">
      <c r="A19" s="4">
        <v>17</v>
      </c>
      <c r="B19" s="3" t="str">
        <f>"王清滢"</f>
        <v>王清滢</v>
      </c>
      <c r="C19" s="3" t="s">
        <v>6</v>
      </c>
      <c r="D19" s="3" t="s">
        <v>23</v>
      </c>
      <c r="E19" s="3"/>
    </row>
    <row r="20" spans="1:5" ht="24.75" customHeight="1">
      <c r="A20" s="4">
        <v>18</v>
      </c>
      <c r="B20" s="3" t="str">
        <f>"黄秋敏"</f>
        <v>黄秋敏</v>
      </c>
      <c r="C20" s="3" t="s">
        <v>6</v>
      </c>
      <c r="D20" s="3" t="s">
        <v>24</v>
      </c>
      <c r="E20" s="3"/>
    </row>
    <row r="21" spans="1:5" ht="24.75" customHeight="1">
      <c r="A21" s="4">
        <v>19</v>
      </c>
      <c r="B21" s="3" t="str">
        <f>"符崇河"</f>
        <v>符崇河</v>
      </c>
      <c r="C21" s="3" t="s">
        <v>6</v>
      </c>
      <c r="D21" s="3" t="s">
        <v>25</v>
      </c>
      <c r="E21" s="3"/>
    </row>
    <row r="22" spans="1:5" ht="24.75" customHeight="1">
      <c r="A22" s="4">
        <v>20</v>
      </c>
      <c r="B22" s="3" t="str">
        <f>"罗丁高"</f>
        <v>罗丁高</v>
      </c>
      <c r="C22" s="3" t="s">
        <v>6</v>
      </c>
      <c r="D22" s="3" t="s">
        <v>26</v>
      </c>
      <c r="E22" s="3"/>
    </row>
    <row r="23" spans="1:5" ht="24.75" customHeight="1">
      <c r="A23" s="4">
        <v>21</v>
      </c>
      <c r="B23" s="3" t="str">
        <f>"蔡小蓉"</f>
        <v>蔡小蓉</v>
      </c>
      <c r="C23" s="3" t="s">
        <v>6</v>
      </c>
      <c r="D23" s="3" t="s">
        <v>27</v>
      </c>
      <c r="E23" s="3"/>
    </row>
    <row r="24" spans="1:5" ht="24.75" customHeight="1">
      <c r="A24" s="4">
        <v>22</v>
      </c>
      <c r="B24" s="3" t="str">
        <f>"王伯淋"</f>
        <v>王伯淋</v>
      </c>
      <c r="C24" s="3" t="s">
        <v>6</v>
      </c>
      <c r="D24" s="3" t="s">
        <v>28</v>
      </c>
      <c r="E24" s="3"/>
    </row>
    <row r="25" spans="1:5" ht="24.75" customHeight="1">
      <c r="A25" s="4">
        <v>23</v>
      </c>
      <c r="B25" s="3" t="str">
        <f>"许士兰"</f>
        <v>许士兰</v>
      </c>
      <c r="C25" s="3" t="s">
        <v>6</v>
      </c>
      <c r="D25" s="3" t="s">
        <v>29</v>
      </c>
      <c r="E25" s="3"/>
    </row>
    <row r="26" spans="1:5" ht="24.75" customHeight="1">
      <c r="A26" s="4">
        <v>24</v>
      </c>
      <c r="B26" s="3" t="str">
        <f>"陈井焕"</f>
        <v>陈井焕</v>
      </c>
      <c r="C26" s="3" t="s">
        <v>6</v>
      </c>
      <c r="D26" s="3" t="s">
        <v>30</v>
      </c>
      <c r="E26" s="3"/>
    </row>
    <row r="27" spans="1:5" ht="24.75" customHeight="1">
      <c r="A27" s="4">
        <v>25</v>
      </c>
      <c r="B27" s="3" t="str">
        <f>"赵欣"</f>
        <v>赵欣</v>
      </c>
      <c r="C27" s="3" t="s">
        <v>6</v>
      </c>
      <c r="D27" s="3" t="s">
        <v>31</v>
      </c>
      <c r="E27" s="3"/>
    </row>
    <row r="28" spans="1:5" ht="24.75" customHeight="1">
      <c r="A28" s="4">
        <v>26</v>
      </c>
      <c r="B28" s="3" t="str">
        <f>"吴彩井"</f>
        <v>吴彩井</v>
      </c>
      <c r="C28" s="3" t="s">
        <v>6</v>
      </c>
      <c r="D28" s="3" t="s">
        <v>32</v>
      </c>
      <c r="E28" s="3"/>
    </row>
    <row r="29" spans="1:5" ht="24.75" customHeight="1">
      <c r="A29" s="4">
        <v>27</v>
      </c>
      <c r="B29" s="3" t="str">
        <f>"沈汝燕"</f>
        <v>沈汝燕</v>
      </c>
      <c r="C29" s="3" t="s">
        <v>6</v>
      </c>
      <c r="D29" s="3" t="s">
        <v>33</v>
      </c>
      <c r="E29" s="3"/>
    </row>
    <row r="30" spans="1:5" ht="24.75" customHeight="1">
      <c r="A30" s="4">
        <v>28</v>
      </c>
      <c r="B30" s="3" t="str">
        <f>"卢素丽"</f>
        <v>卢素丽</v>
      </c>
      <c r="C30" s="3" t="s">
        <v>6</v>
      </c>
      <c r="D30" s="3" t="s">
        <v>34</v>
      </c>
      <c r="E30" s="3"/>
    </row>
    <row r="31" spans="1:5" ht="24.75" customHeight="1">
      <c r="A31" s="4">
        <v>29</v>
      </c>
      <c r="B31" s="3" t="str">
        <f>"李旭艳"</f>
        <v>李旭艳</v>
      </c>
      <c r="C31" s="3" t="s">
        <v>6</v>
      </c>
      <c r="D31" s="3" t="s">
        <v>35</v>
      </c>
      <c r="E31" s="3"/>
    </row>
    <row r="32" spans="1:5" ht="24.75" customHeight="1">
      <c r="A32" s="4">
        <v>30</v>
      </c>
      <c r="B32" s="3" t="str">
        <f>"唐新龙"</f>
        <v>唐新龙</v>
      </c>
      <c r="C32" s="3" t="s">
        <v>36</v>
      </c>
      <c r="D32" s="3" t="s">
        <v>37</v>
      </c>
      <c r="E32" s="3"/>
    </row>
    <row r="33" spans="1:5" ht="24.75" customHeight="1">
      <c r="A33" s="4">
        <v>31</v>
      </c>
      <c r="B33" s="3" t="str">
        <f>"周盈"</f>
        <v>周盈</v>
      </c>
      <c r="C33" s="3" t="s">
        <v>36</v>
      </c>
      <c r="D33" s="3" t="s">
        <v>38</v>
      </c>
      <c r="E33" s="3"/>
    </row>
    <row r="34" spans="1:5" ht="24.75" customHeight="1">
      <c r="A34" s="4">
        <v>32</v>
      </c>
      <c r="B34" s="3" t="str">
        <f>"陈梦雅"</f>
        <v>陈梦雅</v>
      </c>
      <c r="C34" s="3" t="s">
        <v>36</v>
      </c>
      <c r="D34" s="3" t="s">
        <v>39</v>
      </c>
      <c r="E34" s="3"/>
    </row>
    <row r="35" spans="1:5" ht="24.75" customHeight="1">
      <c r="A35" s="4">
        <v>33</v>
      </c>
      <c r="B35" s="3" t="str">
        <f>"蔡兴甫"</f>
        <v>蔡兴甫</v>
      </c>
      <c r="C35" s="3" t="s">
        <v>36</v>
      </c>
      <c r="D35" s="3" t="s">
        <v>40</v>
      </c>
      <c r="E35" s="3"/>
    </row>
    <row r="36" spans="1:5" ht="24.75" customHeight="1">
      <c r="A36" s="4">
        <v>34</v>
      </c>
      <c r="B36" s="3" t="str">
        <f>"吴江花"</f>
        <v>吴江花</v>
      </c>
      <c r="C36" s="3" t="s">
        <v>36</v>
      </c>
      <c r="D36" s="3" t="s">
        <v>41</v>
      </c>
      <c r="E36" s="3"/>
    </row>
    <row r="37" spans="1:5" ht="24.75" customHeight="1">
      <c r="A37" s="4">
        <v>35</v>
      </c>
      <c r="B37" s="3" t="str">
        <f>"陈德炜"</f>
        <v>陈德炜</v>
      </c>
      <c r="C37" s="3" t="s">
        <v>36</v>
      </c>
      <c r="D37" s="3" t="s">
        <v>42</v>
      </c>
      <c r="E37" s="3"/>
    </row>
    <row r="38" spans="1:5" ht="24.75" customHeight="1">
      <c r="A38" s="4">
        <v>36</v>
      </c>
      <c r="B38" s="3" t="str">
        <f>"林宇涵"</f>
        <v>林宇涵</v>
      </c>
      <c r="C38" s="3" t="s">
        <v>36</v>
      </c>
      <c r="D38" s="3" t="s">
        <v>43</v>
      </c>
      <c r="E38" s="3"/>
    </row>
    <row r="39" spans="1:5" ht="24.75" customHeight="1">
      <c r="A39" s="4">
        <v>37</v>
      </c>
      <c r="B39" s="3" t="str">
        <f>"黄随君"</f>
        <v>黄随君</v>
      </c>
      <c r="C39" s="3" t="s">
        <v>36</v>
      </c>
      <c r="D39" s="3" t="s">
        <v>44</v>
      </c>
      <c r="E39" s="3"/>
    </row>
    <row r="40" spans="1:5" ht="24.75" customHeight="1">
      <c r="A40" s="4">
        <v>38</v>
      </c>
      <c r="B40" s="3" t="str">
        <f>"李宏位"</f>
        <v>李宏位</v>
      </c>
      <c r="C40" s="3" t="s">
        <v>36</v>
      </c>
      <c r="D40" s="3" t="s">
        <v>45</v>
      </c>
      <c r="E40" s="3"/>
    </row>
    <row r="41" spans="1:5" ht="24.75" customHeight="1">
      <c r="A41" s="4">
        <v>39</v>
      </c>
      <c r="B41" s="3" t="str">
        <f>"潘天智"</f>
        <v>潘天智</v>
      </c>
      <c r="C41" s="3" t="s">
        <v>36</v>
      </c>
      <c r="D41" s="3" t="s">
        <v>46</v>
      </c>
      <c r="E41" s="3"/>
    </row>
    <row r="42" spans="1:5" ht="24.75" customHeight="1">
      <c r="A42" s="4">
        <v>40</v>
      </c>
      <c r="B42" s="3" t="str">
        <f>"徐晶婷"</f>
        <v>徐晶婷</v>
      </c>
      <c r="C42" s="3" t="s">
        <v>36</v>
      </c>
      <c r="D42" s="3" t="s">
        <v>47</v>
      </c>
      <c r="E42" s="3"/>
    </row>
    <row r="43" spans="1:5" ht="24.75" customHeight="1">
      <c r="A43" s="4">
        <v>41</v>
      </c>
      <c r="B43" s="3" t="str">
        <f>"徐才雅"</f>
        <v>徐才雅</v>
      </c>
      <c r="C43" s="3" t="s">
        <v>36</v>
      </c>
      <c r="D43" s="3" t="s">
        <v>48</v>
      </c>
      <c r="E43" s="3"/>
    </row>
    <row r="44" spans="1:5" ht="24.75" customHeight="1">
      <c r="A44" s="4">
        <v>42</v>
      </c>
      <c r="B44" s="3" t="str">
        <f>"杜泊右"</f>
        <v>杜泊右</v>
      </c>
      <c r="C44" s="3" t="s">
        <v>36</v>
      </c>
      <c r="D44" s="3" t="s">
        <v>49</v>
      </c>
      <c r="E44" s="3"/>
    </row>
    <row r="45" spans="1:5" ht="24.75" customHeight="1">
      <c r="A45" s="4">
        <v>43</v>
      </c>
      <c r="B45" s="3" t="str">
        <f>"黄诗雅"</f>
        <v>黄诗雅</v>
      </c>
      <c r="C45" s="3" t="s">
        <v>36</v>
      </c>
      <c r="D45" s="3" t="s">
        <v>50</v>
      </c>
      <c r="E45" s="3"/>
    </row>
    <row r="46" spans="1:5" ht="24.75" customHeight="1">
      <c r="A46" s="4">
        <v>44</v>
      </c>
      <c r="B46" s="3" t="str">
        <f>"王小妹"</f>
        <v>王小妹</v>
      </c>
      <c r="C46" s="3" t="s">
        <v>36</v>
      </c>
      <c r="D46" s="3" t="s">
        <v>51</v>
      </c>
      <c r="E46" s="3"/>
    </row>
    <row r="47" spans="1:5" ht="24.75" customHeight="1">
      <c r="A47" s="4">
        <v>45</v>
      </c>
      <c r="B47" s="3" t="str">
        <f>"徐婧文"</f>
        <v>徐婧文</v>
      </c>
      <c r="C47" s="3" t="s">
        <v>36</v>
      </c>
      <c r="D47" s="3" t="s">
        <v>52</v>
      </c>
      <c r="E47" s="3"/>
    </row>
    <row r="48" spans="1:5" ht="24.75" customHeight="1">
      <c r="A48" s="4">
        <v>46</v>
      </c>
      <c r="B48" s="3" t="str">
        <f>"罗国栋"</f>
        <v>罗国栋</v>
      </c>
      <c r="C48" s="3" t="s">
        <v>36</v>
      </c>
      <c r="D48" s="3" t="s">
        <v>53</v>
      </c>
      <c r="E48" s="3"/>
    </row>
    <row r="49" spans="1:5" ht="24.75" customHeight="1">
      <c r="A49" s="4">
        <v>47</v>
      </c>
      <c r="B49" s="3" t="str">
        <f>"李小燕"</f>
        <v>李小燕</v>
      </c>
      <c r="C49" s="3" t="s">
        <v>36</v>
      </c>
      <c r="D49" s="3" t="s">
        <v>54</v>
      </c>
      <c r="E49" s="3"/>
    </row>
    <row r="50" spans="1:5" ht="24.75" customHeight="1">
      <c r="A50" s="4">
        <v>48</v>
      </c>
      <c r="B50" s="3" t="str">
        <f>"李和"</f>
        <v>李和</v>
      </c>
      <c r="C50" s="3" t="s">
        <v>36</v>
      </c>
      <c r="D50" s="3" t="s">
        <v>55</v>
      </c>
      <c r="E50" s="3"/>
    </row>
    <row r="51" spans="1:5" ht="24.75" customHeight="1">
      <c r="A51" s="4">
        <v>49</v>
      </c>
      <c r="B51" s="3" t="str">
        <f>"甄学芳"</f>
        <v>甄学芳</v>
      </c>
      <c r="C51" s="3" t="s">
        <v>36</v>
      </c>
      <c r="D51" s="3" t="s">
        <v>56</v>
      </c>
      <c r="E51" s="3"/>
    </row>
    <row r="52" spans="1:5" ht="24.75" customHeight="1">
      <c r="A52" s="4">
        <v>50</v>
      </c>
      <c r="B52" s="3" t="str">
        <f>"欧小红"</f>
        <v>欧小红</v>
      </c>
      <c r="C52" s="3" t="s">
        <v>36</v>
      </c>
      <c r="D52" s="3" t="s">
        <v>57</v>
      </c>
      <c r="E52" s="3"/>
    </row>
    <row r="53" spans="1:5" ht="24.75" customHeight="1">
      <c r="A53" s="4">
        <v>51</v>
      </c>
      <c r="B53" s="3" t="str">
        <f>"陈春美"</f>
        <v>陈春美</v>
      </c>
      <c r="C53" s="3" t="s">
        <v>36</v>
      </c>
      <c r="D53" s="3" t="s">
        <v>58</v>
      </c>
      <c r="E53" s="3"/>
    </row>
    <row r="54" spans="1:5" ht="24.75" customHeight="1">
      <c r="A54" s="4">
        <v>52</v>
      </c>
      <c r="B54" s="3" t="str">
        <f>"符永壮"</f>
        <v>符永壮</v>
      </c>
      <c r="C54" s="3" t="s">
        <v>36</v>
      </c>
      <c r="D54" s="3" t="s">
        <v>59</v>
      </c>
      <c r="E54" s="3"/>
    </row>
    <row r="55" spans="1:5" ht="24.75" customHeight="1">
      <c r="A55" s="4">
        <v>53</v>
      </c>
      <c r="B55" s="3" t="str">
        <f>"冯丽"</f>
        <v>冯丽</v>
      </c>
      <c r="C55" s="3" t="s">
        <v>36</v>
      </c>
      <c r="D55" s="3" t="s">
        <v>60</v>
      </c>
      <c r="E55" s="3"/>
    </row>
    <row r="56" spans="1:5" ht="24.75" customHeight="1">
      <c r="A56" s="4">
        <v>54</v>
      </c>
      <c r="B56" s="3" t="str">
        <f>"卢玉颖"</f>
        <v>卢玉颖</v>
      </c>
      <c r="C56" s="3" t="s">
        <v>36</v>
      </c>
      <c r="D56" s="3" t="s">
        <v>61</v>
      </c>
      <c r="E56" s="3"/>
    </row>
    <row r="57" spans="1:5" ht="24.75" customHeight="1">
      <c r="A57" s="4">
        <v>55</v>
      </c>
      <c r="B57" s="3" t="str">
        <f>"符焕彭"</f>
        <v>符焕彭</v>
      </c>
      <c r="C57" s="3" t="s">
        <v>36</v>
      </c>
      <c r="D57" s="3" t="s">
        <v>62</v>
      </c>
      <c r="E57" s="3"/>
    </row>
    <row r="58" spans="1:5" ht="24.75" customHeight="1">
      <c r="A58" s="4">
        <v>56</v>
      </c>
      <c r="B58" s="3" t="str">
        <f>"刘培壵"</f>
        <v>刘培壵</v>
      </c>
      <c r="C58" s="3" t="s">
        <v>36</v>
      </c>
      <c r="D58" s="3" t="s">
        <v>63</v>
      </c>
      <c r="E58" s="3"/>
    </row>
    <row r="59" spans="1:5" ht="24.75" customHeight="1">
      <c r="A59" s="4">
        <v>57</v>
      </c>
      <c r="B59" s="3" t="str">
        <f>"吴如柳"</f>
        <v>吴如柳</v>
      </c>
      <c r="C59" s="3" t="s">
        <v>36</v>
      </c>
      <c r="D59" s="3" t="s">
        <v>64</v>
      </c>
      <c r="E59" s="3"/>
    </row>
    <row r="60" spans="1:5" ht="24.75" customHeight="1">
      <c r="A60" s="4">
        <v>58</v>
      </c>
      <c r="B60" s="3" t="str">
        <f>"王艺燕"</f>
        <v>王艺燕</v>
      </c>
      <c r="C60" s="3" t="s">
        <v>36</v>
      </c>
      <c r="D60" s="3" t="s">
        <v>65</v>
      </c>
      <c r="E60" s="3"/>
    </row>
    <row r="61" spans="1:5" ht="24.75" customHeight="1">
      <c r="A61" s="4">
        <v>59</v>
      </c>
      <c r="B61" s="3" t="str">
        <f>"黄仁能"</f>
        <v>黄仁能</v>
      </c>
      <c r="C61" s="3" t="s">
        <v>36</v>
      </c>
      <c r="D61" s="3" t="s">
        <v>66</v>
      </c>
      <c r="E61" s="3"/>
    </row>
    <row r="62" spans="1:5" ht="24.75" customHeight="1">
      <c r="A62" s="4">
        <v>60</v>
      </c>
      <c r="B62" s="3" t="str">
        <f>"洪瑜"</f>
        <v>洪瑜</v>
      </c>
      <c r="C62" s="3" t="s">
        <v>36</v>
      </c>
      <c r="D62" s="3" t="s">
        <v>67</v>
      </c>
      <c r="E62" s="3"/>
    </row>
    <row r="63" spans="1:5" ht="24.75" customHeight="1">
      <c r="A63" s="4">
        <v>61</v>
      </c>
      <c r="B63" s="3" t="str">
        <f>"蔡英海"</f>
        <v>蔡英海</v>
      </c>
      <c r="C63" s="3" t="s">
        <v>36</v>
      </c>
      <c r="D63" s="3" t="s">
        <v>68</v>
      </c>
      <c r="E63" s="3"/>
    </row>
    <row r="64" spans="1:5" ht="24.75" customHeight="1">
      <c r="A64" s="4">
        <v>62</v>
      </c>
      <c r="B64" s="3" t="str">
        <f>"黄莎莎"</f>
        <v>黄莎莎</v>
      </c>
      <c r="C64" s="3" t="s">
        <v>36</v>
      </c>
      <c r="D64" s="3" t="s">
        <v>69</v>
      </c>
      <c r="E64" s="3"/>
    </row>
    <row r="65" spans="1:5" ht="24.75" customHeight="1">
      <c r="A65" s="4">
        <v>63</v>
      </c>
      <c r="B65" s="3" t="str">
        <f>"符品"</f>
        <v>符品</v>
      </c>
      <c r="C65" s="3" t="s">
        <v>36</v>
      </c>
      <c r="D65" s="3" t="s">
        <v>70</v>
      </c>
      <c r="E65" s="3"/>
    </row>
    <row r="66" spans="1:5" ht="24.75" customHeight="1">
      <c r="A66" s="4">
        <v>64</v>
      </c>
      <c r="B66" s="3" t="str">
        <f>"韦艺云"</f>
        <v>韦艺云</v>
      </c>
      <c r="C66" s="3" t="s">
        <v>36</v>
      </c>
      <c r="D66" s="3" t="s">
        <v>71</v>
      </c>
      <c r="E66" s="3"/>
    </row>
    <row r="67" spans="1:5" ht="24.75" customHeight="1">
      <c r="A67" s="4">
        <v>65</v>
      </c>
      <c r="B67" s="3" t="str">
        <f>"郑发炜"</f>
        <v>郑发炜</v>
      </c>
      <c r="C67" s="3" t="s">
        <v>72</v>
      </c>
      <c r="D67" s="3" t="s">
        <v>73</v>
      </c>
      <c r="E67" s="3"/>
    </row>
    <row r="68" spans="1:5" ht="24.75" customHeight="1">
      <c r="A68" s="4">
        <v>66</v>
      </c>
      <c r="B68" s="3" t="str">
        <f>"王海霜"</f>
        <v>王海霜</v>
      </c>
      <c r="C68" s="3" t="s">
        <v>72</v>
      </c>
      <c r="D68" s="3" t="s">
        <v>74</v>
      </c>
      <c r="E68" s="3"/>
    </row>
    <row r="69" spans="1:5" ht="24.75" customHeight="1">
      <c r="A69" s="4">
        <v>67</v>
      </c>
      <c r="B69" s="3" t="str">
        <f>"陈忱"</f>
        <v>陈忱</v>
      </c>
      <c r="C69" s="3" t="s">
        <v>72</v>
      </c>
      <c r="D69" s="3" t="s">
        <v>75</v>
      </c>
      <c r="E69" s="3"/>
    </row>
    <row r="70" spans="1:5" ht="24.75" customHeight="1">
      <c r="A70" s="4">
        <v>68</v>
      </c>
      <c r="B70" s="3" t="str">
        <f>"林仕尧"</f>
        <v>林仕尧</v>
      </c>
      <c r="C70" s="3" t="s">
        <v>72</v>
      </c>
      <c r="D70" s="3" t="s">
        <v>76</v>
      </c>
      <c r="E70" s="3"/>
    </row>
    <row r="71" spans="1:5" ht="24.75" customHeight="1">
      <c r="A71" s="4">
        <v>69</v>
      </c>
      <c r="B71" s="3" t="str">
        <f>"陈柳"</f>
        <v>陈柳</v>
      </c>
      <c r="C71" s="3" t="s">
        <v>72</v>
      </c>
      <c r="D71" s="3" t="s">
        <v>77</v>
      </c>
      <c r="E71" s="3"/>
    </row>
    <row r="72" spans="1:5" ht="24.75" customHeight="1">
      <c r="A72" s="4">
        <v>70</v>
      </c>
      <c r="B72" s="3" t="str">
        <f>"林开辉"</f>
        <v>林开辉</v>
      </c>
      <c r="C72" s="3" t="s">
        <v>72</v>
      </c>
      <c r="D72" s="3" t="s">
        <v>78</v>
      </c>
      <c r="E72" s="3"/>
    </row>
    <row r="73" spans="1:5" ht="24.75" customHeight="1">
      <c r="A73" s="4">
        <v>71</v>
      </c>
      <c r="B73" s="3" t="str">
        <f>"卢传婷"</f>
        <v>卢传婷</v>
      </c>
      <c r="C73" s="3" t="s">
        <v>72</v>
      </c>
      <c r="D73" s="3" t="s">
        <v>79</v>
      </c>
      <c r="E73" s="3"/>
    </row>
    <row r="74" spans="1:5" ht="24.75" customHeight="1">
      <c r="A74" s="4">
        <v>72</v>
      </c>
      <c r="B74" s="3" t="str">
        <f>"吴琼珠"</f>
        <v>吴琼珠</v>
      </c>
      <c r="C74" s="3" t="s">
        <v>72</v>
      </c>
      <c r="D74" s="3" t="s">
        <v>80</v>
      </c>
      <c r="E74" s="3"/>
    </row>
    <row r="75" spans="1:5" ht="24.75" customHeight="1">
      <c r="A75" s="4">
        <v>73</v>
      </c>
      <c r="B75" s="3" t="str">
        <f>"邢沚堉"</f>
        <v>邢沚堉</v>
      </c>
      <c r="C75" s="3" t="s">
        <v>72</v>
      </c>
      <c r="D75" s="3" t="s">
        <v>81</v>
      </c>
      <c r="E75" s="3"/>
    </row>
    <row r="76" spans="1:5" ht="24.75" customHeight="1">
      <c r="A76" s="4">
        <v>74</v>
      </c>
      <c r="B76" s="3" t="str">
        <f>"吴多智"</f>
        <v>吴多智</v>
      </c>
      <c r="C76" s="3" t="s">
        <v>72</v>
      </c>
      <c r="D76" s="3" t="s">
        <v>82</v>
      </c>
      <c r="E76" s="3"/>
    </row>
    <row r="77" spans="1:5" ht="24.75" customHeight="1">
      <c r="A77" s="4">
        <v>75</v>
      </c>
      <c r="B77" s="3" t="str">
        <f>"黄海亮"</f>
        <v>黄海亮</v>
      </c>
      <c r="C77" s="3" t="s">
        <v>72</v>
      </c>
      <c r="D77" s="3" t="s">
        <v>83</v>
      </c>
      <c r="E77" s="3"/>
    </row>
    <row r="78" spans="1:5" ht="24.75" customHeight="1">
      <c r="A78" s="4">
        <v>76</v>
      </c>
      <c r="B78" s="3" t="str">
        <f>"郑婷玉"</f>
        <v>郑婷玉</v>
      </c>
      <c r="C78" s="3" t="s">
        <v>72</v>
      </c>
      <c r="D78" s="3" t="s">
        <v>84</v>
      </c>
      <c r="E78" s="3"/>
    </row>
    <row r="79" spans="1:5" ht="24.75" customHeight="1">
      <c r="A79" s="4">
        <v>77</v>
      </c>
      <c r="B79" s="3" t="str">
        <f>"李本民"</f>
        <v>李本民</v>
      </c>
      <c r="C79" s="3" t="s">
        <v>72</v>
      </c>
      <c r="D79" s="3" t="s">
        <v>85</v>
      </c>
      <c r="E79" s="3"/>
    </row>
    <row r="80" spans="1:5" ht="24.75" customHeight="1">
      <c r="A80" s="4">
        <v>78</v>
      </c>
      <c r="B80" s="3" t="str">
        <f>"尹浩燕"</f>
        <v>尹浩燕</v>
      </c>
      <c r="C80" s="3" t="s">
        <v>72</v>
      </c>
      <c r="D80" s="3" t="s">
        <v>86</v>
      </c>
      <c r="E80" s="3"/>
    </row>
    <row r="81" spans="1:5" ht="24.75" customHeight="1">
      <c r="A81" s="4">
        <v>79</v>
      </c>
      <c r="B81" s="3" t="str">
        <f>"陈一丹"</f>
        <v>陈一丹</v>
      </c>
      <c r="C81" s="3" t="s">
        <v>72</v>
      </c>
      <c r="D81" s="3" t="s">
        <v>87</v>
      </c>
      <c r="E81" s="3"/>
    </row>
    <row r="82" spans="1:5" ht="24.75" customHeight="1">
      <c r="A82" s="4">
        <v>80</v>
      </c>
      <c r="B82" s="3" t="str">
        <f>"周艺博"</f>
        <v>周艺博</v>
      </c>
      <c r="C82" s="3" t="s">
        <v>72</v>
      </c>
      <c r="D82" s="3" t="s">
        <v>88</v>
      </c>
      <c r="E82" s="3"/>
    </row>
    <row r="83" spans="1:5" ht="24.75" customHeight="1">
      <c r="A83" s="4">
        <v>81</v>
      </c>
      <c r="B83" s="3" t="str">
        <f>"黄芳秋"</f>
        <v>黄芳秋</v>
      </c>
      <c r="C83" s="3" t="s">
        <v>72</v>
      </c>
      <c r="D83" s="3" t="s">
        <v>89</v>
      </c>
      <c r="E83" s="3"/>
    </row>
    <row r="84" spans="1:5" ht="24.75" customHeight="1">
      <c r="A84" s="4">
        <v>82</v>
      </c>
      <c r="B84" s="3" t="str">
        <f>"冯明平"</f>
        <v>冯明平</v>
      </c>
      <c r="C84" s="3" t="s">
        <v>72</v>
      </c>
      <c r="D84" s="3" t="s">
        <v>90</v>
      </c>
      <c r="E84" s="3"/>
    </row>
    <row r="85" spans="1:5" ht="24.75" customHeight="1">
      <c r="A85" s="4">
        <v>83</v>
      </c>
      <c r="B85" s="3" t="str">
        <f>"张雪连"</f>
        <v>张雪连</v>
      </c>
      <c r="C85" s="3" t="s">
        <v>72</v>
      </c>
      <c r="D85" s="3" t="s">
        <v>91</v>
      </c>
      <c r="E85" s="3"/>
    </row>
    <row r="86" spans="1:5" ht="24.75" customHeight="1">
      <c r="A86" s="4">
        <v>84</v>
      </c>
      <c r="B86" s="3" t="str">
        <f>"陈小凤"</f>
        <v>陈小凤</v>
      </c>
      <c r="C86" s="3" t="s">
        <v>72</v>
      </c>
      <c r="D86" s="3" t="s">
        <v>92</v>
      </c>
      <c r="E86" s="3"/>
    </row>
    <row r="87" spans="1:5" ht="24.75" customHeight="1">
      <c r="A87" s="4">
        <v>85</v>
      </c>
      <c r="B87" s="3" t="str">
        <f>"王榕莲"</f>
        <v>王榕莲</v>
      </c>
      <c r="C87" s="3" t="s">
        <v>72</v>
      </c>
      <c r="D87" s="3" t="s">
        <v>93</v>
      </c>
      <c r="E87" s="3"/>
    </row>
    <row r="88" spans="1:5" ht="24.75" customHeight="1">
      <c r="A88" s="4">
        <v>86</v>
      </c>
      <c r="B88" s="3" t="str">
        <f>"卢阿英"</f>
        <v>卢阿英</v>
      </c>
      <c r="C88" s="3" t="s">
        <v>72</v>
      </c>
      <c r="D88" s="3" t="s">
        <v>94</v>
      </c>
      <c r="E88" s="3"/>
    </row>
    <row r="89" spans="1:5" ht="24.75" customHeight="1">
      <c r="A89" s="4">
        <v>87</v>
      </c>
      <c r="B89" s="3" t="str">
        <f>"崔妮妮"</f>
        <v>崔妮妮</v>
      </c>
      <c r="C89" s="3" t="s">
        <v>72</v>
      </c>
      <c r="D89" s="3" t="s">
        <v>95</v>
      </c>
      <c r="E89" s="3"/>
    </row>
    <row r="90" spans="1:5" ht="24.75" customHeight="1">
      <c r="A90" s="4">
        <v>88</v>
      </c>
      <c r="B90" s="3" t="str">
        <f>"刘小敏"</f>
        <v>刘小敏</v>
      </c>
      <c r="C90" s="3" t="s">
        <v>72</v>
      </c>
      <c r="D90" s="3" t="s">
        <v>96</v>
      </c>
      <c r="E90" s="3"/>
    </row>
    <row r="91" spans="1:5" ht="24.75" customHeight="1">
      <c r="A91" s="4">
        <v>89</v>
      </c>
      <c r="B91" s="3" t="str">
        <f>"吴保锜"</f>
        <v>吴保锜</v>
      </c>
      <c r="C91" s="3" t="s">
        <v>72</v>
      </c>
      <c r="D91" s="3" t="s">
        <v>97</v>
      </c>
      <c r="E91" s="3"/>
    </row>
    <row r="92" spans="1:5" ht="24.75" customHeight="1">
      <c r="A92" s="4">
        <v>90</v>
      </c>
      <c r="B92" s="3" t="str">
        <f>"吴英柳"</f>
        <v>吴英柳</v>
      </c>
      <c r="C92" s="3" t="s">
        <v>72</v>
      </c>
      <c r="D92" s="3" t="s">
        <v>98</v>
      </c>
      <c r="E92" s="3"/>
    </row>
    <row r="93" spans="1:5" ht="24.75" customHeight="1">
      <c r="A93" s="4">
        <v>91</v>
      </c>
      <c r="B93" s="3" t="str">
        <f>"陈博"</f>
        <v>陈博</v>
      </c>
      <c r="C93" s="3" t="s">
        <v>72</v>
      </c>
      <c r="D93" s="3" t="s">
        <v>99</v>
      </c>
      <c r="E93" s="3"/>
    </row>
    <row r="94" spans="1:5" ht="24.75" customHeight="1">
      <c r="A94" s="4">
        <v>92</v>
      </c>
      <c r="B94" s="3" t="str">
        <f>"王美妹"</f>
        <v>王美妹</v>
      </c>
      <c r="C94" s="3" t="s">
        <v>72</v>
      </c>
      <c r="D94" s="3" t="s">
        <v>100</v>
      </c>
      <c r="E94" s="3"/>
    </row>
    <row r="95" spans="1:5" ht="24.75" customHeight="1">
      <c r="A95" s="4">
        <v>93</v>
      </c>
      <c r="B95" s="3" t="str">
        <f>"王爱玲"</f>
        <v>王爱玲</v>
      </c>
      <c r="C95" s="3" t="s">
        <v>72</v>
      </c>
      <c r="D95" s="3" t="s">
        <v>101</v>
      </c>
      <c r="E95" s="3"/>
    </row>
    <row r="96" spans="1:5" ht="24.75" customHeight="1">
      <c r="A96" s="4">
        <v>94</v>
      </c>
      <c r="B96" s="3" t="str">
        <f>"沈泽健"</f>
        <v>沈泽健</v>
      </c>
      <c r="C96" s="3" t="s">
        <v>72</v>
      </c>
      <c r="D96" s="3" t="s">
        <v>102</v>
      </c>
      <c r="E96" s="3"/>
    </row>
    <row r="97" spans="1:5" ht="24.75" customHeight="1">
      <c r="A97" s="4">
        <v>95</v>
      </c>
      <c r="B97" s="3" t="str">
        <f>"苏丽娉"</f>
        <v>苏丽娉</v>
      </c>
      <c r="C97" s="3" t="s">
        <v>72</v>
      </c>
      <c r="D97" s="3" t="s">
        <v>103</v>
      </c>
      <c r="E97" s="3"/>
    </row>
    <row r="98" spans="1:5" ht="24.75" customHeight="1">
      <c r="A98" s="4">
        <v>96</v>
      </c>
      <c r="B98" s="3" t="str">
        <f>"陈云怡"</f>
        <v>陈云怡</v>
      </c>
      <c r="C98" s="3" t="s">
        <v>72</v>
      </c>
      <c r="D98" s="3" t="s">
        <v>104</v>
      </c>
      <c r="E98" s="3"/>
    </row>
    <row r="99" spans="1:5" ht="24.75" customHeight="1">
      <c r="A99" s="4">
        <v>97</v>
      </c>
      <c r="B99" s="3" t="str">
        <f>"莫金丽"</f>
        <v>莫金丽</v>
      </c>
      <c r="C99" s="3" t="s">
        <v>72</v>
      </c>
      <c r="D99" s="3" t="s">
        <v>105</v>
      </c>
      <c r="E99" s="3"/>
    </row>
    <row r="100" spans="1:5" ht="24.75" customHeight="1">
      <c r="A100" s="4">
        <v>98</v>
      </c>
      <c r="B100" s="3" t="str">
        <f>"高琨"</f>
        <v>高琨</v>
      </c>
      <c r="C100" s="3" t="s">
        <v>72</v>
      </c>
      <c r="D100" s="3" t="s">
        <v>106</v>
      </c>
      <c r="E100" s="3"/>
    </row>
    <row r="101" spans="1:5" ht="24.75" customHeight="1">
      <c r="A101" s="4">
        <v>99</v>
      </c>
      <c r="B101" s="3" t="str">
        <f>"岑运楠"</f>
        <v>岑运楠</v>
      </c>
      <c r="C101" s="3" t="s">
        <v>72</v>
      </c>
      <c r="D101" s="3" t="s">
        <v>107</v>
      </c>
      <c r="E101" s="3"/>
    </row>
    <row r="102" spans="1:5" ht="24.75" customHeight="1">
      <c r="A102" s="4">
        <v>100</v>
      </c>
      <c r="B102" s="3" t="str">
        <f>"刘亚妹"</f>
        <v>刘亚妹</v>
      </c>
      <c r="C102" s="3" t="s">
        <v>72</v>
      </c>
      <c r="D102" s="3" t="s">
        <v>108</v>
      </c>
      <c r="E102" s="3"/>
    </row>
    <row r="103" spans="1:5" ht="24.75" customHeight="1">
      <c r="A103" s="4">
        <v>101</v>
      </c>
      <c r="B103" s="3" t="str">
        <f>"吴婉桃"</f>
        <v>吴婉桃</v>
      </c>
      <c r="C103" s="3" t="s">
        <v>72</v>
      </c>
      <c r="D103" s="3" t="s">
        <v>109</v>
      </c>
      <c r="E103" s="3"/>
    </row>
    <row r="104" spans="1:5" ht="24.75" customHeight="1">
      <c r="A104" s="4">
        <v>102</v>
      </c>
      <c r="B104" s="3" t="str">
        <f>"王少红"</f>
        <v>王少红</v>
      </c>
      <c r="C104" s="3" t="s">
        <v>72</v>
      </c>
      <c r="D104" s="3" t="s">
        <v>110</v>
      </c>
      <c r="E104" s="3"/>
    </row>
    <row r="105" spans="1:5" ht="24.75" customHeight="1">
      <c r="A105" s="4">
        <v>103</v>
      </c>
      <c r="B105" s="3" t="str">
        <f>"梁灵婕"</f>
        <v>梁灵婕</v>
      </c>
      <c r="C105" s="3" t="s">
        <v>72</v>
      </c>
      <c r="D105" s="3" t="s">
        <v>111</v>
      </c>
      <c r="E105" s="3"/>
    </row>
    <row r="106" spans="1:5" ht="24.75" customHeight="1">
      <c r="A106" s="4">
        <v>104</v>
      </c>
      <c r="B106" s="3" t="str">
        <f>"廖伟玮"</f>
        <v>廖伟玮</v>
      </c>
      <c r="C106" s="3" t="s">
        <v>72</v>
      </c>
      <c r="D106" s="3" t="s">
        <v>112</v>
      </c>
      <c r="E106" s="3"/>
    </row>
    <row r="107" spans="1:5" ht="24.75" customHeight="1">
      <c r="A107" s="4">
        <v>105</v>
      </c>
      <c r="B107" s="3" t="str">
        <f>"徐小莲"</f>
        <v>徐小莲</v>
      </c>
      <c r="C107" s="3" t="s">
        <v>72</v>
      </c>
      <c r="D107" s="3" t="s">
        <v>113</v>
      </c>
      <c r="E107" s="3"/>
    </row>
    <row r="108" spans="1:5" ht="24.75" customHeight="1">
      <c r="A108" s="4">
        <v>106</v>
      </c>
      <c r="B108" s="3" t="str">
        <f>"邓梅香"</f>
        <v>邓梅香</v>
      </c>
      <c r="C108" s="3" t="s">
        <v>72</v>
      </c>
      <c r="D108" s="3" t="s">
        <v>114</v>
      </c>
      <c r="E108" s="3"/>
    </row>
    <row r="109" spans="1:5" ht="24.75" customHeight="1">
      <c r="A109" s="4">
        <v>107</v>
      </c>
      <c r="B109" s="3" t="str">
        <f>"梁振秀"</f>
        <v>梁振秀</v>
      </c>
      <c r="C109" s="3" t="s">
        <v>72</v>
      </c>
      <c r="D109" s="3" t="s">
        <v>115</v>
      </c>
      <c r="E109" s="3"/>
    </row>
    <row r="110" spans="1:5" ht="24.75" customHeight="1">
      <c r="A110" s="4">
        <v>108</v>
      </c>
      <c r="B110" s="3" t="str">
        <f>"陈文君"</f>
        <v>陈文君</v>
      </c>
      <c r="C110" s="3" t="s">
        <v>72</v>
      </c>
      <c r="D110" s="3" t="s">
        <v>116</v>
      </c>
      <c r="E110" s="3"/>
    </row>
    <row r="111" spans="1:5" ht="24.75" customHeight="1">
      <c r="A111" s="4">
        <v>109</v>
      </c>
      <c r="B111" s="3" t="str">
        <f>"陈虹"</f>
        <v>陈虹</v>
      </c>
      <c r="C111" s="3" t="s">
        <v>72</v>
      </c>
      <c r="D111" s="3" t="s">
        <v>117</v>
      </c>
      <c r="E111" s="3"/>
    </row>
    <row r="112" spans="1:5" ht="24.75" customHeight="1">
      <c r="A112" s="4">
        <v>110</v>
      </c>
      <c r="B112" s="3" t="str">
        <f>"陈艳"</f>
        <v>陈艳</v>
      </c>
      <c r="C112" s="3" t="s">
        <v>72</v>
      </c>
      <c r="D112" s="3" t="s">
        <v>118</v>
      </c>
      <c r="E112" s="3"/>
    </row>
    <row r="113" spans="1:5" ht="24.75" customHeight="1">
      <c r="A113" s="4">
        <v>111</v>
      </c>
      <c r="B113" s="3" t="str">
        <f>"王小娜"</f>
        <v>王小娜</v>
      </c>
      <c r="C113" s="3" t="s">
        <v>72</v>
      </c>
      <c r="D113" s="3" t="s">
        <v>119</v>
      </c>
      <c r="E113" s="3"/>
    </row>
    <row r="114" spans="1:5" ht="24.75" customHeight="1">
      <c r="A114" s="4">
        <v>112</v>
      </c>
      <c r="B114" s="3" t="str">
        <f>"符月美"</f>
        <v>符月美</v>
      </c>
      <c r="C114" s="3" t="s">
        <v>72</v>
      </c>
      <c r="D114" s="3" t="s">
        <v>120</v>
      </c>
      <c r="E114" s="3"/>
    </row>
    <row r="115" spans="1:5" ht="24.75" customHeight="1">
      <c r="A115" s="4">
        <v>113</v>
      </c>
      <c r="B115" s="3" t="str">
        <f>"唐辉坤"</f>
        <v>唐辉坤</v>
      </c>
      <c r="C115" s="3" t="s">
        <v>72</v>
      </c>
      <c r="D115" s="3" t="s">
        <v>121</v>
      </c>
      <c r="E115" s="3"/>
    </row>
    <row r="116" spans="1:5" ht="24.75" customHeight="1">
      <c r="A116" s="4">
        <v>114</v>
      </c>
      <c r="B116" s="3" t="str">
        <f>"梁兰馨"</f>
        <v>梁兰馨</v>
      </c>
      <c r="C116" s="3" t="s">
        <v>72</v>
      </c>
      <c r="D116" s="3" t="s">
        <v>122</v>
      </c>
      <c r="E116" s="3"/>
    </row>
    <row r="117" spans="1:5" ht="24.75" customHeight="1">
      <c r="A117" s="4">
        <v>115</v>
      </c>
      <c r="B117" s="3" t="str">
        <f>"陈琼林"</f>
        <v>陈琼林</v>
      </c>
      <c r="C117" s="3" t="s">
        <v>72</v>
      </c>
      <c r="D117" s="3" t="s">
        <v>123</v>
      </c>
      <c r="E117" s="3"/>
    </row>
    <row r="118" spans="1:5" ht="24.75" customHeight="1">
      <c r="A118" s="4">
        <v>116</v>
      </c>
      <c r="B118" s="3" t="str">
        <f>"林晓娟"</f>
        <v>林晓娟</v>
      </c>
      <c r="C118" s="3" t="s">
        <v>72</v>
      </c>
      <c r="D118" s="3" t="s">
        <v>124</v>
      </c>
      <c r="E118" s="3"/>
    </row>
    <row r="119" spans="1:5" ht="24.75" customHeight="1">
      <c r="A119" s="4">
        <v>117</v>
      </c>
      <c r="B119" s="3" t="str">
        <f>"邱煌柳"</f>
        <v>邱煌柳</v>
      </c>
      <c r="C119" s="3" t="s">
        <v>72</v>
      </c>
      <c r="D119" s="3" t="s">
        <v>125</v>
      </c>
      <c r="E119" s="3"/>
    </row>
    <row r="120" spans="1:5" ht="24.75" customHeight="1">
      <c r="A120" s="4">
        <v>118</v>
      </c>
      <c r="B120" s="3" t="str">
        <f>"刘云涛"</f>
        <v>刘云涛</v>
      </c>
      <c r="C120" s="3" t="s">
        <v>126</v>
      </c>
      <c r="D120" s="3" t="s">
        <v>127</v>
      </c>
      <c r="E120" s="3"/>
    </row>
    <row r="121" spans="1:5" ht="24.75" customHeight="1">
      <c r="A121" s="4">
        <v>119</v>
      </c>
      <c r="B121" s="3" t="str">
        <f>"翁晓娟"</f>
        <v>翁晓娟</v>
      </c>
      <c r="C121" s="3" t="s">
        <v>126</v>
      </c>
      <c r="D121" s="3" t="s">
        <v>128</v>
      </c>
      <c r="E121" s="3"/>
    </row>
    <row r="122" spans="1:5" ht="24.75" customHeight="1">
      <c r="A122" s="4">
        <v>120</v>
      </c>
      <c r="B122" s="3" t="str">
        <f>"许文彬"</f>
        <v>许文彬</v>
      </c>
      <c r="C122" s="3" t="s">
        <v>126</v>
      </c>
      <c r="D122" s="3" t="s">
        <v>129</v>
      </c>
      <c r="E122" s="3"/>
    </row>
    <row r="123" spans="1:5" ht="24.75" customHeight="1">
      <c r="A123" s="4">
        <v>121</v>
      </c>
      <c r="B123" s="3" t="str">
        <f>"杨丹群"</f>
        <v>杨丹群</v>
      </c>
      <c r="C123" s="3" t="s">
        <v>126</v>
      </c>
      <c r="D123" s="3" t="s">
        <v>130</v>
      </c>
      <c r="E123" s="3"/>
    </row>
    <row r="124" spans="1:5" ht="24.75" customHeight="1">
      <c r="A124" s="4">
        <v>122</v>
      </c>
      <c r="B124" s="3" t="str">
        <f>"李娜"</f>
        <v>李娜</v>
      </c>
      <c r="C124" s="3" t="s">
        <v>126</v>
      </c>
      <c r="D124" s="3" t="s">
        <v>131</v>
      </c>
      <c r="E124" s="3"/>
    </row>
    <row r="125" spans="1:5" ht="24.75" customHeight="1">
      <c r="A125" s="4">
        <v>123</v>
      </c>
      <c r="B125" s="3" t="str">
        <f>"王邦权"</f>
        <v>王邦权</v>
      </c>
      <c r="C125" s="3" t="s">
        <v>126</v>
      </c>
      <c r="D125" s="3" t="s">
        <v>132</v>
      </c>
      <c r="E125" s="3"/>
    </row>
    <row r="126" spans="1:5" ht="24.75" customHeight="1">
      <c r="A126" s="4">
        <v>124</v>
      </c>
      <c r="B126" s="3" t="str">
        <f>"李颖"</f>
        <v>李颖</v>
      </c>
      <c r="C126" s="3" t="s">
        <v>126</v>
      </c>
      <c r="D126" s="3" t="s">
        <v>133</v>
      </c>
      <c r="E126" s="3"/>
    </row>
    <row r="127" spans="1:5" ht="24.75" customHeight="1">
      <c r="A127" s="4">
        <v>125</v>
      </c>
      <c r="B127" s="3" t="str">
        <f>"王升杰"</f>
        <v>王升杰</v>
      </c>
      <c r="C127" s="3" t="s">
        <v>126</v>
      </c>
      <c r="D127" s="3" t="s">
        <v>134</v>
      </c>
      <c r="E127" s="3"/>
    </row>
    <row r="128" spans="1:5" ht="24.75" customHeight="1">
      <c r="A128" s="4">
        <v>126</v>
      </c>
      <c r="B128" s="3" t="str">
        <f>"曾胤"</f>
        <v>曾胤</v>
      </c>
      <c r="C128" s="3" t="s">
        <v>126</v>
      </c>
      <c r="D128" s="3" t="s">
        <v>135</v>
      </c>
      <c r="E128" s="3"/>
    </row>
    <row r="129" spans="1:5" ht="24.75" customHeight="1">
      <c r="A129" s="4">
        <v>127</v>
      </c>
      <c r="B129" s="3" t="str">
        <f>"陈美桃"</f>
        <v>陈美桃</v>
      </c>
      <c r="C129" s="3" t="s">
        <v>126</v>
      </c>
      <c r="D129" s="3" t="s">
        <v>136</v>
      </c>
      <c r="E129" s="3"/>
    </row>
    <row r="130" spans="1:5" ht="24.75" customHeight="1">
      <c r="A130" s="4">
        <v>128</v>
      </c>
      <c r="B130" s="3" t="str">
        <f>"曾德阳"</f>
        <v>曾德阳</v>
      </c>
      <c r="C130" s="3" t="s">
        <v>126</v>
      </c>
      <c r="D130" s="3" t="s">
        <v>137</v>
      </c>
      <c r="E130" s="3"/>
    </row>
    <row r="131" spans="1:5" ht="24.75" customHeight="1">
      <c r="A131" s="4">
        <v>129</v>
      </c>
      <c r="B131" s="3" t="str">
        <f>"王晓慧"</f>
        <v>王晓慧</v>
      </c>
      <c r="C131" s="3" t="s">
        <v>126</v>
      </c>
      <c r="D131" s="3" t="s">
        <v>138</v>
      </c>
      <c r="E131" s="3"/>
    </row>
    <row r="132" spans="1:5" ht="24.75" customHeight="1">
      <c r="A132" s="4">
        <v>130</v>
      </c>
      <c r="B132" s="3" t="str">
        <f>"王迷尔"</f>
        <v>王迷尔</v>
      </c>
      <c r="C132" s="3" t="s">
        <v>126</v>
      </c>
      <c r="D132" s="3" t="s">
        <v>139</v>
      </c>
      <c r="E132" s="3"/>
    </row>
    <row r="133" spans="1:5" ht="24.75" customHeight="1">
      <c r="A133" s="4">
        <v>131</v>
      </c>
      <c r="B133" s="3" t="str">
        <f>"廖晓彤"</f>
        <v>廖晓彤</v>
      </c>
      <c r="C133" s="3" t="s">
        <v>126</v>
      </c>
      <c r="D133" s="3" t="s">
        <v>140</v>
      </c>
      <c r="E133" s="3"/>
    </row>
    <row r="134" spans="1:5" ht="24.75" customHeight="1">
      <c r="A134" s="4">
        <v>132</v>
      </c>
      <c r="B134" s="3" t="str">
        <f>"韩汝婷"</f>
        <v>韩汝婷</v>
      </c>
      <c r="C134" s="3" t="s">
        <v>126</v>
      </c>
      <c r="D134" s="3" t="s">
        <v>141</v>
      </c>
      <c r="E134" s="3"/>
    </row>
    <row r="135" spans="1:5" ht="24.75" customHeight="1">
      <c r="A135" s="4">
        <v>133</v>
      </c>
      <c r="B135" s="3" t="str">
        <f>"王侨源"</f>
        <v>王侨源</v>
      </c>
      <c r="C135" s="3" t="s">
        <v>126</v>
      </c>
      <c r="D135" s="3" t="s">
        <v>142</v>
      </c>
      <c r="E135" s="3"/>
    </row>
    <row r="136" spans="1:5" ht="24.75" customHeight="1">
      <c r="A136" s="4">
        <v>134</v>
      </c>
      <c r="B136" s="3" t="str">
        <f>"黄仁金"</f>
        <v>黄仁金</v>
      </c>
      <c r="C136" s="3" t="s">
        <v>126</v>
      </c>
      <c r="D136" s="3" t="s">
        <v>143</v>
      </c>
      <c r="E136" s="3"/>
    </row>
    <row r="137" spans="1:5" ht="24.75" customHeight="1">
      <c r="A137" s="4">
        <v>135</v>
      </c>
      <c r="B137" s="3" t="str">
        <f>"王宏谊"</f>
        <v>王宏谊</v>
      </c>
      <c r="C137" s="3" t="s">
        <v>126</v>
      </c>
      <c r="D137" s="3" t="s">
        <v>144</v>
      </c>
      <c r="E137" s="3"/>
    </row>
    <row r="138" spans="1:5" ht="24.75" customHeight="1">
      <c r="A138" s="4">
        <v>136</v>
      </c>
      <c r="B138" s="3" t="str">
        <f>"符永佳"</f>
        <v>符永佳</v>
      </c>
      <c r="C138" s="3" t="s">
        <v>126</v>
      </c>
      <c r="D138" s="3" t="s">
        <v>145</v>
      </c>
      <c r="E138" s="3"/>
    </row>
    <row r="139" spans="1:5" ht="24.75" customHeight="1">
      <c r="A139" s="4">
        <v>137</v>
      </c>
      <c r="B139" s="3" t="str">
        <f>"陈烨"</f>
        <v>陈烨</v>
      </c>
      <c r="C139" s="3" t="s">
        <v>126</v>
      </c>
      <c r="D139" s="3" t="s">
        <v>146</v>
      </c>
      <c r="E139" s="3"/>
    </row>
    <row r="140" spans="1:5" ht="24.75" customHeight="1">
      <c r="A140" s="4">
        <v>138</v>
      </c>
      <c r="B140" s="3" t="str">
        <f>"陈必艳"</f>
        <v>陈必艳</v>
      </c>
      <c r="C140" s="3" t="s">
        <v>126</v>
      </c>
      <c r="D140" s="3" t="s">
        <v>147</v>
      </c>
      <c r="E140" s="3"/>
    </row>
    <row r="141" spans="1:5" ht="24.75" customHeight="1">
      <c r="A141" s="4">
        <v>139</v>
      </c>
      <c r="B141" s="3" t="str">
        <f>"王平新"</f>
        <v>王平新</v>
      </c>
      <c r="C141" s="3" t="s">
        <v>126</v>
      </c>
      <c r="D141" s="3" t="s">
        <v>148</v>
      </c>
      <c r="E141" s="3"/>
    </row>
    <row r="142" spans="1:5" ht="24.75" customHeight="1">
      <c r="A142" s="4">
        <v>140</v>
      </c>
      <c r="B142" s="3" t="str">
        <f>"吴丽双"</f>
        <v>吴丽双</v>
      </c>
      <c r="C142" s="3" t="s">
        <v>126</v>
      </c>
      <c r="D142" s="3" t="s">
        <v>149</v>
      </c>
      <c r="E142" s="3"/>
    </row>
    <row r="143" spans="1:5" ht="24.75" customHeight="1">
      <c r="A143" s="4">
        <v>141</v>
      </c>
      <c r="B143" s="3" t="str">
        <f>"王清香"</f>
        <v>王清香</v>
      </c>
      <c r="C143" s="3" t="s">
        <v>126</v>
      </c>
      <c r="D143" s="3" t="s">
        <v>150</v>
      </c>
      <c r="E143" s="3"/>
    </row>
    <row r="144" spans="1:5" ht="24.75" customHeight="1">
      <c r="A144" s="4">
        <v>142</v>
      </c>
      <c r="B144" s="3" t="str">
        <f>"林珍"</f>
        <v>林珍</v>
      </c>
      <c r="C144" s="3" t="s">
        <v>126</v>
      </c>
      <c r="D144" s="3" t="s">
        <v>151</v>
      </c>
      <c r="E144" s="3"/>
    </row>
    <row r="145" spans="1:5" ht="24.75" customHeight="1">
      <c r="A145" s="4">
        <v>143</v>
      </c>
      <c r="B145" s="3" t="str">
        <f>"吴卓里"</f>
        <v>吴卓里</v>
      </c>
      <c r="C145" s="3" t="s">
        <v>126</v>
      </c>
      <c r="D145" s="3" t="s">
        <v>152</v>
      </c>
      <c r="E145" s="3"/>
    </row>
    <row r="146" spans="1:5" ht="24.75" customHeight="1">
      <c r="A146" s="4">
        <v>144</v>
      </c>
      <c r="B146" s="3" t="str">
        <f>"吴淑意"</f>
        <v>吴淑意</v>
      </c>
      <c r="C146" s="3" t="s">
        <v>126</v>
      </c>
      <c r="D146" s="3" t="s">
        <v>153</v>
      </c>
      <c r="E146" s="3"/>
    </row>
    <row r="147" spans="1:5" ht="24.75" customHeight="1">
      <c r="A147" s="4">
        <v>145</v>
      </c>
      <c r="B147" s="3" t="str">
        <f>"李仪"</f>
        <v>李仪</v>
      </c>
      <c r="C147" s="3" t="s">
        <v>126</v>
      </c>
      <c r="D147" s="3" t="s">
        <v>154</v>
      </c>
      <c r="E147" s="3"/>
    </row>
    <row r="148" spans="1:5" ht="24.75" customHeight="1">
      <c r="A148" s="4">
        <v>146</v>
      </c>
      <c r="B148" s="3" t="str">
        <f>"陈汉钊"</f>
        <v>陈汉钊</v>
      </c>
      <c r="C148" s="3" t="s">
        <v>126</v>
      </c>
      <c r="D148" s="3" t="s">
        <v>155</v>
      </c>
      <c r="E148" s="3"/>
    </row>
    <row r="149" spans="1:5" ht="24.75" customHeight="1">
      <c r="A149" s="4">
        <v>147</v>
      </c>
      <c r="B149" s="3" t="str">
        <f>"李妍"</f>
        <v>李妍</v>
      </c>
      <c r="C149" s="3" t="s">
        <v>126</v>
      </c>
      <c r="D149" s="3" t="s">
        <v>156</v>
      </c>
      <c r="E149" s="3"/>
    </row>
    <row r="150" spans="1:5" ht="24.75" customHeight="1">
      <c r="A150" s="4">
        <v>148</v>
      </c>
      <c r="B150" s="3" t="str">
        <f>"周朝康"</f>
        <v>周朝康</v>
      </c>
      <c r="C150" s="3" t="s">
        <v>126</v>
      </c>
      <c r="D150" s="3" t="s">
        <v>157</v>
      </c>
      <c r="E150" s="3"/>
    </row>
    <row r="151" spans="1:5" ht="24.75" customHeight="1">
      <c r="A151" s="4">
        <v>149</v>
      </c>
      <c r="B151" s="3" t="str">
        <f>"陈玮"</f>
        <v>陈玮</v>
      </c>
      <c r="C151" s="3" t="s">
        <v>126</v>
      </c>
      <c r="D151" s="3" t="s">
        <v>158</v>
      </c>
      <c r="E151" s="3"/>
    </row>
    <row r="152" spans="1:5" ht="24.75" customHeight="1">
      <c r="A152" s="4">
        <v>150</v>
      </c>
      <c r="B152" s="3" t="str">
        <f>"高源"</f>
        <v>高源</v>
      </c>
      <c r="C152" s="3" t="s">
        <v>126</v>
      </c>
      <c r="D152" s="3" t="s">
        <v>159</v>
      </c>
      <c r="E152" s="3"/>
    </row>
    <row r="153" spans="1:5" ht="24.75" customHeight="1">
      <c r="A153" s="4">
        <v>151</v>
      </c>
      <c r="B153" s="3" t="str">
        <f>"符加方"</f>
        <v>符加方</v>
      </c>
      <c r="C153" s="3" t="s">
        <v>126</v>
      </c>
      <c r="D153" s="3" t="s">
        <v>160</v>
      </c>
      <c r="E153" s="3"/>
    </row>
    <row r="154" spans="1:5" ht="24.75" customHeight="1">
      <c r="A154" s="4">
        <v>152</v>
      </c>
      <c r="B154" s="3" t="str">
        <f>"吴雁"</f>
        <v>吴雁</v>
      </c>
      <c r="C154" s="3" t="s">
        <v>126</v>
      </c>
      <c r="D154" s="3" t="s">
        <v>161</v>
      </c>
      <c r="E154" s="3"/>
    </row>
    <row r="155" spans="1:5" ht="24.75" customHeight="1">
      <c r="A155" s="4">
        <v>153</v>
      </c>
      <c r="B155" s="3" t="str">
        <f>"羊善芹"</f>
        <v>羊善芹</v>
      </c>
      <c r="C155" s="3" t="s">
        <v>126</v>
      </c>
      <c r="D155" s="3" t="s">
        <v>162</v>
      </c>
      <c r="E155" s="3"/>
    </row>
    <row r="156" spans="1:5" ht="24.75" customHeight="1">
      <c r="A156" s="4">
        <v>154</v>
      </c>
      <c r="B156" s="3" t="str">
        <f>"罗希特"</f>
        <v>罗希特</v>
      </c>
      <c r="C156" s="3" t="s">
        <v>126</v>
      </c>
      <c r="D156" s="3" t="s">
        <v>163</v>
      </c>
      <c r="E156" s="3"/>
    </row>
    <row r="157" spans="1:5" ht="24.75" customHeight="1">
      <c r="A157" s="4">
        <v>155</v>
      </c>
      <c r="B157" s="3" t="str">
        <f>"孙若珺"</f>
        <v>孙若珺</v>
      </c>
      <c r="C157" s="3" t="s">
        <v>126</v>
      </c>
      <c r="D157" s="3" t="s">
        <v>164</v>
      </c>
      <c r="E157" s="3"/>
    </row>
    <row r="158" spans="1:5" ht="24.75" customHeight="1">
      <c r="A158" s="4">
        <v>156</v>
      </c>
      <c r="B158" s="3" t="str">
        <f>"吴佩婷"</f>
        <v>吴佩婷</v>
      </c>
      <c r="C158" s="3" t="s">
        <v>126</v>
      </c>
      <c r="D158" s="3" t="s">
        <v>165</v>
      </c>
      <c r="E158" s="3"/>
    </row>
    <row r="159" spans="1:5" ht="24.75" customHeight="1">
      <c r="A159" s="4">
        <v>157</v>
      </c>
      <c r="B159" s="3" t="str">
        <f>"李梦怡"</f>
        <v>李梦怡</v>
      </c>
      <c r="C159" s="3" t="s">
        <v>126</v>
      </c>
      <c r="D159" s="3" t="s">
        <v>166</v>
      </c>
      <c r="E159" s="3"/>
    </row>
    <row r="160" spans="1:5" ht="24.75" customHeight="1">
      <c r="A160" s="4">
        <v>158</v>
      </c>
      <c r="B160" s="3" t="str">
        <f>"符秀玲"</f>
        <v>符秀玲</v>
      </c>
      <c r="C160" s="3" t="s">
        <v>126</v>
      </c>
      <c r="D160" s="3" t="s">
        <v>167</v>
      </c>
      <c r="E160" s="3"/>
    </row>
    <row r="161" spans="1:5" ht="24.75" customHeight="1">
      <c r="A161" s="4">
        <v>159</v>
      </c>
      <c r="B161" s="3" t="str">
        <f>"杨青"</f>
        <v>杨青</v>
      </c>
      <c r="C161" s="3" t="s">
        <v>126</v>
      </c>
      <c r="D161" s="3" t="s">
        <v>168</v>
      </c>
      <c r="E161" s="3"/>
    </row>
    <row r="162" spans="1:5" ht="24.75" customHeight="1">
      <c r="A162" s="4">
        <v>160</v>
      </c>
      <c r="B162" s="3" t="str">
        <f>"吴小托"</f>
        <v>吴小托</v>
      </c>
      <c r="C162" s="3" t="s">
        <v>126</v>
      </c>
      <c r="D162" s="3" t="s">
        <v>169</v>
      </c>
      <c r="E162" s="3"/>
    </row>
    <row r="163" spans="1:5" ht="24.75" customHeight="1">
      <c r="A163" s="4">
        <v>161</v>
      </c>
      <c r="B163" s="3" t="str">
        <f>"李纪阳"</f>
        <v>李纪阳</v>
      </c>
      <c r="C163" s="3" t="s">
        <v>126</v>
      </c>
      <c r="D163" s="3" t="s">
        <v>170</v>
      </c>
      <c r="E163" s="3"/>
    </row>
    <row r="164" spans="1:5" ht="24.75" customHeight="1">
      <c r="A164" s="4">
        <v>162</v>
      </c>
      <c r="B164" s="3" t="str">
        <f>"万志雪"</f>
        <v>万志雪</v>
      </c>
      <c r="C164" s="3" t="s">
        <v>126</v>
      </c>
      <c r="D164" s="3" t="s">
        <v>171</v>
      </c>
      <c r="E164" s="3"/>
    </row>
    <row r="165" spans="1:5" ht="24.75" customHeight="1">
      <c r="A165" s="4">
        <v>163</v>
      </c>
      <c r="B165" s="3" t="str">
        <f>"朱小丽"</f>
        <v>朱小丽</v>
      </c>
      <c r="C165" s="3" t="s">
        <v>126</v>
      </c>
      <c r="D165" s="3" t="s">
        <v>172</v>
      </c>
      <c r="E165" s="3"/>
    </row>
    <row r="166" spans="1:5" ht="24.75" customHeight="1">
      <c r="A166" s="4">
        <v>164</v>
      </c>
      <c r="B166" s="3" t="str">
        <f>"陈洁"</f>
        <v>陈洁</v>
      </c>
      <c r="C166" s="3" t="s">
        <v>126</v>
      </c>
      <c r="D166" s="3" t="s">
        <v>173</v>
      </c>
      <c r="E166" s="3"/>
    </row>
    <row r="167" spans="1:5" ht="24.75" customHeight="1">
      <c r="A167" s="4">
        <v>165</v>
      </c>
      <c r="B167" s="3" t="str">
        <f>"符雪贝"</f>
        <v>符雪贝</v>
      </c>
      <c r="C167" s="3" t="s">
        <v>126</v>
      </c>
      <c r="D167" s="3" t="s">
        <v>174</v>
      </c>
      <c r="E167" s="3"/>
    </row>
    <row r="168" spans="1:5" ht="24.75" customHeight="1">
      <c r="A168" s="4">
        <v>166</v>
      </c>
      <c r="B168" s="3" t="str">
        <f>"韦吉艳"</f>
        <v>韦吉艳</v>
      </c>
      <c r="C168" s="3" t="s">
        <v>126</v>
      </c>
      <c r="D168" s="3" t="s">
        <v>175</v>
      </c>
      <c r="E168" s="3"/>
    </row>
    <row r="169" spans="1:5" ht="24.75" customHeight="1">
      <c r="A169" s="4">
        <v>167</v>
      </c>
      <c r="B169" s="3" t="str">
        <f>"苏秋萍"</f>
        <v>苏秋萍</v>
      </c>
      <c r="C169" s="3" t="s">
        <v>126</v>
      </c>
      <c r="D169" s="3" t="s">
        <v>176</v>
      </c>
      <c r="E169" s="3"/>
    </row>
    <row r="170" spans="1:5" ht="24.75" customHeight="1">
      <c r="A170" s="4">
        <v>168</v>
      </c>
      <c r="B170" s="3" t="str">
        <f>"吴瑛琪"</f>
        <v>吴瑛琪</v>
      </c>
      <c r="C170" s="3" t="s">
        <v>126</v>
      </c>
      <c r="D170" s="3" t="s">
        <v>177</v>
      </c>
      <c r="E170" s="3"/>
    </row>
    <row r="171" spans="1:5" ht="24.75" customHeight="1">
      <c r="A171" s="4">
        <v>169</v>
      </c>
      <c r="B171" s="3" t="str">
        <f>"吴挺立"</f>
        <v>吴挺立</v>
      </c>
      <c r="C171" s="3" t="s">
        <v>126</v>
      </c>
      <c r="D171" s="3" t="s">
        <v>178</v>
      </c>
      <c r="E171" s="3"/>
    </row>
    <row r="172" spans="1:5" ht="24.75" customHeight="1">
      <c r="A172" s="4">
        <v>170</v>
      </c>
      <c r="B172" s="3" t="str">
        <f>"司徒慧敏"</f>
        <v>司徒慧敏</v>
      </c>
      <c r="C172" s="3" t="s">
        <v>126</v>
      </c>
      <c r="D172" s="3" t="s">
        <v>179</v>
      </c>
      <c r="E172" s="3"/>
    </row>
    <row r="173" spans="1:5" ht="24.75" customHeight="1">
      <c r="A173" s="4">
        <v>171</v>
      </c>
      <c r="B173" s="3" t="str">
        <f>"郭芳菊"</f>
        <v>郭芳菊</v>
      </c>
      <c r="C173" s="3" t="s">
        <v>126</v>
      </c>
      <c r="D173" s="3" t="s">
        <v>180</v>
      </c>
      <c r="E173" s="3"/>
    </row>
    <row r="174" spans="1:5" ht="24.75" customHeight="1">
      <c r="A174" s="4">
        <v>172</v>
      </c>
      <c r="B174" s="3" t="str">
        <f>"周小甜"</f>
        <v>周小甜</v>
      </c>
      <c r="C174" s="3" t="s">
        <v>126</v>
      </c>
      <c r="D174" s="3" t="s">
        <v>181</v>
      </c>
      <c r="E174" s="3"/>
    </row>
    <row r="175" spans="1:5" ht="24.75" customHeight="1">
      <c r="A175" s="4">
        <v>173</v>
      </c>
      <c r="B175" s="3" t="str">
        <f>"吴青桃"</f>
        <v>吴青桃</v>
      </c>
      <c r="C175" s="3" t="s">
        <v>126</v>
      </c>
      <c r="D175" s="3" t="s">
        <v>182</v>
      </c>
      <c r="E175" s="3"/>
    </row>
    <row r="176" spans="1:5" ht="24.75" customHeight="1">
      <c r="A176" s="4">
        <v>174</v>
      </c>
      <c r="B176" s="3" t="str">
        <f>"黄吉茹"</f>
        <v>黄吉茹</v>
      </c>
      <c r="C176" s="3" t="s">
        <v>126</v>
      </c>
      <c r="D176" s="3" t="s">
        <v>183</v>
      </c>
      <c r="E176" s="3"/>
    </row>
    <row r="177" spans="1:5" ht="24.75" customHeight="1">
      <c r="A177" s="4">
        <v>175</v>
      </c>
      <c r="B177" s="3" t="str">
        <f>"张燕慧"</f>
        <v>张燕慧</v>
      </c>
      <c r="C177" s="3" t="s">
        <v>126</v>
      </c>
      <c r="D177" s="3" t="s">
        <v>184</v>
      </c>
      <c r="E177" s="3"/>
    </row>
    <row r="178" spans="1:5" ht="24.75" customHeight="1">
      <c r="A178" s="4">
        <v>176</v>
      </c>
      <c r="B178" s="3" t="str">
        <f>"许海妍"</f>
        <v>许海妍</v>
      </c>
      <c r="C178" s="3" t="s">
        <v>126</v>
      </c>
      <c r="D178" s="3" t="s">
        <v>185</v>
      </c>
      <c r="E178" s="3"/>
    </row>
    <row r="179" spans="1:5" ht="24.75" customHeight="1">
      <c r="A179" s="4">
        <v>177</v>
      </c>
      <c r="B179" s="3" t="str">
        <f>"唐晓云"</f>
        <v>唐晓云</v>
      </c>
      <c r="C179" s="3" t="s">
        <v>126</v>
      </c>
      <c r="D179" s="3" t="s">
        <v>186</v>
      </c>
      <c r="E179" s="3"/>
    </row>
    <row r="180" spans="1:5" ht="24.75" customHeight="1">
      <c r="A180" s="4">
        <v>178</v>
      </c>
      <c r="B180" s="3" t="str">
        <f>"邓小昌"</f>
        <v>邓小昌</v>
      </c>
      <c r="C180" s="3" t="s">
        <v>126</v>
      </c>
      <c r="D180" s="3" t="s">
        <v>187</v>
      </c>
      <c r="E180" s="3"/>
    </row>
    <row r="181" spans="1:5" ht="24.75" customHeight="1">
      <c r="A181" s="4">
        <v>179</v>
      </c>
      <c r="B181" s="3" t="str">
        <f>"陈水"</f>
        <v>陈水</v>
      </c>
      <c r="C181" s="3" t="s">
        <v>126</v>
      </c>
      <c r="D181" s="3" t="s">
        <v>188</v>
      </c>
      <c r="E181" s="3"/>
    </row>
    <row r="182" spans="1:5" ht="24.75" customHeight="1">
      <c r="A182" s="4">
        <v>180</v>
      </c>
      <c r="B182" s="3" t="str">
        <f>"梁翠玲"</f>
        <v>梁翠玲</v>
      </c>
      <c r="C182" s="3" t="s">
        <v>126</v>
      </c>
      <c r="D182" s="3" t="s">
        <v>189</v>
      </c>
      <c r="E182" s="3"/>
    </row>
    <row r="183" spans="1:5" ht="24.75" customHeight="1">
      <c r="A183" s="4">
        <v>181</v>
      </c>
      <c r="B183" s="3" t="str">
        <f>"李靖"</f>
        <v>李靖</v>
      </c>
      <c r="C183" s="3" t="s">
        <v>126</v>
      </c>
      <c r="D183" s="3" t="s">
        <v>190</v>
      </c>
      <c r="E183" s="3"/>
    </row>
    <row r="184" spans="1:5" ht="24.75" customHeight="1">
      <c r="A184" s="4">
        <v>182</v>
      </c>
      <c r="B184" s="3" t="str">
        <f>"王海雯"</f>
        <v>王海雯</v>
      </c>
      <c r="C184" s="3" t="s">
        <v>126</v>
      </c>
      <c r="D184" s="3" t="s">
        <v>54</v>
      </c>
      <c r="E184" s="3"/>
    </row>
    <row r="185" spans="1:5" ht="24.75" customHeight="1">
      <c r="A185" s="4">
        <v>183</v>
      </c>
      <c r="B185" s="3" t="str">
        <f>"杨箫"</f>
        <v>杨箫</v>
      </c>
      <c r="C185" s="3" t="s">
        <v>126</v>
      </c>
      <c r="D185" s="3" t="s">
        <v>191</v>
      </c>
      <c r="E185" s="3"/>
    </row>
    <row r="186" spans="1:5" ht="24.75" customHeight="1">
      <c r="A186" s="4">
        <v>184</v>
      </c>
      <c r="B186" s="3" t="str">
        <f>"王玉民"</f>
        <v>王玉民</v>
      </c>
      <c r="C186" s="3" t="s">
        <v>126</v>
      </c>
      <c r="D186" s="3" t="s">
        <v>192</v>
      </c>
      <c r="E186" s="3"/>
    </row>
    <row r="187" spans="1:5" ht="24.75" customHeight="1">
      <c r="A187" s="4">
        <v>185</v>
      </c>
      <c r="B187" s="3" t="str">
        <f>"邓秋霞"</f>
        <v>邓秋霞</v>
      </c>
      <c r="C187" s="3" t="s">
        <v>126</v>
      </c>
      <c r="D187" s="3" t="s">
        <v>193</v>
      </c>
      <c r="E187" s="3"/>
    </row>
    <row r="188" spans="1:5" ht="24.75" customHeight="1">
      <c r="A188" s="4">
        <v>186</v>
      </c>
      <c r="B188" s="3" t="str">
        <f>"文俊蓉"</f>
        <v>文俊蓉</v>
      </c>
      <c r="C188" s="3" t="s">
        <v>126</v>
      </c>
      <c r="D188" s="3" t="s">
        <v>194</v>
      </c>
      <c r="E188" s="3"/>
    </row>
    <row r="189" spans="1:5" ht="24.75" customHeight="1">
      <c r="A189" s="4">
        <v>187</v>
      </c>
      <c r="B189" s="3" t="str">
        <f>"陈静"</f>
        <v>陈静</v>
      </c>
      <c r="C189" s="3" t="s">
        <v>126</v>
      </c>
      <c r="D189" s="3" t="s">
        <v>195</v>
      </c>
      <c r="E189" s="3"/>
    </row>
    <row r="190" spans="1:5" ht="24.75" customHeight="1">
      <c r="A190" s="4">
        <v>188</v>
      </c>
      <c r="B190" s="3" t="str">
        <f>"罗红莹"</f>
        <v>罗红莹</v>
      </c>
      <c r="C190" s="3" t="s">
        <v>126</v>
      </c>
      <c r="D190" s="3" t="s">
        <v>196</v>
      </c>
      <c r="E190" s="3"/>
    </row>
    <row r="191" spans="1:5" ht="24.75" customHeight="1">
      <c r="A191" s="4">
        <v>189</v>
      </c>
      <c r="B191" s="3" t="str">
        <f>"范馨键"</f>
        <v>范馨键</v>
      </c>
      <c r="C191" s="3" t="s">
        <v>126</v>
      </c>
      <c r="D191" s="3" t="s">
        <v>197</v>
      </c>
      <c r="E191" s="3"/>
    </row>
    <row r="192" spans="1:5" ht="24.75" customHeight="1">
      <c r="A192" s="4">
        <v>190</v>
      </c>
      <c r="B192" s="3" t="str">
        <f>"林声栋"</f>
        <v>林声栋</v>
      </c>
      <c r="C192" s="3" t="s">
        <v>126</v>
      </c>
      <c r="D192" s="3" t="s">
        <v>198</v>
      </c>
      <c r="E192" s="3"/>
    </row>
    <row r="193" spans="1:5" ht="24.75" customHeight="1">
      <c r="A193" s="4">
        <v>191</v>
      </c>
      <c r="B193" s="3" t="str">
        <f>"王绥淦"</f>
        <v>王绥淦</v>
      </c>
      <c r="C193" s="3" t="s">
        <v>126</v>
      </c>
      <c r="D193" s="3" t="s">
        <v>199</v>
      </c>
      <c r="E193" s="3"/>
    </row>
    <row r="194" spans="1:5" ht="24.75" customHeight="1">
      <c r="A194" s="4">
        <v>192</v>
      </c>
      <c r="B194" s="3" t="str">
        <f>"王心莹"</f>
        <v>王心莹</v>
      </c>
      <c r="C194" s="3" t="s">
        <v>126</v>
      </c>
      <c r="D194" s="3" t="s">
        <v>200</v>
      </c>
      <c r="E194" s="3"/>
    </row>
    <row r="195" spans="1:5" ht="24.75" customHeight="1">
      <c r="A195" s="4">
        <v>193</v>
      </c>
      <c r="B195" s="3" t="str">
        <f>"钟云"</f>
        <v>钟云</v>
      </c>
      <c r="C195" s="3" t="s">
        <v>126</v>
      </c>
      <c r="D195" s="3" t="s">
        <v>201</v>
      </c>
      <c r="E195" s="3"/>
    </row>
    <row r="196" spans="1:5" ht="24.75" customHeight="1">
      <c r="A196" s="4">
        <v>194</v>
      </c>
      <c r="B196" s="3" t="str">
        <f>"吴一丹"</f>
        <v>吴一丹</v>
      </c>
      <c r="C196" s="3" t="s">
        <v>126</v>
      </c>
      <c r="D196" s="3" t="s">
        <v>202</v>
      </c>
      <c r="E196" s="3"/>
    </row>
    <row r="197" spans="1:5" ht="24.75" customHeight="1">
      <c r="A197" s="4">
        <v>195</v>
      </c>
      <c r="B197" s="3" t="str">
        <f>"王业权"</f>
        <v>王业权</v>
      </c>
      <c r="C197" s="3" t="s">
        <v>126</v>
      </c>
      <c r="D197" s="3" t="s">
        <v>203</v>
      </c>
      <c r="E197" s="3"/>
    </row>
    <row r="198" spans="1:5" ht="24.75" customHeight="1">
      <c r="A198" s="4">
        <v>196</v>
      </c>
      <c r="B198" s="3" t="str">
        <f>"陈盈"</f>
        <v>陈盈</v>
      </c>
      <c r="C198" s="3" t="s">
        <v>126</v>
      </c>
      <c r="D198" s="3" t="s">
        <v>204</v>
      </c>
      <c r="E198" s="3"/>
    </row>
    <row r="199" spans="1:5" ht="24.75" customHeight="1">
      <c r="A199" s="4">
        <v>197</v>
      </c>
      <c r="B199" s="3" t="str">
        <f>"吴祥燕"</f>
        <v>吴祥燕</v>
      </c>
      <c r="C199" s="3" t="s">
        <v>126</v>
      </c>
      <c r="D199" s="3" t="s">
        <v>205</v>
      </c>
      <c r="E199" s="3"/>
    </row>
    <row r="200" spans="1:5" ht="24.75" customHeight="1">
      <c r="A200" s="4">
        <v>198</v>
      </c>
      <c r="B200" s="3" t="str">
        <f>"秦娇嫩"</f>
        <v>秦娇嫩</v>
      </c>
      <c r="C200" s="3" t="s">
        <v>126</v>
      </c>
      <c r="D200" s="3" t="s">
        <v>206</v>
      </c>
      <c r="E200" s="3"/>
    </row>
    <row r="201" spans="1:5" ht="24.75" customHeight="1">
      <c r="A201" s="4">
        <v>199</v>
      </c>
      <c r="B201" s="3" t="str">
        <f>"黄亦皇黄"</f>
        <v>黄亦皇黄</v>
      </c>
      <c r="C201" s="3" t="s">
        <v>126</v>
      </c>
      <c r="D201" s="3" t="s">
        <v>207</v>
      </c>
      <c r="E201" s="3"/>
    </row>
    <row r="202" spans="1:5" ht="24.75" customHeight="1">
      <c r="A202" s="4">
        <v>200</v>
      </c>
      <c r="B202" s="3" t="str">
        <f>"符洪毓"</f>
        <v>符洪毓</v>
      </c>
      <c r="C202" s="3" t="s">
        <v>126</v>
      </c>
      <c r="D202" s="3" t="s">
        <v>208</v>
      </c>
      <c r="E202" s="3"/>
    </row>
    <row r="203" spans="1:5" ht="24.75" customHeight="1">
      <c r="A203" s="4">
        <v>201</v>
      </c>
      <c r="B203" s="3" t="str">
        <f>"陈昱妃"</f>
        <v>陈昱妃</v>
      </c>
      <c r="C203" s="3" t="s">
        <v>126</v>
      </c>
      <c r="D203" s="3" t="s">
        <v>209</v>
      </c>
      <c r="E203" s="3"/>
    </row>
    <row r="204" spans="1:5" ht="24.75" customHeight="1">
      <c r="A204" s="4">
        <v>202</v>
      </c>
      <c r="B204" s="3" t="str">
        <f>"陈俏华"</f>
        <v>陈俏华</v>
      </c>
      <c r="C204" s="3" t="s">
        <v>126</v>
      </c>
      <c r="D204" s="3" t="s">
        <v>210</v>
      </c>
      <c r="E204" s="3"/>
    </row>
    <row r="205" spans="1:5" ht="24.75" customHeight="1">
      <c r="A205" s="4">
        <v>203</v>
      </c>
      <c r="B205" s="3" t="str">
        <f>"曾巧凌"</f>
        <v>曾巧凌</v>
      </c>
      <c r="C205" s="3" t="s">
        <v>126</v>
      </c>
      <c r="D205" s="3" t="s">
        <v>211</v>
      </c>
      <c r="E205" s="3"/>
    </row>
    <row r="206" spans="1:5" ht="24.75" customHeight="1">
      <c r="A206" s="4">
        <v>204</v>
      </c>
      <c r="B206" s="3" t="str">
        <f>"单婉茹"</f>
        <v>单婉茹</v>
      </c>
      <c r="C206" s="3" t="s">
        <v>126</v>
      </c>
      <c r="D206" s="3" t="s">
        <v>212</v>
      </c>
      <c r="E206" s="3"/>
    </row>
    <row r="207" spans="1:5" ht="24.75" customHeight="1">
      <c r="A207" s="4">
        <v>205</v>
      </c>
      <c r="B207" s="3" t="str">
        <f>"邝晶"</f>
        <v>邝晶</v>
      </c>
      <c r="C207" s="3" t="s">
        <v>126</v>
      </c>
      <c r="D207" s="3" t="s">
        <v>213</v>
      </c>
      <c r="E207" s="3"/>
    </row>
    <row r="208" spans="1:5" ht="24.75" customHeight="1">
      <c r="A208" s="4">
        <v>206</v>
      </c>
      <c r="B208" s="3" t="str">
        <f>"符蓉"</f>
        <v>符蓉</v>
      </c>
      <c r="C208" s="3" t="s">
        <v>126</v>
      </c>
      <c r="D208" s="3" t="s">
        <v>214</v>
      </c>
      <c r="E208" s="3"/>
    </row>
    <row r="209" spans="1:5" ht="24.75" customHeight="1">
      <c r="A209" s="4">
        <v>207</v>
      </c>
      <c r="B209" s="3" t="str">
        <f>"王英子"</f>
        <v>王英子</v>
      </c>
      <c r="C209" s="3" t="s">
        <v>126</v>
      </c>
      <c r="D209" s="3" t="s">
        <v>215</v>
      </c>
      <c r="E209" s="3"/>
    </row>
    <row r="210" spans="1:5" ht="24.75" customHeight="1">
      <c r="A210" s="4">
        <v>208</v>
      </c>
      <c r="B210" s="3" t="str">
        <f>"杨帆"</f>
        <v>杨帆</v>
      </c>
      <c r="C210" s="3" t="s">
        <v>126</v>
      </c>
      <c r="D210" s="3" t="s">
        <v>216</v>
      </c>
      <c r="E210" s="3"/>
    </row>
    <row r="211" spans="1:5" ht="24.75" customHeight="1">
      <c r="A211" s="4">
        <v>209</v>
      </c>
      <c r="B211" s="3" t="str">
        <f>"黄紫薇"</f>
        <v>黄紫薇</v>
      </c>
      <c r="C211" s="3" t="s">
        <v>126</v>
      </c>
      <c r="D211" s="3" t="s">
        <v>217</v>
      </c>
      <c r="E211" s="3"/>
    </row>
    <row r="212" spans="1:5" ht="24.75" customHeight="1">
      <c r="A212" s="4">
        <v>210</v>
      </c>
      <c r="B212" s="3" t="str">
        <f>"范嘉宇"</f>
        <v>范嘉宇</v>
      </c>
      <c r="C212" s="3" t="s">
        <v>126</v>
      </c>
      <c r="D212" s="3" t="s">
        <v>218</v>
      </c>
      <c r="E212" s="3"/>
    </row>
    <row r="213" spans="1:5" ht="24.75" customHeight="1">
      <c r="A213" s="4">
        <v>211</v>
      </c>
      <c r="B213" s="3" t="str">
        <f>"冯芯怡"</f>
        <v>冯芯怡</v>
      </c>
      <c r="C213" s="3" t="s">
        <v>126</v>
      </c>
      <c r="D213" s="3" t="s">
        <v>219</v>
      </c>
      <c r="E213" s="3"/>
    </row>
    <row r="214" spans="1:5" ht="24.75" customHeight="1">
      <c r="A214" s="4">
        <v>212</v>
      </c>
      <c r="B214" s="3" t="str">
        <f>"潘铭慧"</f>
        <v>潘铭慧</v>
      </c>
      <c r="C214" s="3" t="s">
        <v>126</v>
      </c>
      <c r="D214" s="3" t="s">
        <v>220</v>
      </c>
      <c r="E214" s="3"/>
    </row>
    <row r="215" spans="1:5" ht="24.75" customHeight="1">
      <c r="A215" s="4">
        <v>213</v>
      </c>
      <c r="B215" s="3" t="str">
        <f>"洪海花"</f>
        <v>洪海花</v>
      </c>
      <c r="C215" s="3" t="s">
        <v>126</v>
      </c>
      <c r="D215" s="3" t="s">
        <v>221</v>
      </c>
      <c r="E215" s="3"/>
    </row>
    <row r="216" spans="1:5" ht="24.75" customHeight="1">
      <c r="A216" s="4">
        <v>214</v>
      </c>
      <c r="B216" s="3" t="str">
        <f>"丁紫欣"</f>
        <v>丁紫欣</v>
      </c>
      <c r="C216" s="3" t="s">
        <v>126</v>
      </c>
      <c r="D216" s="3" t="s">
        <v>222</v>
      </c>
      <c r="E216" s="3"/>
    </row>
    <row r="217" spans="1:5" ht="24.75" customHeight="1">
      <c r="A217" s="4">
        <v>215</v>
      </c>
      <c r="B217" s="3" t="str">
        <f>"黄娇"</f>
        <v>黄娇</v>
      </c>
      <c r="C217" s="3" t="s">
        <v>126</v>
      </c>
      <c r="D217" s="3" t="s">
        <v>223</v>
      </c>
      <c r="E217" s="3"/>
    </row>
    <row r="218" spans="1:5" ht="24.75" customHeight="1">
      <c r="A218" s="4">
        <v>216</v>
      </c>
      <c r="B218" s="3" t="str">
        <f>"符万森"</f>
        <v>符万森</v>
      </c>
      <c r="C218" s="3" t="s">
        <v>126</v>
      </c>
      <c r="D218" s="3" t="s">
        <v>224</v>
      </c>
      <c r="E218" s="3"/>
    </row>
    <row r="219" spans="1:5" ht="24.75" customHeight="1">
      <c r="A219" s="4">
        <v>217</v>
      </c>
      <c r="B219" s="3" t="str">
        <f>"林道鹏"</f>
        <v>林道鹏</v>
      </c>
      <c r="C219" s="3" t="s">
        <v>126</v>
      </c>
      <c r="D219" s="3" t="s">
        <v>225</v>
      </c>
      <c r="E219" s="3"/>
    </row>
    <row r="220" spans="1:5" ht="24.75" customHeight="1">
      <c r="A220" s="4">
        <v>218</v>
      </c>
      <c r="B220" s="3" t="str">
        <f>"蔡妍璐"</f>
        <v>蔡妍璐</v>
      </c>
      <c r="C220" s="3" t="s">
        <v>126</v>
      </c>
      <c r="D220" s="3" t="s">
        <v>226</v>
      </c>
      <c r="E220" s="3"/>
    </row>
    <row r="221" spans="1:5" ht="24.75" customHeight="1">
      <c r="A221" s="4">
        <v>219</v>
      </c>
      <c r="B221" s="3" t="str">
        <f>"吴金玲"</f>
        <v>吴金玲</v>
      </c>
      <c r="C221" s="3" t="s">
        <v>227</v>
      </c>
      <c r="D221" s="3" t="s">
        <v>228</v>
      </c>
      <c r="E221" s="3"/>
    </row>
    <row r="222" spans="1:5" ht="24.75" customHeight="1">
      <c r="A222" s="4">
        <v>220</v>
      </c>
      <c r="B222" s="3" t="str">
        <f>"李日鹏"</f>
        <v>李日鹏</v>
      </c>
      <c r="C222" s="3" t="s">
        <v>229</v>
      </c>
      <c r="D222" s="3" t="s">
        <v>230</v>
      </c>
      <c r="E222" s="3"/>
    </row>
    <row r="223" spans="1:5" ht="24.75" customHeight="1">
      <c r="A223" s="4">
        <v>221</v>
      </c>
      <c r="B223" s="3" t="str">
        <f>"王不六"</f>
        <v>王不六</v>
      </c>
      <c r="C223" s="3" t="s">
        <v>229</v>
      </c>
      <c r="D223" s="3" t="s">
        <v>231</v>
      </c>
      <c r="E223" s="3"/>
    </row>
    <row r="224" spans="1:5" ht="24.75" customHeight="1">
      <c r="A224" s="4">
        <v>222</v>
      </c>
      <c r="B224" s="3" t="str">
        <f>"王定曼"</f>
        <v>王定曼</v>
      </c>
      <c r="C224" s="3" t="s">
        <v>232</v>
      </c>
      <c r="D224" s="3" t="s">
        <v>233</v>
      </c>
      <c r="E224" s="3"/>
    </row>
    <row r="225" spans="1:5" ht="24.75" customHeight="1">
      <c r="A225" s="4">
        <v>223</v>
      </c>
      <c r="B225" s="3" t="str">
        <f>"曾人珍"</f>
        <v>曾人珍</v>
      </c>
      <c r="C225" s="3" t="s">
        <v>232</v>
      </c>
      <c r="D225" s="3" t="s">
        <v>234</v>
      </c>
      <c r="E225" s="3"/>
    </row>
    <row r="226" spans="1:5" ht="24.75" customHeight="1">
      <c r="A226" s="4">
        <v>224</v>
      </c>
      <c r="B226" s="3" t="str">
        <f>"王小喜"</f>
        <v>王小喜</v>
      </c>
      <c r="C226" s="3" t="s">
        <v>232</v>
      </c>
      <c r="D226" s="3" t="s">
        <v>235</v>
      </c>
      <c r="E226" s="3"/>
    </row>
    <row r="227" spans="1:5" ht="24.75" customHeight="1">
      <c r="A227" s="4">
        <v>225</v>
      </c>
      <c r="B227" s="3" t="str">
        <f>"符晶莹"</f>
        <v>符晶莹</v>
      </c>
      <c r="C227" s="3" t="s">
        <v>232</v>
      </c>
      <c r="D227" s="3" t="s">
        <v>236</v>
      </c>
      <c r="E227" s="3"/>
    </row>
    <row r="228" spans="1:5" ht="24.75" customHeight="1">
      <c r="A228" s="4">
        <v>226</v>
      </c>
      <c r="B228" s="3" t="str">
        <f>"陈垂华"</f>
        <v>陈垂华</v>
      </c>
      <c r="C228" s="3" t="s">
        <v>237</v>
      </c>
      <c r="D228" s="3" t="s">
        <v>238</v>
      </c>
      <c r="E228" s="3"/>
    </row>
    <row r="229" spans="1:5" ht="24.75" customHeight="1">
      <c r="A229" s="4">
        <v>227</v>
      </c>
      <c r="B229" s="3" t="str">
        <f>"潘玥伶"</f>
        <v>潘玥伶</v>
      </c>
      <c r="C229" s="3" t="s">
        <v>237</v>
      </c>
      <c r="D229" s="3" t="s">
        <v>239</v>
      </c>
      <c r="E229" s="3"/>
    </row>
    <row r="230" spans="1:5" ht="24.75" customHeight="1">
      <c r="A230" s="4">
        <v>228</v>
      </c>
      <c r="B230" s="3" t="str">
        <f>"钟教壮"</f>
        <v>钟教壮</v>
      </c>
      <c r="C230" s="3" t="s">
        <v>237</v>
      </c>
      <c r="D230" s="3" t="s">
        <v>240</v>
      </c>
      <c r="E230" s="3"/>
    </row>
    <row r="231" spans="1:5" ht="24.75" customHeight="1">
      <c r="A231" s="4">
        <v>229</v>
      </c>
      <c r="B231" s="3" t="str">
        <f>"王文豪"</f>
        <v>王文豪</v>
      </c>
      <c r="C231" s="3" t="s">
        <v>237</v>
      </c>
      <c r="D231" s="3" t="s">
        <v>241</v>
      </c>
      <c r="E231" s="3"/>
    </row>
    <row r="232" spans="1:5" ht="24.75" customHeight="1">
      <c r="A232" s="4">
        <v>230</v>
      </c>
      <c r="B232" s="3" t="str">
        <f>"李超"</f>
        <v>李超</v>
      </c>
      <c r="C232" s="3" t="s">
        <v>237</v>
      </c>
      <c r="D232" s="3" t="s">
        <v>242</v>
      </c>
      <c r="E232" s="3"/>
    </row>
    <row r="233" spans="1:5" ht="24.75" customHeight="1">
      <c r="A233" s="4">
        <v>231</v>
      </c>
      <c r="B233" s="3" t="str">
        <f>"符小玲"</f>
        <v>符小玲</v>
      </c>
      <c r="C233" s="3" t="s">
        <v>237</v>
      </c>
      <c r="D233" s="3" t="s">
        <v>243</v>
      </c>
      <c r="E233" s="3"/>
    </row>
    <row r="234" spans="1:5" ht="24.75" customHeight="1">
      <c r="A234" s="4">
        <v>232</v>
      </c>
      <c r="B234" s="3" t="str">
        <f>"温昌霞"</f>
        <v>温昌霞</v>
      </c>
      <c r="C234" s="3" t="s">
        <v>237</v>
      </c>
      <c r="D234" s="3" t="s">
        <v>244</v>
      </c>
      <c r="E234" s="3"/>
    </row>
    <row r="235" spans="1:5" ht="24.75" customHeight="1">
      <c r="A235" s="4">
        <v>233</v>
      </c>
      <c r="B235" s="3" t="str">
        <f>"许甜甜"</f>
        <v>许甜甜</v>
      </c>
      <c r="C235" s="3" t="s">
        <v>237</v>
      </c>
      <c r="D235" s="3" t="s">
        <v>245</v>
      </c>
      <c r="E235" s="3"/>
    </row>
    <row r="236" spans="1:5" ht="24.75" customHeight="1">
      <c r="A236" s="4">
        <v>234</v>
      </c>
      <c r="B236" s="3" t="str">
        <f>"孙学武"</f>
        <v>孙学武</v>
      </c>
      <c r="C236" s="3" t="s">
        <v>237</v>
      </c>
      <c r="D236" s="3" t="s">
        <v>246</v>
      </c>
      <c r="E236" s="3"/>
    </row>
    <row r="237" spans="1:5" ht="24.75" customHeight="1">
      <c r="A237" s="4">
        <v>235</v>
      </c>
      <c r="B237" s="3" t="str">
        <f>"王学清"</f>
        <v>王学清</v>
      </c>
      <c r="C237" s="3" t="s">
        <v>237</v>
      </c>
      <c r="D237" s="3" t="s">
        <v>247</v>
      </c>
      <c r="E237" s="3"/>
    </row>
    <row r="238" spans="1:5" ht="24.75" customHeight="1">
      <c r="A238" s="4">
        <v>236</v>
      </c>
      <c r="B238" s="3" t="str">
        <f>"魏芯瑶"</f>
        <v>魏芯瑶</v>
      </c>
      <c r="C238" s="3" t="s">
        <v>237</v>
      </c>
      <c r="D238" s="3" t="s">
        <v>248</v>
      </c>
      <c r="E238" s="3"/>
    </row>
    <row r="239" spans="1:5" ht="24.75" customHeight="1">
      <c r="A239" s="4">
        <v>237</v>
      </c>
      <c r="B239" s="3" t="str">
        <f>"陈燕妃"</f>
        <v>陈燕妃</v>
      </c>
      <c r="C239" s="3" t="s">
        <v>237</v>
      </c>
      <c r="D239" s="3" t="s">
        <v>249</v>
      </c>
      <c r="E239" s="3"/>
    </row>
    <row r="240" spans="1:5" ht="24.75" customHeight="1">
      <c r="A240" s="4">
        <v>238</v>
      </c>
      <c r="B240" s="3" t="str">
        <f>"钟柳"</f>
        <v>钟柳</v>
      </c>
      <c r="C240" s="3" t="s">
        <v>237</v>
      </c>
      <c r="D240" s="3" t="s">
        <v>250</v>
      </c>
      <c r="E240" s="3"/>
    </row>
    <row r="241" spans="1:5" ht="24.75" customHeight="1">
      <c r="A241" s="4">
        <v>239</v>
      </c>
      <c r="B241" s="3" t="str">
        <f>"王发司"</f>
        <v>王发司</v>
      </c>
      <c r="C241" s="3" t="s">
        <v>237</v>
      </c>
      <c r="D241" s="3" t="s">
        <v>251</v>
      </c>
      <c r="E241" s="3"/>
    </row>
    <row r="242" spans="1:5" ht="24.75" customHeight="1">
      <c r="A242" s="4">
        <v>240</v>
      </c>
      <c r="B242" s="3" t="str">
        <f>"吴婉"</f>
        <v>吴婉</v>
      </c>
      <c r="C242" s="3" t="s">
        <v>237</v>
      </c>
      <c r="D242" s="3" t="s">
        <v>252</v>
      </c>
      <c r="E242" s="3"/>
    </row>
    <row r="243" spans="1:5" ht="24.75" customHeight="1">
      <c r="A243" s="4">
        <v>241</v>
      </c>
      <c r="B243" s="3" t="str">
        <f>"吴全信"</f>
        <v>吴全信</v>
      </c>
      <c r="C243" s="3" t="s">
        <v>237</v>
      </c>
      <c r="D243" s="3" t="s">
        <v>253</v>
      </c>
      <c r="E243" s="3"/>
    </row>
    <row r="244" spans="1:5" ht="24.75" customHeight="1">
      <c r="A244" s="4">
        <v>242</v>
      </c>
      <c r="B244" s="3" t="str">
        <f>"李宗吉"</f>
        <v>李宗吉</v>
      </c>
      <c r="C244" s="3" t="s">
        <v>237</v>
      </c>
      <c r="D244" s="3" t="s">
        <v>254</v>
      </c>
      <c r="E244" s="3"/>
    </row>
    <row r="245" spans="1:5" ht="24.75" customHeight="1">
      <c r="A245" s="4">
        <v>243</v>
      </c>
      <c r="B245" s="3" t="str">
        <f>"郑德福"</f>
        <v>郑德福</v>
      </c>
      <c r="C245" s="3" t="s">
        <v>237</v>
      </c>
      <c r="D245" s="3" t="s">
        <v>255</v>
      </c>
      <c r="E245" s="3"/>
    </row>
    <row r="246" spans="1:5" ht="24.75" customHeight="1">
      <c r="A246" s="4">
        <v>244</v>
      </c>
      <c r="B246" s="3" t="str">
        <f>"黄日奇"</f>
        <v>黄日奇</v>
      </c>
      <c r="C246" s="3" t="s">
        <v>237</v>
      </c>
      <c r="D246" s="3" t="s">
        <v>256</v>
      </c>
      <c r="E246" s="3"/>
    </row>
    <row r="247" spans="1:5" ht="24.75" customHeight="1">
      <c r="A247" s="4">
        <v>245</v>
      </c>
      <c r="B247" s="3" t="str">
        <f>"李珍媚"</f>
        <v>李珍媚</v>
      </c>
      <c r="C247" s="3" t="s">
        <v>237</v>
      </c>
      <c r="D247" s="3" t="s">
        <v>257</v>
      </c>
      <c r="E247" s="3"/>
    </row>
    <row r="248" spans="1:5" ht="24.75" customHeight="1">
      <c r="A248" s="4">
        <v>246</v>
      </c>
      <c r="B248" s="3" t="str">
        <f>" 符冬恋"</f>
        <v> 符冬恋</v>
      </c>
      <c r="C248" s="3" t="s">
        <v>258</v>
      </c>
      <c r="D248" s="3" t="s">
        <v>259</v>
      </c>
      <c r="E248" s="3"/>
    </row>
    <row r="249" spans="1:5" ht="24.75" customHeight="1">
      <c r="A249" s="4">
        <v>247</v>
      </c>
      <c r="B249" s="3" t="str">
        <f>"陈太重"</f>
        <v>陈太重</v>
      </c>
      <c r="C249" s="3" t="s">
        <v>258</v>
      </c>
      <c r="D249" s="3" t="s">
        <v>260</v>
      </c>
      <c r="E249" s="3"/>
    </row>
    <row r="250" spans="1:5" ht="24.75" customHeight="1">
      <c r="A250" s="4">
        <v>248</v>
      </c>
      <c r="B250" s="3" t="str">
        <f>"黄劲"</f>
        <v>黄劲</v>
      </c>
      <c r="C250" s="3" t="s">
        <v>258</v>
      </c>
      <c r="D250" s="3" t="s">
        <v>261</v>
      </c>
      <c r="E250" s="3"/>
    </row>
    <row r="251" spans="1:5" ht="24.75" customHeight="1">
      <c r="A251" s="4">
        <v>249</v>
      </c>
      <c r="B251" s="3" t="str">
        <f>"陈学帼"</f>
        <v>陈学帼</v>
      </c>
      <c r="C251" s="3" t="s">
        <v>258</v>
      </c>
      <c r="D251" s="3" t="s">
        <v>262</v>
      </c>
      <c r="E251" s="3"/>
    </row>
    <row r="252" spans="1:5" ht="24.75" customHeight="1">
      <c r="A252" s="4">
        <v>250</v>
      </c>
      <c r="B252" s="3" t="str">
        <f>"符循优"</f>
        <v>符循优</v>
      </c>
      <c r="C252" s="3" t="s">
        <v>258</v>
      </c>
      <c r="D252" s="3" t="s">
        <v>263</v>
      </c>
      <c r="E252" s="3"/>
    </row>
    <row r="253" spans="1:5" ht="24.75" customHeight="1">
      <c r="A253" s="4">
        <v>251</v>
      </c>
      <c r="B253" s="3" t="str">
        <f>"吴多娇"</f>
        <v>吴多娇</v>
      </c>
      <c r="C253" s="3" t="s">
        <v>258</v>
      </c>
      <c r="D253" s="3" t="s">
        <v>264</v>
      </c>
      <c r="E253" s="3"/>
    </row>
    <row r="254" spans="1:5" ht="24.75" customHeight="1">
      <c r="A254" s="4">
        <v>252</v>
      </c>
      <c r="B254" s="3" t="str">
        <f>"曾梅焕"</f>
        <v>曾梅焕</v>
      </c>
      <c r="C254" s="3" t="s">
        <v>258</v>
      </c>
      <c r="D254" s="3" t="s">
        <v>265</v>
      </c>
      <c r="E254" s="3"/>
    </row>
    <row r="255" spans="1:5" ht="24.75" customHeight="1">
      <c r="A255" s="4">
        <v>253</v>
      </c>
      <c r="B255" s="3" t="str">
        <f>"刘法贵"</f>
        <v>刘法贵</v>
      </c>
      <c r="C255" s="3" t="s">
        <v>258</v>
      </c>
      <c r="D255" s="3" t="s">
        <v>266</v>
      </c>
      <c r="E255" s="3"/>
    </row>
    <row r="256" spans="1:5" ht="24.75" customHeight="1">
      <c r="A256" s="4">
        <v>254</v>
      </c>
      <c r="B256" s="3" t="str">
        <f>"邢慧全"</f>
        <v>邢慧全</v>
      </c>
      <c r="C256" s="3" t="s">
        <v>258</v>
      </c>
      <c r="D256" s="3" t="s">
        <v>267</v>
      </c>
      <c r="E256" s="3"/>
    </row>
    <row r="257" spans="1:5" ht="24.75" customHeight="1">
      <c r="A257" s="4">
        <v>255</v>
      </c>
      <c r="B257" s="3" t="str">
        <f>"占子超"</f>
        <v>占子超</v>
      </c>
      <c r="C257" s="3" t="s">
        <v>258</v>
      </c>
      <c r="D257" s="3" t="s">
        <v>268</v>
      </c>
      <c r="E257" s="3"/>
    </row>
    <row r="258" spans="1:5" ht="24.75" customHeight="1">
      <c r="A258" s="4">
        <v>256</v>
      </c>
      <c r="B258" s="3" t="str">
        <f>"罗小暖"</f>
        <v>罗小暖</v>
      </c>
      <c r="C258" s="3" t="s">
        <v>258</v>
      </c>
      <c r="D258" s="3" t="s">
        <v>269</v>
      </c>
      <c r="E258" s="3"/>
    </row>
    <row r="259" spans="1:5" ht="24.75" customHeight="1">
      <c r="A259" s="4">
        <v>257</v>
      </c>
      <c r="B259" s="3" t="str">
        <f>"曾秀英"</f>
        <v>曾秀英</v>
      </c>
      <c r="C259" s="3" t="s">
        <v>258</v>
      </c>
      <c r="D259" s="3" t="s">
        <v>270</v>
      </c>
      <c r="E259" s="3"/>
    </row>
    <row r="260" spans="1:5" ht="24.75" customHeight="1">
      <c r="A260" s="4">
        <v>258</v>
      </c>
      <c r="B260" s="3" t="str">
        <f>"王茜茹"</f>
        <v>王茜茹</v>
      </c>
      <c r="C260" s="3" t="s">
        <v>258</v>
      </c>
      <c r="D260" s="3" t="s">
        <v>271</v>
      </c>
      <c r="E260" s="3"/>
    </row>
    <row r="261" spans="1:5" ht="24.75" customHeight="1">
      <c r="A261" s="4">
        <v>259</v>
      </c>
      <c r="B261" s="3" t="str">
        <f>"冯亚珠"</f>
        <v>冯亚珠</v>
      </c>
      <c r="C261" s="3" t="s">
        <v>258</v>
      </c>
      <c r="D261" s="3" t="s">
        <v>272</v>
      </c>
      <c r="E261" s="3"/>
    </row>
    <row r="262" spans="1:5" ht="24.75" customHeight="1">
      <c r="A262" s="4">
        <v>260</v>
      </c>
      <c r="B262" s="3" t="str">
        <f>"陆以亮"</f>
        <v>陆以亮</v>
      </c>
      <c r="C262" s="3" t="s">
        <v>258</v>
      </c>
      <c r="D262" s="3" t="s">
        <v>273</v>
      </c>
      <c r="E262" s="3"/>
    </row>
    <row r="263" spans="1:5" ht="24.75" customHeight="1">
      <c r="A263" s="4">
        <v>261</v>
      </c>
      <c r="B263" s="3" t="str">
        <f>"吴春转"</f>
        <v>吴春转</v>
      </c>
      <c r="C263" s="3" t="s">
        <v>258</v>
      </c>
      <c r="D263" s="3" t="s">
        <v>274</v>
      </c>
      <c r="E263" s="3"/>
    </row>
    <row r="264" spans="1:5" ht="24.75" customHeight="1">
      <c r="A264" s="4">
        <v>262</v>
      </c>
      <c r="B264" s="3" t="str">
        <f>"李学仕"</f>
        <v>李学仕</v>
      </c>
      <c r="C264" s="3" t="s">
        <v>275</v>
      </c>
      <c r="D264" s="3" t="s">
        <v>276</v>
      </c>
      <c r="E264" s="3"/>
    </row>
    <row r="265" spans="1:5" ht="24.75" customHeight="1">
      <c r="A265" s="4">
        <v>263</v>
      </c>
      <c r="B265" s="3" t="str">
        <f>"张玉琦"</f>
        <v>张玉琦</v>
      </c>
      <c r="C265" s="3" t="s">
        <v>275</v>
      </c>
      <c r="D265" s="3" t="s">
        <v>277</v>
      </c>
      <c r="E265" s="3"/>
    </row>
    <row r="266" spans="1:5" ht="24.75" customHeight="1">
      <c r="A266" s="4">
        <v>264</v>
      </c>
      <c r="B266" s="3" t="str">
        <f>"彭燕"</f>
        <v>彭燕</v>
      </c>
      <c r="C266" s="3" t="s">
        <v>275</v>
      </c>
      <c r="D266" s="3" t="s">
        <v>278</v>
      </c>
      <c r="E266" s="3"/>
    </row>
    <row r="267" spans="1:5" ht="24.75" customHeight="1">
      <c r="A267" s="4">
        <v>265</v>
      </c>
      <c r="B267" s="3" t="str">
        <f>"程丽梅"</f>
        <v>程丽梅</v>
      </c>
      <c r="C267" s="3" t="s">
        <v>275</v>
      </c>
      <c r="D267" s="3" t="s">
        <v>279</v>
      </c>
      <c r="E267" s="3"/>
    </row>
    <row r="268" spans="1:5" ht="24.75" customHeight="1">
      <c r="A268" s="4">
        <v>266</v>
      </c>
      <c r="B268" s="3" t="str">
        <f>"李兰冠"</f>
        <v>李兰冠</v>
      </c>
      <c r="C268" s="3" t="s">
        <v>280</v>
      </c>
      <c r="D268" s="3" t="s">
        <v>281</v>
      </c>
      <c r="E268" s="3"/>
    </row>
    <row r="269" spans="1:5" ht="24.75" customHeight="1">
      <c r="A269" s="4">
        <v>267</v>
      </c>
      <c r="B269" s="3" t="str">
        <f>"郑静"</f>
        <v>郑静</v>
      </c>
      <c r="C269" s="3" t="s">
        <v>280</v>
      </c>
      <c r="D269" s="3" t="s">
        <v>282</v>
      </c>
      <c r="E269" s="3"/>
    </row>
    <row r="270" spans="1:5" ht="24.75" customHeight="1">
      <c r="A270" s="4">
        <v>268</v>
      </c>
      <c r="B270" s="3" t="str">
        <f>"王金佐"</f>
        <v>王金佐</v>
      </c>
      <c r="C270" s="3" t="s">
        <v>280</v>
      </c>
      <c r="D270" s="3" t="s">
        <v>283</v>
      </c>
      <c r="E270" s="3"/>
    </row>
    <row r="271" spans="1:5" ht="24.75" customHeight="1">
      <c r="A271" s="4">
        <v>269</v>
      </c>
      <c r="B271" s="3" t="str">
        <f>"叶静疑"</f>
        <v>叶静疑</v>
      </c>
      <c r="C271" s="3" t="s">
        <v>280</v>
      </c>
      <c r="D271" s="3" t="s">
        <v>284</v>
      </c>
      <c r="E271" s="3"/>
    </row>
    <row r="272" spans="1:5" ht="24.75" customHeight="1">
      <c r="A272" s="4">
        <v>270</v>
      </c>
      <c r="B272" s="3" t="str">
        <f>"罗成山"</f>
        <v>罗成山</v>
      </c>
      <c r="C272" s="3" t="s">
        <v>280</v>
      </c>
      <c r="D272" s="3" t="s">
        <v>285</v>
      </c>
      <c r="E272" s="3"/>
    </row>
    <row r="273" spans="1:5" ht="24.75" customHeight="1">
      <c r="A273" s="4">
        <v>271</v>
      </c>
      <c r="B273" s="3" t="str">
        <f>"羊华女"</f>
        <v>羊华女</v>
      </c>
      <c r="C273" s="3" t="s">
        <v>280</v>
      </c>
      <c r="D273" s="3" t="s">
        <v>286</v>
      </c>
      <c r="E273" s="3"/>
    </row>
    <row r="274" spans="1:5" ht="24.75" customHeight="1">
      <c r="A274" s="4">
        <v>272</v>
      </c>
      <c r="B274" s="3" t="str">
        <f>"李丹艳"</f>
        <v>李丹艳</v>
      </c>
      <c r="C274" s="3" t="s">
        <v>280</v>
      </c>
      <c r="D274" s="3" t="s">
        <v>287</v>
      </c>
      <c r="E274" s="3"/>
    </row>
    <row r="275" spans="1:5" ht="24.75" customHeight="1">
      <c r="A275" s="4">
        <v>273</v>
      </c>
      <c r="B275" s="3" t="str">
        <f>"蔡维佳"</f>
        <v>蔡维佳</v>
      </c>
      <c r="C275" s="3" t="s">
        <v>280</v>
      </c>
      <c r="D275" s="3" t="s">
        <v>288</v>
      </c>
      <c r="E275" s="3"/>
    </row>
    <row r="276" spans="1:5" ht="24.75" customHeight="1">
      <c r="A276" s="4">
        <v>274</v>
      </c>
      <c r="B276" s="3" t="str">
        <f>"陈波"</f>
        <v>陈波</v>
      </c>
      <c r="C276" s="3" t="s">
        <v>280</v>
      </c>
      <c r="D276" s="3" t="s">
        <v>289</v>
      </c>
      <c r="E276" s="3"/>
    </row>
    <row r="277" spans="1:5" ht="24.75" customHeight="1">
      <c r="A277" s="4">
        <v>275</v>
      </c>
      <c r="B277" s="3" t="str">
        <f>"王维"</f>
        <v>王维</v>
      </c>
      <c r="C277" s="3" t="s">
        <v>280</v>
      </c>
      <c r="D277" s="3" t="s">
        <v>290</v>
      </c>
      <c r="E277" s="3"/>
    </row>
    <row r="278" spans="1:5" ht="24.75" customHeight="1">
      <c r="A278" s="4">
        <v>276</v>
      </c>
      <c r="B278" s="3" t="str">
        <f>"陆晓婷"</f>
        <v>陆晓婷</v>
      </c>
      <c r="C278" s="3" t="s">
        <v>280</v>
      </c>
      <c r="D278" s="3" t="s">
        <v>291</v>
      </c>
      <c r="E278" s="3"/>
    </row>
    <row r="279" spans="1:5" ht="24.75" customHeight="1">
      <c r="A279" s="4">
        <v>277</v>
      </c>
      <c r="B279" s="3" t="str">
        <f>"文倩"</f>
        <v>文倩</v>
      </c>
      <c r="C279" s="3" t="s">
        <v>292</v>
      </c>
      <c r="D279" s="3" t="s">
        <v>293</v>
      </c>
      <c r="E279" s="3"/>
    </row>
    <row r="280" spans="1:5" ht="24.75" customHeight="1">
      <c r="A280" s="4">
        <v>278</v>
      </c>
      <c r="B280" s="3" t="str">
        <f>"陈玺"</f>
        <v>陈玺</v>
      </c>
      <c r="C280" s="3" t="s">
        <v>292</v>
      </c>
      <c r="D280" s="3" t="s">
        <v>294</v>
      </c>
      <c r="E280" s="3"/>
    </row>
    <row r="281" spans="1:5" ht="24.75" customHeight="1">
      <c r="A281" s="4">
        <v>279</v>
      </c>
      <c r="B281" s="3" t="str">
        <f>"何小珺"</f>
        <v>何小珺</v>
      </c>
      <c r="C281" s="3" t="s">
        <v>292</v>
      </c>
      <c r="D281" s="3" t="s">
        <v>295</v>
      </c>
      <c r="E281" s="3"/>
    </row>
    <row r="282" spans="1:5" ht="24.75" customHeight="1">
      <c r="A282" s="4">
        <v>280</v>
      </c>
      <c r="B282" s="3" t="str">
        <f>"王谋峰"</f>
        <v>王谋峰</v>
      </c>
      <c r="C282" s="3" t="s">
        <v>292</v>
      </c>
      <c r="D282" s="3" t="s">
        <v>296</v>
      </c>
      <c r="E282" s="3"/>
    </row>
    <row r="283" spans="1:5" ht="24.75" customHeight="1">
      <c r="A283" s="4">
        <v>281</v>
      </c>
      <c r="B283" s="3" t="str">
        <f>"王菲"</f>
        <v>王菲</v>
      </c>
      <c r="C283" s="3" t="s">
        <v>292</v>
      </c>
      <c r="D283" s="3" t="s">
        <v>297</v>
      </c>
      <c r="E283" s="3"/>
    </row>
    <row r="284" spans="1:5" ht="24.75" customHeight="1">
      <c r="A284" s="4">
        <v>282</v>
      </c>
      <c r="B284" s="3" t="str">
        <f>"符发兴"</f>
        <v>符发兴</v>
      </c>
      <c r="C284" s="3" t="s">
        <v>292</v>
      </c>
      <c r="D284" s="3" t="s">
        <v>298</v>
      </c>
      <c r="E284" s="3"/>
    </row>
    <row r="285" spans="1:5" ht="24.75" customHeight="1">
      <c r="A285" s="4">
        <v>283</v>
      </c>
      <c r="B285" s="3" t="str">
        <f>"蔡馨"</f>
        <v>蔡馨</v>
      </c>
      <c r="C285" s="3" t="s">
        <v>292</v>
      </c>
      <c r="D285" s="3" t="s">
        <v>299</v>
      </c>
      <c r="E285" s="3"/>
    </row>
    <row r="286" spans="1:5" ht="24.75" customHeight="1">
      <c r="A286" s="4">
        <v>284</v>
      </c>
      <c r="B286" s="3" t="str">
        <f>"黄梦碟"</f>
        <v>黄梦碟</v>
      </c>
      <c r="C286" s="3" t="s">
        <v>292</v>
      </c>
      <c r="D286" s="3" t="s">
        <v>300</v>
      </c>
      <c r="E286" s="3"/>
    </row>
    <row r="287" spans="1:5" ht="24.75" customHeight="1">
      <c r="A287" s="4">
        <v>285</v>
      </c>
      <c r="B287" s="3" t="str">
        <f>"吴季春"</f>
        <v>吴季春</v>
      </c>
      <c r="C287" s="3" t="s">
        <v>292</v>
      </c>
      <c r="D287" s="3" t="s">
        <v>301</v>
      </c>
      <c r="E287" s="3"/>
    </row>
    <row r="288" spans="1:5" ht="24.75" customHeight="1">
      <c r="A288" s="4">
        <v>286</v>
      </c>
      <c r="B288" s="3" t="str">
        <f>"吴明婷"</f>
        <v>吴明婷</v>
      </c>
      <c r="C288" s="3" t="s">
        <v>292</v>
      </c>
      <c r="D288" s="3" t="s">
        <v>302</v>
      </c>
      <c r="E288" s="3"/>
    </row>
    <row r="289" spans="1:5" ht="24.75" customHeight="1">
      <c r="A289" s="4">
        <v>287</v>
      </c>
      <c r="B289" s="3" t="str">
        <f>"薛金美"</f>
        <v>薛金美</v>
      </c>
      <c r="C289" s="3" t="s">
        <v>292</v>
      </c>
      <c r="D289" s="3" t="s">
        <v>303</v>
      </c>
      <c r="E289" s="3"/>
    </row>
    <row r="290" spans="1:5" ht="24.75" customHeight="1">
      <c r="A290" s="4">
        <v>288</v>
      </c>
      <c r="B290" s="3" t="str">
        <f>"王颖"</f>
        <v>王颖</v>
      </c>
      <c r="C290" s="3" t="s">
        <v>292</v>
      </c>
      <c r="D290" s="3" t="s">
        <v>304</v>
      </c>
      <c r="E290" s="3"/>
    </row>
    <row r="291" spans="1:5" ht="24.75" customHeight="1">
      <c r="A291" s="4">
        <v>289</v>
      </c>
      <c r="B291" s="3" t="str">
        <f>"李晓康"</f>
        <v>李晓康</v>
      </c>
      <c r="C291" s="3" t="s">
        <v>292</v>
      </c>
      <c r="D291" s="3" t="s">
        <v>305</v>
      </c>
      <c r="E291" s="3"/>
    </row>
    <row r="292" spans="1:5" ht="24.75" customHeight="1">
      <c r="A292" s="4">
        <v>290</v>
      </c>
      <c r="B292" s="3" t="str">
        <f>"王井德"</f>
        <v>王井德</v>
      </c>
      <c r="C292" s="3" t="s">
        <v>292</v>
      </c>
      <c r="D292" s="3" t="s">
        <v>306</v>
      </c>
      <c r="E292" s="3"/>
    </row>
    <row r="293" spans="1:5" ht="24.75" customHeight="1">
      <c r="A293" s="4">
        <v>291</v>
      </c>
      <c r="B293" s="3" t="str">
        <f>" 陈明强"</f>
        <v> 陈明强</v>
      </c>
      <c r="C293" s="3" t="s">
        <v>292</v>
      </c>
      <c r="D293" s="3" t="s">
        <v>307</v>
      </c>
      <c r="E293" s="3"/>
    </row>
    <row r="294" spans="1:5" ht="24.75" customHeight="1">
      <c r="A294" s="4">
        <v>292</v>
      </c>
      <c r="B294" s="3" t="str">
        <f>"洪果"</f>
        <v>洪果</v>
      </c>
      <c r="C294" s="3" t="s">
        <v>292</v>
      </c>
      <c r="D294" s="3" t="s">
        <v>308</v>
      </c>
      <c r="E294" s="3"/>
    </row>
    <row r="295" spans="1:5" ht="24.75" customHeight="1">
      <c r="A295" s="4">
        <v>293</v>
      </c>
      <c r="B295" s="3" t="str">
        <f>"王宗钰"</f>
        <v>王宗钰</v>
      </c>
      <c r="C295" s="3" t="s">
        <v>292</v>
      </c>
      <c r="D295" s="3" t="s">
        <v>309</v>
      </c>
      <c r="E295" s="3"/>
    </row>
    <row r="296" spans="1:5" ht="24.75" customHeight="1">
      <c r="A296" s="4">
        <v>294</v>
      </c>
      <c r="B296" s="3" t="str">
        <f>"王辉"</f>
        <v>王辉</v>
      </c>
      <c r="C296" s="3" t="s">
        <v>292</v>
      </c>
      <c r="D296" s="3" t="s">
        <v>310</v>
      </c>
      <c r="E296" s="3"/>
    </row>
    <row r="297" spans="1:5" ht="24.75" customHeight="1">
      <c r="A297" s="4">
        <v>295</v>
      </c>
      <c r="B297" s="3" t="str">
        <f>"王文杰"</f>
        <v>王文杰</v>
      </c>
      <c r="C297" s="3" t="s">
        <v>292</v>
      </c>
      <c r="D297" s="3" t="s">
        <v>311</v>
      </c>
      <c r="E297" s="3"/>
    </row>
    <row r="298" spans="1:5" ht="24.75" customHeight="1">
      <c r="A298" s="4">
        <v>296</v>
      </c>
      <c r="B298" s="3" t="str">
        <f>"曾维君"</f>
        <v>曾维君</v>
      </c>
      <c r="C298" s="3" t="s">
        <v>292</v>
      </c>
      <c r="D298" s="3" t="s">
        <v>312</v>
      </c>
      <c r="E298" s="3"/>
    </row>
    <row r="299" spans="1:5" ht="24.75" customHeight="1">
      <c r="A299" s="4">
        <v>297</v>
      </c>
      <c r="B299" s="3" t="str">
        <f>"赵伟江"</f>
        <v>赵伟江</v>
      </c>
      <c r="C299" s="3" t="s">
        <v>292</v>
      </c>
      <c r="D299" s="3" t="s">
        <v>313</v>
      </c>
      <c r="E299" s="3"/>
    </row>
    <row r="300" spans="1:5" ht="24.75" customHeight="1">
      <c r="A300" s="4">
        <v>298</v>
      </c>
      <c r="B300" s="3" t="str">
        <f>"王绥良"</f>
        <v>王绥良</v>
      </c>
      <c r="C300" s="3" t="s">
        <v>292</v>
      </c>
      <c r="D300" s="3" t="s">
        <v>203</v>
      </c>
      <c r="E300" s="3"/>
    </row>
    <row r="301" spans="1:5" ht="24.75" customHeight="1">
      <c r="A301" s="4">
        <v>299</v>
      </c>
      <c r="B301" s="3" t="str">
        <f>"李雪颜"</f>
        <v>李雪颜</v>
      </c>
      <c r="C301" s="3" t="s">
        <v>292</v>
      </c>
      <c r="D301" s="3" t="s">
        <v>314</v>
      </c>
      <c r="E301" s="3"/>
    </row>
    <row r="302" spans="1:5" ht="24.75" customHeight="1">
      <c r="A302" s="4">
        <v>300</v>
      </c>
      <c r="B302" s="3" t="str">
        <f>"吉恒山"</f>
        <v>吉恒山</v>
      </c>
      <c r="C302" s="3" t="s">
        <v>292</v>
      </c>
      <c r="D302" s="3" t="s">
        <v>315</v>
      </c>
      <c r="E302" s="3"/>
    </row>
    <row r="303" spans="1:5" ht="24.75" customHeight="1">
      <c r="A303" s="4">
        <v>301</v>
      </c>
      <c r="B303" s="3" t="str">
        <f>"符雪音"</f>
        <v>符雪音</v>
      </c>
      <c r="C303" s="3" t="s">
        <v>292</v>
      </c>
      <c r="D303" s="3" t="s">
        <v>316</v>
      </c>
      <c r="E303" s="3"/>
    </row>
    <row r="304" spans="1:5" ht="24.75" customHeight="1">
      <c r="A304" s="4">
        <v>302</v>
      </c>
      <c r="B304" s="3" t="str">
        <f>"吴花菊"</f>
        <v>吴花菊</v>
      </c>
      <c r="C304" s="3" t="s">
        <v>292</v>
      </c>
      <c r="D304" s="3" t="s">
        <v>317</v>
      </c>
      <c r="E304" s="3"/>
    </row>
    <row r="305" spans="1:5" ht="24.75" customHeight="1">
      <c r="A305" s="4">
        <v>303</v>
      </c>
      <c r="B305" s="3" t="str">
        <f>"黄鑫民"</f>
        <v>黄鑫民</v>
      </c>
      <c r="C305" s="3" t="s">
        <v>292</v>
      </c>
      <c r="D305" s="3" t="s">
        <v>318</v>
      </c>
      <c r="E305" s="3"/>
    </row>
    <row r="306" spans="1:5" ht="24.75" customHeight="1">
      <c r="A306" s="4">
        <v>304</v>
      </c>
      <c r="B306" s="3" t="str">
        <f>"何佳玉"</f>
        <v>何佳玉</v>
      </c>
      <c r="C306" s="3" t="s">
        <v>292</v>
      </c>
      <c r="D306" s="3" t="s">
        <v>319</v>
      </c>
      <c r="E306" s="3"/>
    </row>
    <row r="307" spans="1:5" ht="24.75" customHeight="1">
      <c r="A307" s="4">
        <v>305</v>
      </c>
      <c r="B307" s="3" t="str">
        <f>"周发缝"</f>
        <v>周发缝</v>
      </c>
      <c r="C307" s="3" t="s">
        <v>292</v>
      </c>
      <c r="D307" s="3" t="s">
        <v>320</v>
      </c>
      <c r="E307" s="3"/>
    </row>
    <row r="308" spans="1:5" ht="24.75" customHeight="1">
      <c r="A308" s="4">
        <v>306</v>
      </c>
      <c r="B308" s="3" t="str">
        <f>"周肖"</f>
        <v>周肖</v>
      </c>
      <c r="C308" s="3" t="s">
        <v>292</v>
      </c>
      <c r="D308" s="3" t="s">
        <v>321</v>
      </c>
      <c r="E308" s="3"/>
    </row>
    <row r="309" spans="1:5" ht="24.75" customHeight="1">
      <c r="A309" s="4">
        <v>307</v>
      </c>
      <c r="B309" s="3" t="str">
        <f>"李慧莉"</f>
        <v>李慧莉</v>
      </c>
      <c r="C309" s="3" t="s">
        <v>292</v>
      </c>
      <c r="D309" s="3" t="s">
        <v>322</v>
      </c>
      <c r="E309" s="3"/>
    </row>
    <row r="310" spans="1:5" ht="24.75" customHeight="1">
      <c r="A310" s="4">
        <v>308</v>
      </c>
      <c r="B310" s="3" t="str">
        <f>"邱妚芳"</f>
        <v>邱妚芳</v>
      </c>
      <c r="C310" s="3" t="s">
        <v>292</v>
      </c>
      <c r="D310" s="3" t="s">
        <v>323</v>
      </c>
      <c r="E310" s="3"/>
    </row>
    <row r="311" spans="1:5" ht="24.75" customHeight="1">
      <c r="A311" s="4">
        <v>309</v>
      </c>
      <c r="B311" s="3" t="str">
        <f>"王迩莅"</f>
        <v>王迩莅</v>
      </c>
      <c r="C311" s="3" t="s">
        <v>292</v>
      </c>
      <c r="D311" s="3" t="s">
        <v>324</v>
      </c>
      <c r="E311" s="3"/>
    </row>
    <row r="312" spans="1:5" ht="24.75" customHeight="1">
      <c r="A312" s="4">
        <v>310</v>
      </c>
      <c r="B312" s="3" t="str">
        <f>"骆婆荣"</f>
        <v>骆婆荣</v>
      </c>
      <c r="C312" s="3" t="s">
        <v>292</v>
      </c>
      <c r="D312" s="3" t="s">
        <v>325</v>
      </c>
      <c r="E312" s="3"/>
    </row>
    <row r="313" spans="1:5" ht="24.75" customHeight="1">
      <c r="A313" s="4">
        <v>311</v>
      </c>
      <c r="B313" s="3" t="str">
        <f>"翁雪莹"</f>
        <v>翁雪莹</v>
      </c>
      <c r="C313" s="3" t="s">
        <v>292</v>
      </c>
      <c r="D313" s="3" t="s">
        <v>326</v>
      </c>
      <c r="E313" s="3"/>
    </row>
    <row r="314" spans="1:5" ht="24.75" customHeight="1">
      <c r="A314" s="4">
        <v>312</v>
      </c>
      <c r="B314" s="3" t="str">
        <f>"张成菊"</f>
        <v>张成菊</v>
      </c>
      <c r="C314" s="3" t="s">
        <v>292</v>
      </c>
      <c r="D314" s="3" t="s">
        <v>327</v>
      </c>
      <c r="E314" s="3"/>
    </row>
    <row r="315" spans="1:5" ht="24.75" customHeight="1">
      <c r="A315" s="4">
        <v>313</v>
      </c>
      <c r="B315" s="3" t="str">
        <f>"符丽琼"</f>
        <v>符丽琼</v>
      </c>
      <c r="C315" s="3" t="s">
        <v>292</v>
      </c>
      <c r="D315" s="3" t="s">
        <v>328</v>
      </c>
      <c r="E315" s="3"/>
    </row>
    <row r="316" spans="1:5" ht="24.75" customHeight="1">
      <c r="A316" s="4">
        <v>314</v>
      </c>
      <c r="B316" s="3" t="str">
        <f>"符群青"</f>
        <v>符群青</v>
      </c>
      <c r="C316" s="3" t="s">
        <v>292</v>
      </c>
      <c r="D316" s="3" t="s">
        <v>329</v>
      </c>
      <c r="E316" s="3"/>
    </row>
    <row r="317" spans="1:5" ht="24.75" customHeight="1">
      <c r="A317" s="4">
        <v>315</v>
      </c>
      <c r="B317" s="3" t="str">
        <f>"吴华玉"</f>
        <v>吴华玉</v>
      </c>
      <c r="C317" s="3" t="s">
        <v>292</v>
      </c>
      <c r="D317" s="3" t="s">
        <v>330</v>
      </c>
      <c r="E317" s="3"/>
    </row>
    <row r="318" spans="1:5" ht="24.75" customHeight="1">
      <c r="A318" s="4">
        <v>316</v>
      </c>
      <c r="B318" s="3" t="str">
        <f>"王小楠"</f>
        <v>王小楠</v>
      </c>
      <c r="C318" s="3" t="s">
        <v>292</v>
      </c>
      <c r="D318" s="3" t="s">
        <v>331</v>
      </c>
      <c r="E318" s="3"/>
    </row>
    <row r="319" spans="1:5" ht="24.75" customHeight="1">
      <c r="A319" s="4">
        <v>317</v>
      </c>
      <c r="B319" s="3" t="str">
        <f>"蒋微微"</f>
        <v>蒋微微</v>
      </c>
      <c r="C319" s="3" t="s">
        <v>292</v>
      </c>
      <c r="D319" s="3" t="s">
        <v>332</v>
      </c>
      <c r="E319" s="3"/>
    </row>
    <row r="320" spans="1:5" ht="24.75" customHeight="1">
      <c r="A320" s="4">
        <v>318</v>
      </c>
      <c r="B320" s="3" t="str">
        <f>"林资裕"</f>
        <v>林资裕</v>
      </c>
      <c r="C320" s="3" t="s">
        <v>292</v>
      </c>
      <c r="D320" s="3" t="s">
        <v>333</v>
      </c>
      <c r="E320" s="3"/>
    </row>
    <row r="321" spans="1:5" ht="24.75" customHeight="1">
      <c r="A321" s="4">
        <v>319</v>
      </c>
      <c r="B321" s="3" t="str">
        <f>"曾令巧"</f>
        <v>曾令巧</v>
      </c>
      <c r="C321" s="3" t="s">
        <v>292</v>
      </c>
      <c r="D321" s="3" t="s">
        <v>334</v>
      </c>
      <c r="E321" s="3"/>
    </row>
    <row r="322" spans="1:5" ht="24.75" customHeight="1">
      <c r="A322" s="4">
        <v>320</v>
      </c>
      <c r="B322" s="3" t="str">
        <f>"吴彩澄"</f>
        <v>吴彩澄</v>
      </c>
      <c r="C322" s="3" t="s">
        <v>292</v>
      </c>
      <c r="D322" s="3" t="s">
        <v>335</v>
      </c>
      <c r="E322" s="3"/>
    </row>
    <row r="323" spans="1:5" ht="24.75" customHeight="1">
      <c r="A323" s="4">
        <v>321</v>
      </c>
      <c r="B323" s="3" t="str">
        <f>" 陈汶寿"</f>
        <v> 陈汶寿</v>
      </c>
      <c r="C323" s="3" t="s">
        <v>292</v>
      </c>
      <c r="D323" s="3" t="s">
        <v>336</v>
      </c>
      <c r="E323" s="3"/>
    </row>
    <row r="324" spans="1:5" ht="24.75" customHeight="1">
      <c r="A324" s="4">
        <v>322</v>
      </c>
      <c r="B324" s="3" t="str">
        <f>"陈浇"</f>
        <v>陈浇</v>
      </c>
      <c r="C324" s="3" t="s">
        <v>292</v>
      </c>
      <c r="D324" s="3" t="s">
        <v>337</v>
      </c>
      <c r="E324" s="3"/>
    </row>
    <row r="325" spans="1:5" ht="24.75" customHeight="1">
      <c r="A325" s="4">
        <v>323</v>
      </c>
      <c r="B325" s="3" t="str">
        <f>"廖冠雄"</f>
        <v>廖冠雄</v>
      </c>
      <c r="C325" s="3" t="s">
        <v>292</v>
      </c>
      <c r="D325" s="3" t="s">
        <v>338</v>
      </c>
      <c r="E325" s="3"/>
    </row>
    <row r="326" spans="1:5" ht="24.75" customHeight="1">
      <c r="A326" s="4">
        <v>324</v>
      </c>
      <c r="B326" s="3" t="str">
        <f>"韩金妹"</f>
        <v>韩金妹</v>
      </c>
      <c r="C326" s="3" t="s">
        <v>292</v>
      </c>
      <c r="D326" s="3" t="s">
        <v>339</v>
      </c>
      <c r="E326" s="3"/>
    </row>
    <row r="327" spans="1:5" ht="24.75" customHeight="1">
      <c r="A327" s="4">
        <v>325</v>
      </c>
      <c r="B327" s="3" t="str">
        <f>"陈静"</f>
        <v>陈静</v>
      </c>
      <c r="C327" s="3" t="s">
        <v>292</v>
      </c>
      <c r="D327" s="3" t="s">
        <v>340</v>
      </c>
      <c r="E327" s="3"/>
    </row>
    <row r="328" spans="1:5" ht="24.75" customHeight="1">
      <c r="A328" s="4">
        <v>326</v>
      </c>
      <c r="B328" s="3" t="str">
        <f>"罗小花"</f>
        <v>罗小花</v>
      </c>
      <c r="C328" s="3" t="s">
        <v>292</v>
      </c>
      <c r="D328" s="3" t="s">
        <v>341</v>
      </c>
      <c r="E328" s="3"/>
    </row>
    <row r="329" spans="1:5" ht="24.75" customHeight="1">
      <c r="A329" s="4">
        <v>327</v>
      </c>
      <c r="B329" s="3" t="str">
        <f>"刘超宝"</f>
        <v>刘超宝</v>
      </c>
      <c r="C329" s="3" t="s">
        <v>292</v>
      </c>
      <c r="D329" s="3" t="s">
        <v>342</v>
      </c>
      <c r="E329" s="3"/>
    </row>
    <row r="330" spans="1:5" ht="24.75" customHeight="1">
      <c r="A330" s="4">
        <v>328</v>
      </c>
      <c r="B330" s="3" t="str">
        <f>"徐少芳"</f>
        <v>徐少芳</v>
      </c>
      <c r="C330" s="3" t="s">
        <v>343</v>
      </c>
      <c r="D330" s="3" t="s">
        <v>67</v>
      </c>
      <c r="E330" s="3"/>
    </row>
    <row r="331" spans="1:5" ht="24.75" customHeight="1">
      <c r="A331" s="4">
        <v>329</v>
      </c>
      <c r="B331" s="3" t="str">
        <f>"王隆翔"</f>
        <v>王隆翔</v>
      </c>
      <c r="C331" s="3" t="s">
        <v>343</v>
      </c>
      <c r="D331" s="3" t="s">
        <v>344</v>
      </c>
      <c r="E331" s="3"/>
    </row>
    <row r="332" spans="1:5" ht="24.75" customHeight="1">
      <c r="A332" s="4">
        <v>330</v>
      </c>
      <c r="B332" s="3" t="str">
        <f>"邓文妹"</f>
        <v>邓文妹</v>
      </c>
      <c r="C332" s="3" t="s">
        <v>343</v>
      </c>
      <c r="D332" s="3" t="s">
        <v>345</v>
      </c>
      <c r="E332" s="3"/>
    </row>
    <row r="333" spans="1:5" ht="24.75" customHeight="1">
      <c r="A333" s="4">
        <v>331</v>
      </c>
      <c r="B333" s="3" t="str">
        <f>"梁禄饶"</f>
        <v>梁禄饶</v>
      </c>
      <c r="C333" s="3" t="s">
        <v>343</v>
      </c>
      <c r="D333" s="3" t="s">
        <v>346</v>
      </c>
      <c r="E333" s="3"/>
    </row>
    <row r="334" spans="1:5" ht="24.75" customHeight="1">
      <c r="A334" s="4">
        <v>332</v>
      </c>
      <c r="B334" s="3" t="str">
        <f>"张翠"</f>
        <v>张翠</v>
      </c>
      <c r="C334" s="3" t="s">
        <v>343</v>
      </c>
      <c r="D334" s="3" t="s">
        <v>347</v>
      </c>
      <c r="E334" s="3"/>
    </row>
    <row r="335" spans="1:5" ht="24.75" customHeight="1">
      <c r="A335" s="4">
        <v>333</v>
      </c>
      <c r="B335" s="3" t="str">
        <f>"李佩燕"</f>
        <v>李佩燕</v>
      </c>
      <c r="C335" s="3" t="s">
        <v>343</v>
      </c>
      <c r="D335" s="3" t="s">
        <v>348</v>
      </c>
      <c r="E335" s="3"/>
    </row>
    <row r="336" spans="1:5" ht="24.75" customHeight="1">
      <c r="A336" s="4">
        <v>334</v>
      </c>
      <c r="B336" s="3" t="str">
        <f>"吴日快"</f>
        <v>吴日快</v>
      </c>
      <c r="C336" s="3" t="s">
        <v>343</v>
      </c>
      <c r="D336" s="3" t="s">
        <v>349</v>
      </c>
      <c r="E336" s="3"/>
    </row>
    <row r="337" spans="1:5" ht="24.75" customHeight="1">
      <c r="A337" s="4">
        <v>335</v>
      </c>
      <c r="B337" s="3" t="str">
        <f>"梁秋菊"</f>
        <v>梁秋菊</v>
      </c>
      <c r="C337" s="3" t="s">
        <v>343</v>
      </c>
      <c r="D337" s="3" t="s">
        <v>350</v>
      </c>
      <c r="E337" s="3"/>
    </row>
    <row r="338" spans="1:5" ht="24.75" customHeight="1">
      <c r="A338" s="4">
        <v>336</v>
      </c>
      <c r="B338" s="3" t="str">
        <f>"符小妹"</f>
        <v>符小妹</v>
      </c>
      <c r="C338" s="3" t="s">
        <v>343</v>
      </c>
      <c r="D338" s="3" t="s">
        <v>351</v>
      </c>
      <c r="E338" s="3"/>
    </row>
    <row r="339" spans="1:5" ht="24.75" customHeight="1">
      <c r="A339" s="4">
        <v>337</v>
      </c>
      <c r="B339" s="3" t="str">
        <f>"严丹丹"</f>
        <v>严丹丹</v>
      </c>
      <c r="C339" s="3" t="s">
        <v>343</v>
      </c>
      <c r="D339" s="3" t="s">
        <v>352</v>
      </c>
      <c r="E339" s="3"/>
    </row>
    <row r="340" spans="1:5" ht="24.75" customHeight="1">
      <c r="A340" s="4">
        <v>338</v>
      </c>
      <c r="B340" s="3" t="str">
        <f>"黄玉"</f>
        <v>黄玉</v>
      </c>
      <c r="C340" s="3" t="s">
        <v>343</v>
      </c>
      <c r="D340" s="3" t="s">
        <v>31</v>
      </c>
      <c r="E340" s="3"/>
    </row>
    <row r="341" spans="1:5" ht="24.75" customHeight="1">
      <c r="A341" s="4">
        <v>339</v>
      </c>
      <c r="B341" s="3" t="str">
        <f>"王丹蕾"</f>
        <v>王丹蕾</v>
      </c>
      <c r="C341" s="3" t="s">
        <v>343</v>
      </c>
      <c r="D341" s="3" t="s">
        <v>353</v>
      </c>
      <c r="E341" s="3"/>
    </row>
    <row r="342" spans="1:5" ht="24.75" customHeight="1">
      <c r="A342" s="4">
        <v>340</v>
      </c>
      <c r="B342" s="3" t="str">
        <f>"林壮翠"</f>
        <v>林壮翠</v>
      </c>
      <c r="C342" s="3" t="s">
        <v>343</v>
      </c>
      <c r="D342" s="3" t="s">
        <v>354</v>
      </c>
      <c r="E342" s="3"/>
    </row>
    <row r="343" spans="1:5" ht="24.75" customHeight="1">
      <c r="A343" s="4">
        <v>341</v>
      </c>
      <c r="B343" s="3" t="str">
        <f>"陈蕊"</f>
        <v>陈蕊</v>
      </c>
      <c r="C343" s="3" t="s">
        <v>343</v>
      </c>
      <c r="D343" s="3" t="s">
        <v>355</v>
      </c>
      <c r="E343" s="3"/>
    </row>
    <row r="344" spans="1:5" ht="24.75" customHeight="1">
      <c r="A344" s="4">
        <v>342</v>
      </c>
      <c r="B344" s="3" t="str">
        <f>"张晓敏"</f>
        <v>张晓敏</v>
      </c>
      <c r="C344" s="3" t="s">
        <v>343</v>
      </c>
      <c r="D344" s="3" t="s">
        <v>356</v>
      </c>
      <c r="E344" s="3"/>
    </row>
    <row r="345" spans="1:5" ht="24.75" customHeight="1">
      <c r="A345" s="4">
        <v>343</v>
      </c>
      <c r="B345" s="3" t="str">
        <f>"孙丽萍"</f>
        <v>孙丽萍</v>
      </c>
      <c r="C345" s="3" t="s">
        <v>343</v>
      </c>
      <c r="D345" s="3" t="s">
        <v>357</v>
      </c>
      <c r="E345" s="3"/>
    </row>
    <row r="346" spans="1:5" ht="24.75" customHeight="1">
      <c r="A346" s="4">
        <v>344</v>
      </c>
      <c r="B346" s="3" t="str">
        <f>"吴漫"</f>
        <v>吴漫</v>
      </c>
      <c r="C346" s="3" t="s">
        <v>343</v>
      </c>
      <c r="D346" s="3" t="s">
        <v>358</v>
      </c>
      <c r="E346" s="3"/>
    </row>
    <row r="347" spans="1:5" ht="24.75" customHeight="1">
      <c r="A347" s="4">
        <v>345</v>
      </c>
      <c r="B347" s="3" t="str">
        <f>"王盈慧"</f>
        <v>王盈慧</v>
      </c>
      <c r="C347" s="3" t="s">
        <v>343</v>
      </c>
      <c r="D347" s="3" t="s">
        <v>359</v>
      </c>
      <c r="E347" s="3"/>
    </row>
    <row r="348" spans="1:5" ht="24.75" customHeight="1">
      <c r="A348" s="4">
        <v>346</v>
      </c>
      <c r="B348" s="3" t="str">
        <f>"吴尾女"</f>
        <v>吴尾女</v>
      </c>
      <c r="C348" s="3" t="s">
        <v>343</v>
      </c>
      <c r="D348" s="3" t="s">
        <v>360</v>
      </c>
      <c r="E348" s="3"/>
    </row>
    <row r="349" spans="1:5" ht="24.75" customHeight="1">
      <c r="A349" s="4">
        <v>347</v>
      </c>
      <c r="B349" s="3" t="str">
        <f>"陈俊秀"</f>
        <v>陈俊秀</v>
      </c>
      <c r="C349" s="3" t="s">
        <v>343</v>
      </c>
      <c r="D349" s="3" t="s">
        <v>361</v>
      </c>
      <c r="E349" s="3"/>
    </row>
    <row r="350" spans="1:5" ht="24.75" customHeight="1">
      <c r="A350" s="4">
        <v>348</v>
      </c>
      <c r="B350" s="3" t="str">
        <f>"蔡辉敏"</f>
        <v>蔡辉敏</v>
      </c>
      <c r="C350" s="3" t="s">
        <v>343</v>
      </c>
      <c r="D350" s="3" t="s">
        <v>362</v>
      </c>
      <c r="E350" s="3"/>
    </row>
    <row r="351" spans="1:5" ht="24.75" customHeight="1">
      <c r="A351" s="4">
        <v>349</v>
      </c>
      <c r="B351" s="3" t="str">
        <f>"邓月倩"</f>
        <v>邓月倩</v>
      </c>
      <c r="C351" s="3" t="s">
        <v>343</v>
      </c>
      <c r="D351" s="3" t="s">
        <v>363</v>
      </c>
      <c r="E351" s="3"/>
    </row>
    <row r="352" spans="1:5" ht="24.75" customHeight="1">
      <c r="A352" s="4">
        <v>350</v>
      </c>
      <c r="B352" s="3" t="str">
        <f>"郑大超"</f>
        <v>郑大超</v>
      </c>
      <c r="C352" s="3" t="s">
        <v>343</v>
      </c>
      <c r="D352" s="3" t="s">
        <v>364</v>
      </c>
      <c r="E352" s="3"/>
    </row>
    <row r="353" spans="1:5" ht="24.75" customHeight="1">
      <c r="A353" s="4">
        <v>351</v>
      </c>
      <c r="B353" s="3" t="str">
        <f>"陈焕窕"</f>
        <v>陈焕窕</v>
      </c>
      <c r="C353" s="3" t="s">
        <v>343</v>
      </c>
      <c r="D353" s="3" t="s">
        <v>365</v>
      </c>
      <c r="E353" s="3"/>
    </row>
    <row r="354" spans="1:5" ht="24.75" customHeight="1">
      <c r="A354" s="4">
        <v>352</v>
      </c>
      <c r="B354" s="3" t="str">
        <f>"沈芝彩"</f>
        <v>沈芝彩</v>
      </c>
      <c r="C354" s="3" t="s">
        <v>343</v>
      </c>
      <c r="D354" s="3" t="s">
        <v>366</v>
      </c>
      <c r="E354" s="3"/>
    </row>
    <row r="355" spans="1:5" ht="24.75" customHeight="1">
      <c r="A355" s="4">
        <v>353</v>
      </c>
      <c r="B355" s="3" t="str">
        <f>"黄金霞"</f>
        <v>黄金霞</v>
      </c>
      <c r="C355" s="3" t="s">
        <v>343</v>
      </c>
      <c r="D355" s="3" t="s">
        <v>367</v>
      </c>
      <c r="E355" s="3"/>
    </row>
    <row r="356" spans="1:5" ht="24.75" customHeight="1">
      <c r="A356" s="4">
        <v>354</v>
      </c>
      <c r="B356" s="3" t="str">
        <f>"赵冠科"</f>
        <v>赵冠科</v>
      </c>
      <c r="C356" s="3" t="s">
        <v>343</v>
      </c>
      <c r="D356" s="3" t="s">
        <v>368</v>
      </c>
      <c r="E356" s="3"/>
    </row>
    <row r="357" spans="1:5" ht="24.75" customHeight="1">
      <c r="A357" s="4">
        <v>355</v>
      </c>
      <c r="B357" s="3" t="str">
        <f>"李克媛"</f>
        <v>李克媛</v>
      </c>
      <c r="C357" s="3" t="s">
        <v>343</v>
      </c>
      <c r="D357" s="3" t="s">
        <v>369</v>
      </c>
      <c r="E357" s="3"/>
    </row>
    <row r="358" spans="1:5" ht="24.75" customHeight="1">
      <c r="A358" s="4">
        <v>356</v>
      </c>
      <c r="B358" s="3" t="str">
        <f>"秦全长"</f>
        <v>秦全长</v>
      </c>
      <c r="C358" s="3" t="s">
        <v>343</v>
      </c>
      <c r="D358" s="3" t="s">
        <v>370</v>
      </c>
      <c r="E358" s="3"/>
    </row>
    <row r="359" spans="1:5" ht="24.75" customHeight="1">
      <c r="A359" s="4">
        <v>357</v>
      </c>
      <c r="B359" s="3" t="str">
        <f>"梁亚程"</f>
        <v>梁亚程</v>
      </c>
      <c r="C359" s="3" t="s">
        <v>343</v>
      </c>
      <c r="D359" s="3" t="s">
        <v>371</v>
      </c>
      <c r="E359" s="3"/>
    </row>
    <row r="360" spans="1:5" ht="24.75" customHeight="1">
      <c r="A360" s="4">
        <v>358</v>
      </c>
      <c r="B360" s="3" t="str">
        <f>"符晓轩"</f>
        <v>符晓轩</v>
      </c>
      <c r="C360" s="3" t="s">
        <v>343</v>
      </c>
      <c r="D360" s="3" t="s">
        <v>372</v>
      </c>
      <c r="E360" s="3"/>
    </row>
    <row r="361" spans="1:5" ht="24.75" customHeight="1">
      <c r="A361" s="4">
        <v>359</v>
      </c>
      <c r="B361" s="3" t="str">
        <f>"黄大龙"</f>
        <v>黄大龙</v>
      </c>
      <c r="C361" s="3" t="s">
        <v>343</v>
      </c>
      <c r="D361" s="3" t="s">
        <v>373</v>
      </c>
      <c r="E361" s="3"/>
    </row>
    <row r="362" spans="1:5" ht="24.75" customHeight="1">
      <c r="A362" s="4">
        <v>360</v>
      </c>
      <c r="B362" s="3" t="str">
        <f>"吴青惠"</f>
        <v>吴青惠</v>
      </c>
      <c r="C362" s="3" t="s">
        <v>343</v>
      </c>
      <c r="D362" s="3" t="s">
        <v>374</v>
      </c>
      <c r="E362" s="3"/>
    </row>
    <row r="363" spans="1:5" ht="24.75" customHeight="1">
      <c r="A363" s="4">
        <v>361</v>
      </c>
      <c r="B363" s="3" t="str">
        <f>"陈小容"</f>
        <v>陈小容</v>
      </c>
      <c r="C363" s="3" t="s">
        <v>343</v>
      </c>
      <c r="D363" s="3" t="s">
        <v>375</v>
      </c>
      <c r="E363" s="3"/>
    </row>
    <row r="364" spans="1:5" ht="24.75" customHeight="1">
      <c r="A364" s="4">
        <v>362</v>
      </c>
      <c r="B364" s="3" t="str">
        <f>"李周咸"</f>
        <v>李周咸</v>
      </c>
      <c r="C364" s="3" t="s">
        <v>343</v>
      </c>
      <c r="D364" s="3" t="s">
        <v>376</v>
      </c>
      <c r="E364" s="3"/>
    </row>
    <row r="365" spans="1:5" ht="24.75" customHeight="1">
      <c r="A365" s="4">
        <v>363</v>
      </c>
      <c r="B365" s="3" t="str">
        <f>"黄雅文"</f>
        <v>黄雅文</v>
      </c>
      <c r="C365" s="3" t="s">
        <v>343</v>
      </c>
      <c r="D365" s="3" t="s">
        <v>377</v>
      </c>
      <c r="E365" s="3"/>
    </row>
    <row r="366" spans="1:5" ht="24.75" customHeight="1">
      <c r="A366" s="4">
        <v>364</v>
      </c>
      <c r="B366" s="3" t="str">
        <f>"陈英"</f>
        <v>陈英</v>
      </c>
      <c r="C366" s="3" t="s">
        <v>343</v>
      </c>
      <c r="D366" s="3" t="s">
        <v>378</v>
      </c>
      <c r="E366" s="3"/>
    </row>
    <row r="367" spans="1:5" ht="24.75" customHeight="1">
      <c r="A367" s="4">
        <v>365</v>
      </c>
      <c r="B367" s="3" t="str">
        <f>"周婉芬"</f>
        <v>周婉芬</v>
      </c>
      <c r="C367" s="3" t="s">
        <v>343</v>
      </c>
      <c r="D367" s="3" t="s">
        <v>379</v>
      </c>
      <c r="E367" s="3"/>
    </row>
    <row r="368" spans="1:5" ht="24.75" customHeight="1">
      <c r="A368" s="4">
        <v>366</v>
      </c>
      <c r="B368" s="3" t="str">
        <f>"吴晓万"</f>
        <v>吴晓万</v>
      </c>
      <c r="C368" s="3" t="s">
        <v>343</v>
      </c>
      <c r="D368" s="3" t="s">
        <v>380</v>
      </c>
      <c r="E368" s="3"/>
    </row>
    <row r="369" spans="1:5" ht="24.75" customHeight="1">
      <c r="A369" s="4">
        <v>367</v>
      </c>
      <c r="B369" s="3" t="str">
        <f>"陈新颖"</f>
        <v>陈新颖</v>
      </c>
      <c r="C369" s="3" t="s">
        <v>343</v>
      </c>
      <c r="D369" s="3" t="s">
        <v>381</v>
      </c>
      <c r="E369" s="3"/>
    </row>
    <row r="370" spans="1:5" ht="24.75" customHeight="1">
      <c r="A370" s="4">
        <v>368</v>
      </c>
      <c r="B370" s="3" t="str">
        <f>"邱名娟"</f>
        <v>邱名娟</v>
      </c>
      <c r="C370" s="3" t="s">
        <v>343</v>
      </c>
      <c r="D370" s="3" t="s">
        <v>10</v>
      </c>
      <c r="E370" s="3"/>
    </row>
    <row r="371" spans="1:5" ht="24.75" customHeight="1">
      <c r="A371" s="4">
        <v>369</v>
      </c>
      <c r="B371" s="3" t="str">
        <f>"陈婆娟"</f>
        <v>陈婆娟</v>
      </c>
      <c r="C371" s="3" t="s">
        <v>343</v>
      </c>
      <c r="D371" s="3" t="s">
        <v>382</v>
      </c>
      <c r="E371" s="3"/>
    </row>
    <row r="372" spans="1:5" ht="24.75" customHeight="1">
      <c r="A372" s="4">
        <v>370</v>
      </c>
      <c r="B372" s="3" t="str">
        <f>"郑波"</f>
        <v>郑波</v>
      </c>
      <c r="C372" s="3" t="s">
        <v>343</v>
      </c>
      <c r="D372" s="3" t="s">
        <v>383</v>
      </c>
      <c r="E372" s="3"/>
    </row>
    <row r="373" spans="1:5" ht="24.75" customHeight="1">
      <c r="A373" s="4">
        <v>371</v>
      </c>
      <c r="B373" s="3" t="str">
        <f>"倪冰莹"</f>
        <v>倪冰莹</v>
      </c>
      <c r="C373" s="3" t="s">
        <v>343</v>
      </c>
      <c r="D373" s="3" t="s">
        <v>384</v>
      </c>
      <c r="E373" s="3"/>
    </row>
    <row r="374" spans="1:5" ht="24.75" customHeight="1">
      <c r="A374" s="4">
        <v>372</v>
      </c>
      <c r="B374" s="3" t="str">
        <f>"王明炼"</f>
        <v>王明炼</v>
      </c>
      <c r="C374" s="3" t="s">
        <v>343</v>
      </c>
      <c r="D374" s="3" t="s">
        <v>385</v>
      </c>
      <c r="E374" s="3"/>
    </row>
    <row r="375" spans="1:5" ht="24.75" customHeight="1">
      <c r="A375" s="4">
        <v>373</v>
      </c>
      <c r="B375" s="3" t="str">
        <f>"刘平"</f>
        <v>刘平</v>
      </c>
      <c r="C375" s="3" t="s">
        <v>343</v>
      </c>
      <c r="D375" s="3" t="s">
        <v>386</v>
      </c>
      <c r="E375" s="3"/>
    </row>
    <row r="376" spans="1:5" ht="24.75" customHeight="1">
      <c r="A376" s="4">
        <v>374</v>
      </c>
      <c r="B376" s="3" t="str">
        <f>"王少平"</f>
        <v>王少平</v>
      </c>
      <c r="C376" s="3" t="s">
        <v>343</v>
      </c>
      <c r="D376" s="3" t="s">
        <v>337</v>
      </c>
      <c r="E376" s="3"/>
    </row>
    <row r="377" spans="1:5" ht="24.75" customHeight="1">
      <c r="A377" s="4">
        <v>375</v>
      </c>
      <c r="B377" s="3" t="str">
        <f>"符琼妹"</f>
        <v>符琼妹</v>
      </c>
      <c r="C377" s="3" t="s">
        <v>343</v>
      </c>
      <c r="D377" s="3" t="s">
        <v>387</v>
      </c>
      <c r="E377" s="3"/>
    </row>
    <row r="378" spans="1:5" ht="24.75" customHeight="1">
      <c r="A378" s="4">
        <v>376</v>
      </c>
      <c r="B378" s="3" t="str">
        <f>"王翔克"</f>
        <v>王翔克</v>
      </c>
      <c r="C378" s="3" t="s">
        <v>343</v>
      </c>
      <c r="D378" s="3" t="s">
        <v>388</v>
      </c>
      <c r="E378" s="3"/>
    </row>
    <row r="379" spans="1:5" ht="24.75" customHeight="1">
      <c r="A379" s="4">
        <v>377</v>
      </c>
      <c r="B379" s="3" t="str">
        <f>"吕佳书"</f>
        <v>吕佳书</v>
      </c>
      <c r="C379" s="3" t="s">
        <v>343</v>
      </c>
      <c r="D379" s="3" t="s">
        <v>389</v>
      </c>
      <c r="E379" s="3"/>
    </row>
    <row r="380" spans="1:5" ht="24.75" customHeight="1">
      <c r="A380" s="4">
        <v>378</v>
      </c>
      <c r="B380" s="3" t="str">
        <f>"吴萍"</f>
        <v>吴萍</v>
      </c>
      <c r="C380" s="3" t="s">
        <v>343</v>
      </c>
      <c r="D380" s="3" t="s">
        <v>390</v>
      </c>
      <c r="E380" s="3"/>
    </row>
    <row r="381" spans="1:5" ht="24.75" customHeight="1">
      <c r="A381" s="4">
        <v>379</v>
      </c>
      <c r="B381" s="3" t="str">
        <f>"杨雅慧"</f>
        <v>杨雅慧</v>
      </c>
      <c r="C381" s="3" t="s">
        <v>343</v>
      </c>
      <c r="D381" s="3" t="s">
        <v>391</v>
      </c>
      <c r="E381" s="3"/>
    </row>
    <row r="382" spans="1:5" ht="24.75" customHeight="1">
      <c r="A382" s="4">
        <v>380</v>
      </c>
      <c r="B382" s="3" t="str">
        <f>"许云捷"</f>
        <v>许云捷</v>
      </c>
      <c r="C382" s="3" t="s">
        <v>392</v>
      </c>
      <c r="D382" s="3" t="s">
        <v>393</v>
      </c>
      <c r="E382" s="3"/>
    </row>
    <row r="383" spans="1:5" ht="24.75" customHeight="1">
      <c r="A383" s="4">
        <v>381</v>
      </c>
      <c r="B383" s="3" t="str">
        <f>"石丽钦"</f>
        <v>石丽钦</v>
      </c>
      <c r="C383" s="3" t="s">
        <v>392</v>
      </c>
      <c r="D383" s="3" t="s">
        <v>244</v>
      </c>
      <c r="E383" s="3"/>
    </row>
    <row r="384" spans="1:5" ht="24.75" customHeight="1">
      <c r="A384" s="4">
        <v>382</v>
      </c>
      <c r="B384" s="3" t="str">
        <f>"林鹰"</f>
        <v>林鹰</v>
      </c>
      <c r="C384" s="3" t="s">
        <v>392</v>
      </c>
      <c r="D384" s="3" t="s">
        <v>394</v>
      </c>
      <c r="E384" s="3"/>
    </row>
    <row r="385" spans="1:5" ht="24.75" customHeight="1">
      <c r="A385" s="4">
        <v>383</v>
      </c>
      <c r="B385" s="3" t="str">
        <f>"梁曼"</f>
        <v>梁曼</v>
      </c>
      <c r="C385" s="3" t="s">
        <v>392</v>
      </c>
      <c r="D385" s="3" t="s">
        <v>395</v>
      </c>
      <c r="E385" s="3"/>
    </row>
    <row r="386" spans="1:5" ht="24.75" customHeight="1">
      <c r="A386" s="4">
        <v>384</v>
      </c>
      <c r="B386" s="3" t="str">
        <f>"冯春妹"</f>
        <v>冯春妹</v>
      </c>
      <c r="C386" s="3" t="s">
        <v>392</v>
      </c>
      <c r="D386" s="3" t="s">
        <v>396</v>
      </c>
      <c r="E386" s="3"/>
    </row>
    <row r="387" spans="1:5" ht="24.75" customHeight="1">
      <c r="A387" s="4">
        <v>385</v>
      </c>
      <c r="B387" s="3" t="str">
        <f>"王雅努"</f>
        <v>王雅努</v>
      </c>
      <c r="C387" s="3" t="s">
        <v>397</v>
      </c>
      <c r="D387" s="3" t="s">
        <v>398</v>
      </c>
      <c r="E387" s="3"/>
    </row>
    <row r="388" spans="1:5" ht="24.75" customHeight="1">
      <c r="A388" s="4">
        <v>386</v>
      </c>
      <c r="B388" s="3" t="str">
        <f>"王雅春"</f>
        <v>王雅春</v>
      </c>
      <c r="C388" s="3" t="s">
        <v>397</v>
      </c>
      <c r="D388" s="3" t="s">
        <v>399</v>
      </c>
      <c r="E388" s="3"/>
    </row>
    <row r="389" spans="1:5" ht="24.75" customHeight="1">
      <c r="A389" s="4">
        <v>387</v>
      </c>
      <c r="B389" s="3" t="str">
        <f>"梁菜飞"</f>
        <v>梁菜飞</v>
      </c>
      <c r="C389" s="3" t="s">
        <v>397</v>
      </c>
      <c r="D389" s="3" t="s">
        <v>400</v>
      </c>
      <c r="E389" s="3"/>
    </row>
    <row r="390" spans="1:5" ht="24.75" customHeight="1">
      <c r="A390" s="4">
        <v>388</v>
      </c>
      <c r="B390" s="3" t="str">
        <f>"吴少华"</f>
        <v>吴少华</v>
      </c>
      <c r="C390" s="3" t="s">
        <v>397</v>
      </c>
      <c r="D390" s="3" t="s">
        <v>401</v>
      </c>
      <c r="E390" s="3"/>
    </row>
    <row r="391" spans="1:5" ht="24.75" customHeight="1">
      <c r="A391" s="4">
        <v>389</v>
      </c>
      <c r="B391" s="3" t="str">
        <f>"徐妹"</f>
        <v>徐妹</v>
      </c>
      <c r="C391" s="3" t="s">
        <v>397</v>
      </c>
      <c r="D391" s="3" t="s">
        <v>402</v>
      </c>
      <c r="E391" s="3"/>
    </row>
    <row r="392" spans="1:5" ht="24.75" customHeight="1">
      <c r="A392" s="4">
        <v>390</v>
      </c>
      <c r="B392" s="3" t="str">
        <f>"虎文宁"</f>
        <v>虎文宁</v>
      </c>
      <c r="C392" s="3" t="s">
        <v>397</v>
      </c>
      <c r="D392" s="3" t="s">
        <v>403</v>
      </c>
      <c r="E392" s="3"/>
    </row>
    <row r="393" spans="1:5" ht="24.75" customHeight="1">
      <c r="A393" s="4">
        <v>391</v>
      </c>
      <c r="B393" s="3" t="str">
        <f>"陈小茹"</f>
        <v>陈小茹</v>
      </c>
      <c r="C393" s="3" t="s">
        <v>397</v>
      </c>
      <c r="D393" s="3" t="s">
        <v>404</v>
      </c>
      <c r="E393" s="3"/>
    </row>
    <row r="394" spans="1:5" ht="24.75" customHeight="1">
      <c r="A394" s="4">
        <v>392</v>
      </c>
      <c r="B394" s="3" t="str">
        <f>"王萍"</f>
        <v>王萍</v>
      </c>
      <c r="C394" s="3" t="s">
        <v>397</v>
      </c>
      <c r="D394" s="3" t="s">
        <v>405</v>
      </c>
      <c r="E394" s="3"/>
    </row>
    <row r="395" spans="1:5" ht="24.75" customHeight="1">
      <c r="A395" s="4">
        <v>393</v>
      </c>
      <c r="B395" s="3" t="str">
        <f>"蔡秋茹"</f>
        <v>蔡秋茹</v>
      </c>
      <c r="C395" s="3" t="s">
        <v>397</v>
      </c>
      <c r="D395" s="3" t="s">
        <v>406</v>
      </c>
      <c r="E395" s="3"/>
    </row>
    <row r="396" spans="1:5" ht="24.75" customHeight="1">
      <c r="A396" s="4">
        <v>394</v>
      </c>
      <c r="B396" s="3" t="str">
        <f>"陈曼"</f>
        <v>陈曼</v>
      </c>
      <c r="C396" s="3" t="s">
        <v>397</v>
      </c>
      <c r="D396" s="3" t="s">
        <v>407</v>
      </c>
      <c r="E396" s="3"/>
    </row>
    <row r="397" spans="1:5" ht="24.75" customHeight="1">
      <c r="A397" s="4">
        <v>395</v>
      </c>
      <c r="B397" s="3" t="str">
        <f>"王娇"</f>
        <v>王娇</v>
      </c>
      <c r="C397" s="3" t="s">
        <v>397</v>
      </c>
      <c r="D397" s="3" t="s">
        <v>408</v>
      </c>
      <c r="E397" s="3"/>
    </row>
    <row r="398" spans="1:5" ht="24.75" customHeight="1">
      <c r="A398" s="4">
        <v>396</v>
      </c>
      <c r="B398" s="3" t="str">
        <f>"李紫艳"</f>
        <v>李紫艳</v>
      </c>
      <c r="C398" s="3" t="s">
        <v>397</v>
      </c>
      <c r="D398" s="3" t="s">
        <v>409</v>
      </c>
      <c r="E398" s="3"/>
    </row>
    <row r="399" spans="1:5" ht="24.75" customHeight="1">
      <c r="A399" s="4">
        <v>397</v>
      </c>
      <c r="B399" s="3" t="str">
        <f>"王小冰"</f>
        <v>王小冰</v>
      </c>
      <c r="C399" s="3" t="s">
        <v>397</v>
      </c>
      <c r="D399" s="3" t="s">
        <v>410</v>
      </c>
      <c r="E399" s="3"/>
    </row>
    <row r="400" spans="1:5" ht="24.75" customHeight="1">
      <c r="A400" s="4">
        <v>398</v>
      </c>
      <c r="B400" s="3" t="str">
        <f>"曾维菊"</f>
        <v>曾维菊</v>
      </c>
      <c r="C400" s="3" t="s">
        <v>397</v>
      </c>
      <c r="D400" s="3" t="s">
        <v>411</v>
      </c>
      <c r="E400" s="3"/>
    </row>
    <row r="401" spans="1:5" ht="24.75" customHeight="1">
      <c r="A401" s="4">
        <v>399</v>
      </c>
      <c r="B401" s="3" t="str">
        <f>"陈恒美"</f>
        <v>陈恒美</v>
      </c>
      <c r="C401" s="3" t="s">
        <v>397</v>
      </c>
      <c r="D401" s="3" t="s">
        <v>412</v>
      </c>
      <c r="E401" s="3"/>
    </row>
    <row r="402" spans="1:5" ht="24.75" customHeight="1">
      <c r="A402" s="4">
        <v>400</v>
      </c>
      <c r="B402" s="3" t="str">
        <f>"李冰"</f>
        <v>李冰</v>
      </c>
      <c r="C402" s="3" t="s">
        <v>397</v>
      </c>
      <c r="D402" s="3" t="s">
        <v>413</v>
      </c>
      <c r="E402" s="3"/>
    </row>
    <row r="403" spans="1:5" ht="24.75" customHeight="1">
      <c r="A403" s="4">
        <v>401</v>
      </c>
      <c r="B403" s="3" t="str">
        <f>"钟文淑"</f>
        <v>钟文淑</v>
      </c>
      <c r="C403" s="3" t="s">
        <v>397</v>
      </c>
      <c r="D403" s="3" t="s">
        <v>414</v>
      </c>
      <c r="E403" s="3"/>
    </row>
    <row r="404" spans="1:5" ht="24.75" customHeight="1">
      <c r="A404" s="4">
        <v>402</v>
      </c>
      <c r="B404" s="3" t="str">
        <f>"廖卓琪"</f>
        <v>廖卓琪</v>
      </c>
      <c r="C404" s="3" t="s">
        <v>397</v>
      </c>
      <c r="D404" s="3" t="s">
        <v>415</v>
      </c>
      <c r="E404" s="3"/>
    </row>
    <row r="405" spans="1:5" ht="24.75" customHeight="1">
      <c r="A405" s="4">
        <v>403</v>
      </c>
      <c r="B405" s="3" t="str">
        <f>"黄方文"</f>
        <v>黄方文</v>
      </c>
      <c r="C405" s="3" t="s">
        <v>397</v>
      </c>
      <c r="D405" s="3" t="s">
        <v>416</v>
      </c>
      <c r="E405" s="3"/>
    </row>
    <row r="406" spans="1:5" ht="24.75" customHeight="1">
      <c r="A406" s="4">
        <v>404</v>
      </c>
      <c r="B406" s="3" t="str">
        <f>"谭婉婷"</f>
        <v>谭婉婷</v>
      </c>
      <c r="C406" s="3" t="s">
        <v>397</v>
      </c>
      <c r="D406" s="3" t="s">
        <v>417</v>
      </c>
      <c r="E406" s="3"/>
    </row>
    <row r="407" spans="1:5" ht="24.75" customHeight="1">
      <c r="A407" s="4">
        <v>405</v>
      </c>
      <c r="B407" s="3" t="str">
        <f>"邓小娜"</f>
        <v>邓小娜</v>
      </c>
      <c r="C407" s="3" t="s">
        <v>397</v>
      </c>
      <c r="D407" s="3" t="s">
        <v>418</v>
      </c>
      <c r="E407" s="3"/>
    </row>
    <row r="408" spans="1:5" ht="24.75" customHeight="1">
      <c r="A408" s="4">
        <v>406</v>
      </c>
      <c r="B408" s="3" t="str">
        <f>"林芳萍"</f>
        <v>林芳萍</v>
      </c>
      <c r="C408" s="3" t="s">
        <v>397</v>
      </c>
      <c r="D408" s="3" t="s">
        <v>419</v>
      </c>
      <c r="E408" s="3"/>
    </row>
    <row r="409" spans="1:5" ht="24.75" customHeight="1">
      <c r="A409" s="4">
        <v>407</v>
      </c>
      <c r="B409" s="3" t="str">
        <f>"陈翠香"</f>
        <v>陈翠香</v>
      </c>
      <c r="C409" s="3" t="s">
        <v>397</v>
      </c>
      <c r="D409" s="3" t="s">
        <v>420</v>
      </c>
      <c r="E409" s="3"/>
    </row>
    <row r="410" spans="1:5" ht="24.75" customHeight="1">
      <c r="A410" s="4">
        <v>408</v>
      </c>
      <c r="B410" s="3" t="str">
        <f>"王苗"</f>
        <v>王苗</v>
      </c>
      <c r="C410" s="3" t="s">
        <v>397</v>
      </c>
      <c r="D410" s="3" t="s">
        <v>421</v>
      </c>
      <c r="E410" s="3"/>
    </row>
    <row r="411" spans="1:5" ht="24.75" customHeight="1">
      <c r="A411" s="4">
        <v>409</v>
      </c>
      <c r="B411" s="3" t="str">
        <f>"莫小亿"</f>
        <v>莫小亿</v>
      </c>
      <c r="C411" s="3" t="s">
        <v>397</v>
      </c>
      <c r="D411" s="3" t="s">
        <v>422</v>
      </c>
      <c r="E411" s="3"/>
    </row>
    <row r="412" spans="1:5" ht="24.75" customHeight="1">
      <c r="A412" s="4">
        <v>410</v>
      </c>
      <c r="B412" s="3" t="str">
        <f>"黄婷"</f>
        <v>黄婷</v>
      </c>
      <c r="C412" s="3" t="s">
        <v>397</v>
      </c>
      <c r="D412" s="3" t="s">
        <v>314</v>
      </c>
      <c r="E412" s="3"/>
    </row>
    <row r="413" spans="1:5" ht="24.75" customHeight="1">
      <c r="A413" s="4">
        <v>411</v>
      </c>
      <c r="B413" s="3" t="str">
        <f>"叶珍"</f>
        <v>叶珍</v>
      </c>
      <c r="C413" s="3" t="s">
        <v>397</v>
      </c>
      <c r="D413" s="3" t="s">
        <v>423</v>
      </c>
      <c r="E413" s="3"/>
    </row>
    <row r="414" spans="1:5" ht="24.75" customHeight="1">
      <c r="A414" s="4">
        <v>412</v>
      </c>
      <c r="B414" s="3" t="str">
        <f>"吴学燕"</f>
        <v>吴学燕</v>
      </c>
      <c r="C414" s="3" t="s">
        <v>397</v>
      </c>
      <c r="D414" s="3" t="s">
        <v>424</v>
      </c>
      <c r="E414" s="3"/>
    </row>
    <row r="415" spans="1:5" ht="24.75" customHeight="1">
      <c r="A415" s="4">
        <v>413</v>
      </c>
      <c r="B415" s="3" t="str">
        <f>"李爱坤"</f>
        <v>李爱坤</v>
      </c>
      <c r="C415" s="3" t="s">
        <v>397</v>
      </c>
      <c r="D415" s="3" t="s">
        <v>425</v>
      </c>
      <c r="E415" s="3"/>
    </row>
    <row r="416" spans="1:5" ht="24.75" customHeight="1">
      <c r="A416" s="4">
        <v>414</v>
      </c>
      <c r="B416" s="3" t="str">
        <f>"王春柳"</f>
        <v>王春柳</v>
      </c>
      <c r="C416" s="3" t="s">
        <v>397</v>
      </c>
      <c r="D416" s="3" t="s">
        <v>426</v>
      </c>
      <c r="E416" s="3"/>
    </row>
    <row r="417" spans="1:5" ht="24.75" customHeight="1">
      <c r="A417" s="4">
        <v>415</v>
      </c>
      <c r="B417" s="3" t="str">
        <f>"徐章妮"</f>
        <v>徐章妮</v>
      </c>
      <c r="C417" s="3" t="s">
        <v>397</v>
      </c>
      <c r="D417" s="3" t="s">
        <v>427</v>
      </c>
      <c r="E417" s="3"/>
    </row>
    <row r="418" spans="1:5" ht="24.75" customHeight="1">
      <c r="A418" s="4">
        <v>416</v>
      </c>
      <c r="B418" s="3" t="str">
        <f>"许进圆"</f>
        <v>许进圆</v>
      </c>
      <c r="C418" s="3" t="s">
        <v>397</v>
      </c>
      <c r="D418" s="3" t="s">
        <v>428</v>
      </c>
      <c r="E418" s="3"/>
    </row>
    <row r="419" spans="1:5" ht="24.75" customHeight="1">
      <c r="A419" s="4">
        <v>417</v>
      </c>
      <c r="B419" s="3" t="str">
        <f>"谢必金"</f>
        <v>谢必金</v>
      </c>
      <c r="C419" s="3" t="s">
        <v>397</v>
      </c>
      <c r="D419" s="3" t="s">
        <v>429</v>
      </c>
      <c r="E419" s="3"/>
    </row>
    <row r="420" spans="1:5" ht="24.75" customHeight="1">
      <c r="A420" s="4">
        <v>418</v>
      </c>
      <c r="B420" s="3" t="str">
        <f>"陈举晶"</f>
        <v>陈举晶</v>
      </c>
      <c r="C420" s="3" t="s">
        <v>397</v>
      </c>
      <c r="D420" s="3" t="s">
        <v>430</v>
      </c>
      <c r="E420" s="3"/>
    </row>
    <row r="421" spans="1:5" ht="24.75" customHeight="1">
      <c r="A421" s="4">
        <v>419</v>
      </c>
      <c r="B421" s="3" t="str">
        <f>"孙小丹"</f>
        <v>孙小丹</v>
      </c>
      <c r="C421" s="3" t="s">
        <v>397</v>
      </c>
      <c r="D421" s="3" t="s">
        <v>431</v>
      </c>
      <c r="E421" s="3"/>
    </row>
    <row r="422" spans="1:5" ht="24.75" customHeight="1">
      <c r="A422" s="4">
        <v>420</v>
      </c>
      <c r="B422" s="3" t="str">
        <f>"骆晓庆"</f>
        <v>骆晓庆</v>
      </c>
      <c r="C422" s="3" t="s">
        <v>397</v>
      </c>
      <c r="D422" s="3" t="s">
        <v>432</v>
      </c>
      <c r="E422" s="3"/>
    </row>
    <row r="423" spans="1:5" ht="24.75" customHeight="1">
      <c r="A423" s="4">
        <v>421</v>
      </c>
      <c r="B423" s="3" t="str">
        <f>"蔡小冰"</f>
        <v>蔡小冰</v>
      </c>
      <c r="C423" s="3" t="s">
        <v>397</v>
      </c>
      <c r="D423" s="3" t="s">
        <v>433</v>
      </c>
      <c r="E423" s="3"/>
    </row>
    <row r="424" spans="1:5" ht="24.75" customHeight="1">
      <c r="A424" s="4">
        <v>422</v>
      </c>
      <c r="B424" s="3" t="str">
        <f>"符姑妹"</f>
        <v>符姑妹</v>
      </c>
      <c r="C424" s="3" t="s">
        <v>397</v>
      </c>
      <c r="D424" s="3" t="s">
        <v>434</v>
      </c>
      <c r="E424" s="3"/>
    </row>
    <row r="425" spans="1:5" ht="24.75" customHeight="1">
      <c r="A425" s="4">
        <v>423</v>
      </c>
      <c r="B425" s="3" t="str">
        <f>"王香桃"</f>
        <v>王香桃</v>
      </c>
      <c r="C425" s="3" t="s">
        <v>397</v>
      </c>
      <c r="D425" s="3" t="s">
        <v>435</v>
      </c>
      <c r="E425" s="3"/>
    </row>
    <row r="426" spans="1:5" ht="24.75" customHeight="1">
      <c r="A426" s="4">
        <v>424</v>
      </c>
      <c r="B426" s="3" t="str">
        <f>"王丹"</f>
        <v>王丹</v>
      </c>
      <c r="C426" s="3" t="s">
        <v>397</v>
      </c>
      <c r="D426" s="3" t="s">
        <v>436</v>
      </c>
      <c r="E426" s="3"/>
    </row>
    <row r="427" spans="1:5" ht="24.75" customHeight="1">
      <c r="A427" s="4">
        <v>425</v>
      </c>
      <c r="B427" s="3" t="str">
        <f>"陈丽合"</f>
        <v>陈丽合</v>
      </c>
      <c r="C427" s="3" t="s">
        <v>397</v>
      </c>
      <c r="D427" s="3" t="s">
        <v>437</v>
      </c>
      <c r="E427" s="3"/>
    </row>
    <row r="428" spans="1:5" ht="24.75" customHeight="1">
      <c r="A428" s="4">
        <v>426</v>
      </c>
      <c r="B428" s="3" t="str">
        <f>"王小芳"</f>
        <v>王小芳</v>
      </c>
      <c r="C428" s="3" t="s">
        <v>397</v>
      </c>
      <c r="D428" s="3" t="s">
        <v>438</v>
      </c>
      <c r="E428" s="3"/>
    </row>
    <row r="429" spans="1:5" ht="24.75" customHeight="1">
      <c r="A429" s="4">
        <v>427</v>
      </c>
      <c r="B429" s="3" t="str">
        <f>"王海琼"</f>
        <v>王海琼</v>
      </c>
      <c r="C429" s="3" t="s">
        <v>397</v>
      </c>
      <c r="D429" s="3" t="s">
        <v>439</v>
      </c>
      <c r="E429" s="3"/>
    </row>
    <row r="430" spans="1:5" ht="24.75" customHeight="1">
      <c r="A430" s="4">
        <v>428</v>
      </c>
      <c r="B430" s="3" t="str">
        <f>"谢金来"</f>
        <v>谢金来</v>
      </c>
      <c r="C430" s="3" t="s">
        <v>397</v>
      </c>
      <c r="D430" s="3" t="s">
        <v>250</v>
      </c>
      <c r="E430" s="3"/>
    </row>
    <row r="431" spans="1:5" ht="24.75" customHeight="1">
      <c r="A431" s="4">
        <v>429</v>
      </c>
      <c r="B431" s="3" t="str">
        <f>"陈虹"</f>
        <v>陈虹</v>
      </c>
      <c r="C431" s="3" t="s">
        <v>397</v>
      </c>
      <c r="D431" s="3" t="s">
        <v>440</v>
      </c>
      <c r="E431" s="3"/>
    </row>
    <row r="432" spans="1:5" ht="24.75" customHeight="1">
      <c r="A432" s="4">
        <v>430</v>
      </c>
      <c r="B432" s="3" t="str">
        <f>"王晶"</f>
        <v>王晶</v>
      </c>
      <c r="C432" s="3" t="s">
        <v>397</v>
      </c>
      <c r="D432" s="3" t="s">
        <v>441</v>
      </c>
      <c r="E432" s="3"/>
    </row>
    <row r="433" spans="1:5" ht="24.75" customHeight="1">
      <c r="A433" s="4">
        <v>431</v>
      </c>
      <c r="B433" s="3" t="str">
        <f>"黄娟"</f>
        <v>黄娟</v>
      </c>
      <c r="C433" s="3" t="s">
        <v>397</v>
      </c>
      <c r="D433" s="3" t="s">
        <v>38</v>
      </c>
      <c r="E433" s="3"/>
    </row>
    <row r="434" spans="1:5" ht="24.75" customHeight="1">
      <c r="A434" s="4">
        <v>432</v>
      </c>
      <c r="B434" s="3" t="str">
        <f>"叶科梅"</f>
        <v>叶科梅</v>
      </c>
      <c r="C434" s="3" t="s">
        <v>397</v>
      </c>
      <c r="D434" s="3" t="s">
        <v>442</v>
      </c>
      <c r="E434" s="3"/>
    </row>
    <row r="435" spans="1:5" ht="24.75" customHeight="1">
      <c r="A435" s="4">
        <v>433</v>
      </c>
      <c r="B435" s="3" t="str">
        <f>"黄兴流"</f>
        <v>黄兴流</v>
      </c>
      <c r="C435" s="3" t="s">
        <v>397</v>
      </c>
      <c r="D435" s="3" t="s">
        <v>443</v>
      </c>
      <c r="E435" s="3"/>
    </row>
    <row r="436" spans="1:5" ht="24.75" customHeight="1">
      <c r="A436" s="4">
        <v>434</v>
      </c>
      <c r="B436" s="3" t="str">
        <f>"吴丽娟"</f>
        <v>吴丽娟</v>
      </c>
      <c r="C436" s="3" t="s">
        <v>397</v>
      </c>
      <c r="D436" s="3" t="s">
        <v>444</v>
      </c>
      <c r="E436" s="3"/>
    </row>
    <row r="437" spans="1:5" ht="24.75" customHeight="1">
      <c r="A437" s="4">
        <v>435</v>
      </c>
      <c r="B437" s="3" t="str">
        <f>"吕希彤"</f>
        <v>吕希彤</v>
      </c>
      <c r="C437" s="3" t="s">
        <v>397</v>
      </c>
      <c r="D437" s="3" t="s">
        <v>145</v>
      </c>
      <c r="E437" s="3"/>
    </row>
    <row r="438" spans="1:5" ht="24.75" customHeight="1">
      <c r="A438" s="4">
        <v>436</v>
      </c>
      <c r="B438" s="3" t="str">
        <f>"杨海玲"</f>
        <v>杨海玲</v>
      </c>
      <c r="C438" s="3" t="s">
        <v>397</v>
      </c>
      <c r="D438" s="3" t="s">
        <v>445</v>
      </c>
      <c r="E438" s="3"/>
    </row>
    <row r="439" spans="1:5" ht="24.75" customHeight="1">
      <c r="A439" s="4">
        <v>437</v>
      </c>
      <c r="B439" s="3" t="str">
        <f>"李秋婷"</f>
        <v>李秋婷</v>
      </c>
      <c r="C439" s="3" t="s">
        <v>397</v>
      </c>
      <c r="D439" s="3" t="s">
        <v>446</v>
      </c>
      <c r="E439" s="3"/>
    </row>
    <row r="440" spans="1:5" ht="24.75" customHeight="1">
      <c r="A440" s="4">
        <v>438</v>
      </c>
      <c r="B440" s="3" t="str">
        <f>"黄燕云"</f>
        <v>黄燕云</v>
      </c>
      <c r="C440" s="3" t="s">
        <v>397</v>
      </c>
      <c r="D440" s="3" t="s">
        <v>447</v>
      </c>
      <c r="E440" s="3"/>
    </row>
    <row r="441" spans="1:5" ht="24.75" customHeight="1">
      <c r="A441" s="4">
        <v>439</v>
      </c>
      <c r="B441" s="3" t="str">
        <f>"羊晶晶"</f>
        <v>羊晶晶</v>
      </c>
      <c r="C441" s="3" t="s">
        <v>397</v>
      </c>
      <c r="D441" s="3" t="s">
        <v>448</v>
      </c>
      <c r="E441" s="3"/>
    </row>
    <row r="442" spans="1:5" ht="24.75" customHeight="1">
      <c r="A442" s="4">
        <v>440</v>
      </c>
      <c r="B442" s="3" t="str">
        <f>"黄才红"</f>
        <v>黄才红</v>
      </c>
      <c r="C442" s="3" t="s">
        <v>397</v>
      </c>
      <c r="D442" s="3" t="s">
        <v>431</v>
      </c>
      <c r="E442" s="3"/>
    </row>
    <row r="443" spans="1:5" ht="24.75" customHeight="1">
      <c r="A443" s="4">
        <v>441</v>
      </c>
      <c r="B443" s="3" t="str">
        <f>"张裕三"</f>
        <v>张裕三</v>
      </c>
      <c r="C443" s="3" t="s">
        <v>397</v>
      </c>
      <c r="D443" s="3" t="s">
        <v>449</v>
      </c>
      <c r="E443" s="3"/>
    </row>
    <row r="444" spans="1:5" ht="24.75" customHeight="1">
      <c r="A444" s="4">
        <v>442</v>
      </c>
      <c r="B444" s="3" t="str">
        <f>"谢雯雯"</f>
        <v>谢雯雯</v>
      </c>
      <c r="C444" s="3" t="s">
        <v>397</v>
      </c>
      <c r="D444" s="3" t="s">
        <v>450</v>
      </c>
      <c r="E444" s="3"/>
    </row>
    <row r="445" spans="1:5" ht="24.75" customHeight="1">
      <c r="A445" s="4">
        <v>443</v>
      </c>
      <c r="B445" s="3" t="str">
        <f>"杨舒婷"</f>
        <v>杨舒婷</v>
      </c>
      <c r="C445" s="3" t="s">
        <v>397</v>
      </c>
      <c r="D445" s="3" t="s">
        <v>451</v>
      </c>
      <c r="E445" s="3"/>
    </row>
    <row r="446" spans="1:5" ht="24.75" customHeight="1">
      <c r="A446" s="4">
        <v>444</v>
      </c>
      <c r="B446" s="3" t="str">
        <f>"王婷"</f>
        <v>王婷</v>
      </c>
      <c r="C446" s="3" t="s">
        <v>397</v>
      </c>
      <c r="D446" s="3" t="s">
        <v>452</v>
      </c>
      <c r="E446" s="3"/>
    </row>
    <row r="447" spans="1:5" ht="24.75" customHeight="1">
      <c r="A447" s="4">
        <v>445</v>
      </c>
      <c r="B447" s="3" t="str">
        <f>"吴桂青"</f>
        <v>吴桂青</v>
      </c>
      <c r="C447" s="3" t="s">
        <v>397</v>
      </c>
      <c r="D447" s="3" t="s">
        <v>453</v>
      </c>
      <c r="E447" s="3"/>
    </row>
    <row r="448" spans="1:5" ht="24.75" customHeight="1">
      <c r="A448" s="4">
        <v>446</v>
      </c>
      <c r="B448" s="3" t="str">
        <f>"邓燕丽"</f>
        <v>邓燕丽</v>
      </c>
      <c r="C448" s="3" t="s">
        <v>397</v>
      </c>
      <c r="D448" s="3" t="s">
        <v>454</v>
      </c>
      <c r="E448" s="3"/>
    </row>
    <row r="449" spans="1:5" ht="24.75" customHeight="1">
      <c r="A449" s="4">
        <v>447</v>
      </c>
      <c r="B449" s="3" t="str">
        <f>"黄莺"</f>
        <v>黄莺</v>
      </c>
      <c r="C449" s="3" t="s">
        <v>397</v>
      </c>
      <c r="D449" s="3" t="s">
        <v>455</v>
      </c>
      <c r="E449" s="3"/>
    </row>
    <row r="450" spans="1:5" ht="24.75" customHeight="1">
      <c r="A450" s="4">
        <v>448</v>
      </c>
      <c r="B450" s="3" t="str">
        <f>"符小苗"</f>
        <v>符小苗</v>
      </c>
      <c r="C450" s="3" t="s">
        <v>397</v>
      </c>
      <c r="D450" s="3" t="s">
        <v>456</v>
      </c>
      <c r="E450" s="3"/>
    </row>
    <row r="451" spans="1:5" ht="24.75" customHeight="1">
      <c r="A451" s="4">
        <v>449</v>
      </c>
      <c r="B451" s="3" t="str">
        <f>"林丽姑"</f>
        <v>林丽姑</v>
      </c>
      <c r="C451" s="3" t="s">
        <v>397</v>
      </c>
      <c r="D451" s="3" t="s">
        <v>457</v>
      </c>
      <c r="E451" s="3"/>
    </row>
    <row r="452" spans="1:5" ht="24.75" customHeight="1">
      <c r="A452" s="4">
        <v>450</v>
      </c>
      <c r="B452" s="3" t="str">
        <f>"王小娜"</f>
        <v>王小娜</v>
      </c>
      <c r="C452" s="3" t="s">
        <v>397</v>
      </c>
      <c r="D452" s="3" t="s">
        <v>458</v>
      </c>
      <c r="E452" s="3"/>
    </row>
    <row r="453" spans="1:5" ht="24.75" customHeight="1">
      <c r="A453" s="4">
        <v>451</v>
      </c>
      <c r="B453" s="3" t="str">
        <f>"王薇"</f>
        <v>王薇</v>
      </c>
      <c r="C453" s="3" t="s">
        <v>397</v>
      </c>
      <c r="D453" s="3" t="s">
        <v>459</v>
      </c>
      <c r="E453" s="3"/>
    </row>
    <row r="454" spans="1:5" ht="24.75" customHeight="1">
      <c r="A454" s="4">
        <v>452</v>
      </c>
      <c r="B454" s="3" t="str">
        <f>"黄芳"</f>
        <v>黄芳</v>
      </c>
      <c r="C454" s="3" t="s">
        <v>397</v>
      </c>
      <c r="D454" s="3" t="s">
        <v>460</v>
      </c>
      <c r="E454" s="3"/>
    </row>
    <row r="455" spans="1:5" ht="24.75" customHeight="1">
      <c r="A455" s="4">
        <v>453</v>
      </c>
      <c r="B455" s="3" t="str">
        <f>"洪婉瑶"</f>
        <v>洪婉瑶</v>
      </c>
      <c r="C455" s="3" t="s">
        <v>397</v>
      </c>
      <c r="D455" s="3" t="s">
        <v>461</v>
      </c>
      <c r="E455" s="3"/>
    </row>
    <row r="456" spans="1:5" ht="24.75" customHeight="1">
      <c r="A456" s="4">
        <v>454</v>
      </c>
      <c r="B456" s="3" t="str">
        <f>"李惠珍"</f>
        <v>李惠珍</v>
      </c>
      <c r="C456" s="3" t="s">
        <v>397</v>
      </c>
      <c r="D456" s="3" t="s">
        <v>462</v>
      </c>
      <c r="E456" s="3"/>
    </row>
    <row r="457" spans="1:5" ht="24.75" customHeight="1">
      <c r="A457" s="4">
        <v>455</v>
      </c>
      <c r="B457" s="3" t="str">
        <f>"卢利江"</f>
        <v>卢利江</v>
      </c>
      <c r="C457" s="3" t="s">
        <v>397</v>
      </c>
      <c r="D457" s="3" t="s">
        <v>463</v>
      </c>
      <c r="E457" s="3"/>
    </row>
    <row r="458" spans="1:5" ht="24.75" customHeight="1">
      <c r="A458" s="4">
        <v>456</v>
      </c>
      <c r="B458" s="3" t="str">
        <f>"林妹"</f>
        <v>林妹</v>
      </c>
      <c r="C458" s="3" t="s">
        <v>397</v>
      </c>
      <c r="D458" s="3" t="s">
        <v>464</v>
      </c>
      <c r="E458" s="3"/>
    </row>
    <row r="459" spans="1:5" ht="24.75" customHeight="1">
      <c r="A459" s="4">
        <v>457</v>
      </c>
      <c r="B459" s="3" t="str">
        <f>"钟新宇"</f>
        <v>钟新宇</v>
      </c>
      <c r="C459" s="3" t="s">
        <v>397</v>
      </c>
      <c r="D459" s="3" t="s">
        <v>465</v>
      </c>
      <c r="E459" s="3"/>
    </row>
    <row r="460" spans="1:5" ht="24.75" customHeight="1">
      <c r="A460" s="4">
        <v>458</v>
      </c>
      <c r="B460" s="3" t="str">
        <f>"王慧芬"</f>
        <v>王慧芬</v>
      </c>
      <c r="C460" s="3" t="s">
        <v>397</v>
      </c>
      <c r="D460" s="3" t="s">
        <v>466</v>
      </c>
      <c r="E460" s="3"/>
    </row>
    <row r="461" spans="1:5" ht="24.75" customHeight="1">
      <c r="A461" s="4">
        <v>459</v>
      </c>
      <c r="B461" s="3" t="str">
        <f>"王雅"</f>
        <v>王雅</v>
      </c>
      <c r="C461" s="3" t="s">
        <v>397</v>
      </c>
      <c r="D461" s="3" t="s">
        <v>429</v>
      </c>
      <c r="E461" s="3"/>
    </row>
    <row r="462" spans="1:5" ht="24.75" customHeight="1">
      <c r="A462" s="4">
        <v>460</v>
      </c>
      <c r="B462" s="3" t="str">
        <f>"柯杨"</f>
        <v>柯杨</v>
      </c>
      <c r="C462" s="3" t="s">
        <v>397</v>
      </c>
      <c r="D462" s="3" t="s">
        <v>467</v>
      </c>
      <c r="E462" s="3"/>
    </row>
    <row r="463" spans="1:5" ht="24.75" customHeight="1">
      <c r="A463" s="4">
        <v>461</v>
      </c>
      <c r="B463" s="3" t="str">
        <f>"钱海晓"</f>
        <v>钱海晓</v>
      </c>
      <c r="C463" s="3" t="s">
        <v>397</v>
      </c>
      <c r="D463" s="3" t="s">
        <v>468</v>
      </c>
      <c r="E463" s="3"/>
    </row>
    <row r="464" spans="1:5" ht="24.75" customHeight="1">
      <c r="A464" s="4">
        <v>462</v>
      </c>
      <c r="B464" s="3" t="str">
        <f>"岑海云"</f>
        <v>岑海云</v>
      </c>
      <c r="C464" s="3" t="s">
        <v>397</v>
      </c>
      <c r="D464" s="3" t="s">
        <v>469</v>
      </c>
      <c r="E464" s="3"/>
    </row>
    <row r="465" spans="1:5" ht="24.75" customHeight="1">
      <c r="A465" s="4">
        <v>463</v>
      </c>
      <c r="B465" s="3" t="str">
        <f>"许兵"</f>
        <v>许兵</v>
      </c>
      <c r="C465" s="3" t="s">
        <v>397</v>
      </c>
      <c r="D465" s="3" t="s">
        <v>470</v>
      </c>
      <c r="E465" s="3"/>
    </row>
    <row r="466" spans="1:5" ht="24.75" customHeight="1">
      <c r="A466" s="4">
        <v>464</v>
      </c>
      <c r="B466" s="3" t="str">
        <f>"杨小芳"</f>
        <v>杨小芳</v>
      </c>
      <c r="C466" s="3" t="s">
        <v>397</v>
      </c>
      <c r="D466" s="3" t="s">
        <v>471</v>
      </c>
      <c r="E466" s="3"/>
    </row>
    <row r="467" spans="1:5" ht="24.75" customHeight="1">
      <c r="A467" s="4">
        <v>465</v>
      </c>
      <c r="B467" s="3" t="str">
        <f>"林怡丹"</f>
        <v>林怡丹</v>
      </c>
      <c r="C467" s="3" t="s">
        <v>397</v>
      </c>
      <c r="D467" s="3" t="s">
        <v>472</v>
      </c>
      <c r="E467" s="3"/>
    </row>
    <row r="468" spans="1:5" ht="24.75" customHeight="1">
      <c r="A468" s="4">
        <v>466</v>
      </c>
      <c r="B468" s="3" t="str">
        <f>"杨秀燕"</f>
        <v>杨秀燕</v>
      </c>
      <c r="C468" s="3" t="s">
        <v>397</v>
      </c>
      <c r="D468" s="3" t="s">
        <v>464</v>
      </c>
      <c r="E468" s="3"/>
    </row>
    <row r="469" spans="1:5" ht="24.75" customHeight="1">
      <c r="A469" s="4">
        <v>467</v>
      </c>
      <c r="B469" s="3" t="str">
        <f>"温小赛"</f>
        <v>温小赛</v>
      </c>
      <c r="C469" s="3" t="s">
        <v>397</v>
      </c>
      <c r="D469" s="3" t="s">
        <v>473</v>
      </c>
      <c r="E469" s="3"/>
    </row>
    <row r="470" spans="1:5" ht="24.75" customHeight="1">
      <c r="A470" s="4">
        <v>468</v>
      </c>
      <c r="B470" s="3" t="str">
        <f>"王明"</f>
        <v>王明</v>
      </c>
      <c r="C470" s="3" t="s">
        <v>397</v>
      </c>
      <c r="D470" s="3" t="s">
        <v>474</v>
      </c>
      <c r="E470" s="3"/>
    </row>
    <row r="471" spans="1:5" ht="24.75" customHeight="1">
      <c r="A471" s="4">
        <v>469</v>
      </c>
      <c r="B471" s="3" t="str">
        <f>"曾小卿"</f>
        <v>曾小卿</v>
      </c>
      <c r="C471" s="3" t="s">
        <v>397</v>
      </c>
      <c r="D471" s="3" t="s">
        <v>475</v>
      </c>
      <c r="E471" s="3"/>
    </row>
    <row r="472" spans="1:5" ht="24.75" customHeight="1">
      <c r="A472" s="4">
        <v>470</v>
      </c>
      <c r="B472" s="3" t="str">
        <f>"李潮潮"</f>
        <v>李潮潮</v>
      </c>
      <c r="C472" s="3" t="s">
        <v>397</v>
      </c>
      <c r="D472" s="3" t="s">
        <v>476</v>
      </c>
      <c r="E472" s="3"/>
    </row>
    <row r="473" spans="1:5" ht="24.75" customHeight="1">
      <c r="A473" s="4">
        <v>471</v>
      </c>
      <c r="B473" s="3" t="str">
        <f>"梁粥"</f>
        <v>梁粥</v>
      </c>
      <c r="C473" s="3" t="s">
        <v>397</v>
      </c>
      <c r="D473" s="3" t="s">
        <v>477</v>
      </c>
      <c r="E473" s="3"/>
    </row>
    <row r="474" spans="1:5" ht="24.75" customHeight="1">
      <c r="A474" s="4">
        <v>472</v>
      </c>
      <c r="B474" s="3" t="str">
        <f>"蔡艳春"</f>
        <v>蔡艳春</v>
      </c>
      <c r="C474" s="3" t="s">
        <v>397</v>
      </c>
      <c r="D474" s="3" t="s">
        <v>478</v>
      </c>
      <c r="E474" s="3"/>
    </row>
    <row r="475" spans="1:5" ht="24.75" customHeight="1">
      <c r="A475" s="4">
        <v>473</v>
      </c>
      <c r="B475" s="3" t="str">
        <f>"符桂榕"</f>
        <v>符桂榕</v>
      </c>
      <c r="C475" s="3" t="s">
        <v>397</v>
      </c>
      <c r="D475" s="3" t="s">
        <v>479</v>
      </c>
      <c r="E475" s="3"/>
    </row>
    <row r="476" spans="1:5" ht="24.75" customHeight="1">
      <c r="A476" s="4">
        <v>474</v>
      </c>
      <c r="B476" s="3" t="str">
        <f>"王小燕"</f>
        <v>王小燕</v>
      </c>
      <c r="C476" s="3" t="s">
        <v>397</v>
      </c>
      <c r="D476" s="3" t="s">
        <v>480</v>
      </c>
      <c r="E476" s="3"/>
    </row>
    <row r="477" spans="1:5" ht="24.75" customHeight="1">
      <c r="A477" s="4">
        <v>475</v>
      </c>
      <c r="B477" s="3" t="str">
        <f>"符小雪"</f>
        <v>符小雪</v>
      </c>
      <c r="C477" s="3" t="s">
        <v>397</v>
      </c>
      <c r="D477" s="3" t="s">
        <v>55</v>
      </c>
      <c r="E477" s="3"/>
    </row>
    <row r="478" spans="1:5" ht="24.75" customHeight="1">
      <c r="A478" s="4">
        <v>476</v>
      </c>
      <c r="B478" s="3" t="str">
        <f>"陈定芳"</f>
        <v>陈定芳</v>
      </c>
      <c r="C478" s="3" t="s">
        <v>397</v>
      </c>
      <c r="D478" s="3" t="s">
        <v>481</v>
      </c>
      <c r="E478" s="3"/>
    </row>
    <row r="479" spans="1:5" ht="24.75" customHeight="1">
      <c r="A479" s="4">
        <v>477</v>
      </c>
      <c r="B479" s="3" t="str">
        <f>"邓美菊"</f>
        <v>邓美菊</v>
      </c>
      <c r="C479" s="3" t="s">
        <v>397</v>
      </c>
      <c r="D479" s="3" t="s">
        <v>205</v>
      </c>
      <c r="E479" s="3"/>
    </row>
    <row r="480" spans="1:5" ht="24.75" customHeight="1">
      <c r="A480" s="4">
        <v>478</v>
      </c>
      <c r="B480" s="3" t="str">
        <f>"覃雯雯"</f>
        <v>覃雯雯</v>
      </c>
      <c r="C480" s="3" t="s">
        <v>397</v>
      </c>
      <c r="D480" s="3" t="s">
        <v>48</v>
      </c>
      <c r="E480" s="3"/>
    </row>
    <row r="481" spans="1:5" ht="24.75" customHeight="1">
      <c r="A481" s="4">
        <v>479</v>
      </c>
      <c r="B481" s="3" t="str">
        <f>"邱名诗"</f>
        <v>邱名诗</v>
      </c>
      <c r="C481" s="3" t="s">
        <v>397</v>
      </c>
      <c r="D481" s="3" t="s">
        <v>403</v>
      </c>
      <c r="E481" s="3"/>
    </row>
    <row r="482" spans="1:5" ht="24.75" customHeight="1">
      <c r="A482" s="4">
        <v>480</v>
      </c>
      <c r="B482" s="3" t="str">
        <f>"林书羽"</f>
        <v>林书羽</v>
      </c>
      <c r="C482" s="3" t="s">
        <v>397</v>
      </c>
      <c r="D482" s="3" t="s">
        <v>482</v>
      </c>
      <c r="E482" s="3"/>
    </row>
    <row r="483" spans="1:5" ht="24.75" customHeight="1">
      <c r="A483" s="4">
        <v>481</v>
      </c>
      <c r="B483" s="3" t="str">
        <f>"黄小冰"</f>
        <v>黄小冰</v>
      </c>
      <c r="C483" s="3" t="s">
        <v>397</v>
      </c>
      <c r="D483" s="3" t="s">
        <v>483</v>
      </c>
      <c r="E483" s="3"/>
    </row>
    <row r="484" spans="1:5" ht="24.75" customHeight="1">
      <c r="A484" s="4">
        <v>482</v>
      </c>
      <c r="B484" s="3" t="str">
        <f>"黄琳雲"</f>
        <v>黄琳雲</v>
      </c>
      <c r="C484" s="3" t="s">
        <v>397</v>
      </c>
      <c r="D484" s="3" t="s">
        <v>484</v>
      </c>
      <c r="E484" s="3"/>
    </row>
    <row r="485" spans="1:5" ht="24.75" customHeight="1">
      <c r="A485" s="4">
        <v>483</v>
      </c>
      <c r="B485" s="3" t="str">
        <f>"李长女"</f>
        <v>李长女</v>
      </c>
      <c r="C485" s="3" t="s">
        <v>397</v>
      </c>
      <c r="D485" s="3" t="s">
        <v>485</v>
      </c>
      <c r="E485" s="3"/>
    </row>
    <row r="486" spans="1:5" ht="24.75" customHeight="1">
      <c r="A486" s="4">
        <v>484</v>
      </c>
      <c r="B486" s="3" t="str">
        <f>"陈俊海"</f>
        <v>陈俊海</v>
      </c>
      <c r="C486" s="3" t="s">
        <v>397</v>
      </c>
      <c r="D486" s="3" t="s">
        <v>486</v>
      </c>
      <c r="E486" s="3"/>
    </row>
    <row r="487" spans="1:5" ht="24.75" customHeight="1">
      <c r="A487" s="4">
        <v>485</v>
      </c>
      <c r="B487" s="3" t="str">
        <f>"余贤梅"</f>
        <v>余贤梅</v>
      </c>
      <c r="C487" s="3" t="s">
        <v>397</v>
      </c>
      <c r="D487" s="3" t="s">
        <v>487</v>
      </c>
      <c r="E487" s="3"/>
    </row>
    <row r="488" spans="1:5" ht="24.75" customHeight="1">
      <c r="A488" s="4">
        <v>486</v>
      </c>
      <c r="B488" s="3" t="str">
        <f>"程守清"</f>
        <v>程守清</v>
      </c>
      <c r="C488" s="3" t="s">
        <v>397</v>
      </c>
      <c r="D488" s="3" t="s">
        <v>488</v>
      </c>
      <c r="E488" s="3"/>
    </row>
    <row r="489" spans="1:5" ht="24.75" customHeight="1">
      <c r="A489" s="4">
        <v>487</v>
      </c>
      <c r="B489" s="3" t="str">
        <f>"许秀梅"</f>
        <v>许秀梅</v>
      </c>
      <c r="C489" s="3" t="s">
        <v>397</v>
      </c>
      <c r="D489" s="3" t="s">
        <v>489</v>
      </c>
      <c r="E489" s="3"/>
    </row>
    <row r="490" spans="1:5" ht="24.75" customHeight="1">
      <c r="A490" s="4">
        <v>488</v>
      </c>
      <c r="B490" s="3" t="str">
        <f>"陈隆梅"</f>
        <v>陈隆梅</v>
      </c>
      <c r="C490" s="3" t="s">
        <v>397</v>
      </c>
      <c r="D490" s="3" t="s">
        <v>490</v>
      </c>
      <c r="E490" s="3"/>
    </row>
    <row r="491" spans="1:5" ht="24.75" customHeight="1">
      <c r="A491" s="4">
        <v>489</v>
      </c>
      <c r="B491" s="3" t="str">
        <f>"魏丽香"</f>
        <v>魏丽香</v>
      </c>
      <c r="C491" s="3" t="s">
        <v>397</v>
      </c>
      <c r="D491" s="3" t="s">
        <v>491</v>
      </c>
      <c r="E491" s="3"/>
    </row>
    <row r="492" spans="1:5" ht="24.75" customHeight="1">
      <c r="A492" s="4">
        <v>490</v>
      </c>
      <c r="B492" s="3" t="str">
        <f>"黄建琳"</f>
        <v>黄建琳</v>
      </c>
      <c r="C492" s="3" t="s">
        <v>397</v>
      </c>
      <c r="D492" s="3" t="s">
        <v>492</v>
      </c>
      <c r="E492" s="3"/>
    </row>
    <row r="493" spans="1:5" ht="24.75" customHeight="1">
      <c r="A493" s="4">
        <v>491</v>
      </c>
      <c r="B493" s="3" t="str">
        <f>"刘心"</f>
        <v>刘心</v>
      </c>
      <c r="C493" s="3" t="s">
        <v>397</v>
      </c>
      <c r="D493" s="3" t="s">
        <v>493</v>
      </c>
      <c r="E493" s="3"/>
    </row>
    <row r="494" spans="1:5" ht="24.75" customHeight="1">
      <c r="A494" s="4">
        <v>492</v>
      </c>
      <c r="B494" s="3" t="str">
        <f>"蔡小丽"</f>
        <v>蔡小丽</v>
      </c>
      <c r="C494" s="3" t="s">
        <v>397</v>
      </c>
      <c r="D494" s="3" t="s">
        <v>494</v>
      </c>
      <c r="E494" s="3"/>
    </row>
    <row r="495" spans="1:5" ht="24.75" customHeight="1">
      <c r="A495" s="4">
        <v>493</v>
      </c>
      <c r="B495" s="3" t="str">
        <f>"符丽娟"</f>
        <v>符丽娟</v>
      </c>
      <c r="C495" s="3" t="s">
        <v>397</v>
      </c>
      <c r="D495" s="3" t="s">
        <v>495</v>
      </c>
      <c r="E495" s="3"/>
    </row>
    <row r="496" spans="1:5" ht="24.75" customHeight="1">
      <c r="A496" s="4">
        <v>494</v>
      </c>
      <c r="B496" s="3" t="str">
        <f>"吴玉妹"</f>
        <v>吴玉妹</v>
      </c>
      <c r="C496" s="3" t="s">
        <v>397</v>
      </c>
      <c r="D496" s="3" t="s">
        <v>496</v>
      </c>
      <c r="E496" s="3"/>
    </row>
    <row r="497" spans="1:5" ht="24.75" customHeight="1">
      <c r="A497" s="4">
        <v>495</v>
      </c>
      <c r="B497" s="3" t="str">
        <f>"李彩瑜"</f>
        <v>李彩瑜</v>
      </c>
      <c r="C497" s="3" t="s">
        <v>397</v>
      </c>
      <c r="D497" s="3" t="s">
        <v>497</v>
      </c>
      <c r="E497" s="3"/>
    </row>
    <row r="498" spans="1:5" ht="24.75" customHeight="1">
      <c r="A498" s="4">
        <v>496</v>
      </c>
      <c r="B498" s="3" t="str">
        <f>"黄玉芳"</f>
        <v>黄玉芳</v>
      </c>
      <c r="C498" s="3" t="s">
        <v>397</v>
      </c>
      <c r="D498" s="3" t="s">
        <v>498</v>
      </c>
      <c r="E498" s="3"/>
    </row>
    <row r="499" spans="1:5" ht="24.75" customHeight="1">
      <c r="A499" s="4">
        <v>497</v>
      </c>
      <c r="B499" s="3" t="str">
        <f>"徐恩惠"</f>
        <v>徐恩惠</v>
      </c>
      <c r="C499" s="3" t="s">
        <v>397</v>
      </c>
      <c r="D499" s="3" t="s">
        <v>499</v>
      </c>
      <c r="E499" s="3"/>
    </row>
    <row r="500" spans="1:5" ht="24.75" customHeight="1">
      <c r="A500" s="4">
        <v>498</v>
      </c>
      <c r="B500" s="3" t="str">
        <f>"吴晶晶"</f>
        <v>吴晶晶</v>
      </c>
      <c r="C500" s="3" t="s">
        <v>397</v>
      </c>
      <c r="D500" s="3" t="s">
        <v>500</v>
      </c>
      <c r="E500" s="3"/>
    </row>
    <row r="501" spans="1:5" ht="24.75" customHeight="1">
      <c r="A501" s="4">
        <v>499</v>
      </c>
      <c r="B501" s="3" t="str">
        <f>"林芬"</f>
        <v>林芬</v>
      </c>
      <c r="C501" s="3" t="s">
        <v>397</v>
      </c>
      <c r="D501" s="3" t="s">
        <v>501</v>
      </c>
      <c r="E501" s="3"/>
    </row>
    <row r="502" spans="1:5" ht="24.75" customHeight="1">
      <c r="A502" s="4">
        <v>500</v>
      </c>
      <c r="B502" s="3" t="str">
        <f>"林春彩"</f>
        <v>林春彩</v>
      </c>
      <c r="C502" s="3" t="s">
        <v>397</v>
      </c>
      <c r="D502" s="3" t="s">
        <v>502</v>
      </c>
      <c r="E502" s="3"/>
    </row>
    <row r="503" spans="1:5" ht="24.75" customHeight="1">
      <c r="A503" s="4">
        <v>501</v>
      </c>
      <c r="B503" s="3" t="str">
        <f>"王雪丹"</f>
        <v>王雪丹</v>
      </c>
      <c r="C503" s="3" t="s">
        <v>397</v>
      </c>
      <c r="D503" s="3" t="s">
        <v>503</v>
      </c>
      <c r="E503" s="3"/>
    </row>
    <row r="504" spans="1:5" ht="24.75" customHeight="1">
      <c r="A504" s="4">
        <v>502</v>
      </c>
      <c r="B504" s="3" t="str">
        <f>"王春花"</f>
        <v>王春花</v>
      </c>
      <c r="C504" s="3" t="s">
        <v>397</v>
      </c>
      <c r="D504" s="3" t="s">
        <v>504</v>
      </c>
      <c r="E504" s="3"/>
    </row>
    <row r="505" spans="1:5" ht="24.75" customHeight="1">
      <c r="A505" s="4">
        <v>503</v>
      </c>
      <c r="B505" s="3" t="str">
        <f>"杨河"</f>
        <v>杨河</v>
      </c>
      <c r="C505" s="3" t="s">
        <v>397</v>
      </c>
      <c r="D505" s="3" t="s">
        <v>505</v>
      </c>
      <c r="E505" s="3"/>
    </row>
    <row r="506" spans="1:5" ht="24.75" customHeight="1">
      <c r="A506" s="4">
        <v>504</v>
      </c>
      <c r="B506" s="3" t="str">
        <f>"符小妹"</f>
        <v>符小妹</v>
      </c>
      <c r="C506" s="3" t="s">
        <v>397</v>
      </c>
      <c r="D506" s="3" t="s">
        <v>506</v>
      </c>
      <c r="E506" s="3"/>
    </row>
    <row r="507" spans="1:5" ht="24.75" customHeight="1">
      <c r="A507" s="4">
        <v>505</v>
      </c>
      <c r="B507" s="3" t="str">
        <f>"邓亚敏"</f>
        <v>邓亚敏</v>
      </c>
      <c r="C507" s="3" t="s">
        <v>397</v>
      </c>
      <c r="D507" s="3" t="s">
        <v>507</v>
      </c>
      <c r="E507" s="3"/>
    </row>
    <row r="508" spans="1:5" ht="24.75" customHeight="1">
      <c r="A508" s="4">
        <v>506</v>
      </c>
      <c r="B508" s="3" t="str">
        <f>"江桂芸"</f>
        <v>江桂芸</v>
      </c>
      <c r="C508" s="3" t="s">
        <v>397</v>
      </c>
      <c r="D508" s="3" t="s">
        <v>508</v>
      </c>
      <c r="E508" s="3"/>
    </row>
    <row r="509" spans="1:5" ht="24.75" customHeight="1">
      <c r="A509" s="4">
        <v>507</v>
      </c>
      <c r="B509" s="3" t="str">
        <f>"黄萍瑜"</f>
        <v>黄萍瑜</v>
      </c>
      <c r="C509" s="3" t="s">
        <v>397</v>
      </c>
      <c r="D509" s="3" t="s">
        <v>509</v>
      </c>
      <c r="E509" s="3"/>
    </row>
    <row r="510" spans="1:5" ht="24.75" customHeight="1">
      <c r="A510" s="4">
        <v>508</v>
      </c>
      <c r="B510" s="3" t="str">
        <f>"朱海兰"</f>
        <v>朱海兰</v>
      </c>
      <c r="C510" s="3" t="s">
        <v>397</v>
      </c>
      <c r="D510" s="3" t="s">
        <v>510</v>
      </c>
      <c r="E510" s="3"/>
    </row>
    <row r="511" spans="1:5" ht="24.75" customHeight="1">
      <c r="A511" s="4">
        <v>509</v>
      </c>
      <c r="B511" s="3" t="str">
        <f>"曾慧娟"</f>
        <v>曾慧娟</v>
      </c>
      <c r="C511" s="3" t="s">
        <v>397</v>
      </c>
      <c r="D511" s="3" t="s">
        <v>511</v>
      </c>
      <c r="E511" s="3"/>
    </row>
    <row r="512" spans="1:5" ht="24.75" customHeight="1">
      <c r="A512" s="4">
        <v>510</v>
      </c>
      <c r="B512" s="3" t="str">
        <f>"张亚云"</f>
        <v>张亚云</v>
      </c>
      <c r="C512" s="3" t="s">
        <v>397</v>
      </c>
      <c r="D512" s="3" t="s">
        <v>512</v>
      </c>
      <c r="E512" s="3"/>
    </row>
    <row r="513" spans="1:5" ht="24.75" customHeight="1">
      <c r="A513" s="4">
        <v>511</v>
      </c>
      <c r="B513" s="3" t="str">
        <f>"王琳琳"</f>
        <v>王琳琳</v>
      </c>
      <c r="C513" s="3" t="s">
        <v>397</v>
      </c>
      <c r="D513" s="3" t="s">
        <v>513</v>
      </c>
      <c r="E513" s="3"/>
    </row>
    <row r="514" spans="1:5" ht="24.75" customHeight="1">
      <c r="A514" s="4">
        <v>512</v>
      </c>
      <c r="B514" s="3" t="str">
        <f>"文巨星"</f>
        <v>文巨星</v>
      </c>
      <c r="C514" s="3" t="s">
        <v>397</v>
      </c>
      <c r="D514" s="3" t="s">
        <v>514</v>
      </c>
      <c r="E514" s="3"/>
    </row>
    <row r="515" spans="1:5" ht="24.75" customHeight="1">
      <c r="A515" s="4">
        <v>513</v>
      </c>
      <c r="B515" s="3" t="str">
        <f>"王珍妮"</f>
        <v>王珍妮</v>
      </c>
      <c r="C515" s="3" t="s">
        <v>397</v>
      </c>
      <c r="D515" s="3" t="s">
        <v>515</v>
      </c>
      <c r="E515" s="3"/>
    </row>
    <row r="516" spans="1:5" ht="24.75" customHeight="1">
      <c r="A516" s="4">
        <v>514</v>
      </c>
      <c r="B516" s="3" t="str">
        <f>"李文艳"</f>
        <v>李文艳</v>
      </c>
      <c r="C516" s="3" t="s">
        <v>397</v>
      </c>
      <c r="D516" s="3" t="s">
        <v>516</v>
      </c>
      <c r="E516" s="3"/>
    </row>
    <row r="517" spans="1:5" ht="24.75" customHeight="1">
      <c r="A517" s="4">
        <v>515</v>
      </c>
      <c r="B517" s="3" t="str">
        <f>"邱勋玲"</f>
        <v>邱勋玲</v>
      </c>
      <c r="C517" s="3" t="s">
        <v>397</v>
      </c>
      <c r="D517" s="3" t="s">
        <v>517</v>
      </c>
      <c r="E517" s="3"/>
    </row>
    <row r="518" spans="1:5" ht="24.75" customHeight="1">
      <c r="A518" s="4">
        <v>516</v>
      </c>
      <c r="B518" s="3" t="str">
        <f>"王雪婷"</f>
        <v>王雪婷</v>
      </c>
      <c r="C518" s="3" t="s">
        <v>397</v>
      </c>
      <c r="D518" s="3" t="s">
        <v>518</v>
      </c>
      <c r="E518" s="3"/>
    </row>
    <row r="519" spans="1:5" ht="24.75" customHeight="1">
      <c r="A519" s="4">
        <v>517</v>
      </c>
      <c r="B519" s="3" t="str">
        <f>"廖云"</f>
        <v>廖云</v>
      </c>
      <c r="C519" s="3" t="s">
        <v>397</v>
      </c>
      <c r="D519" s="3" t="s">
        <v>519</v>
      </c>
      <c r="E519" s="3"/>
    </row>
    <row r="520" spans="1:5" ht="24.75" customHeight="1">
      <c r="A520" s="4">
        <v>518</v>
      </c>
      <c r="B520" s="3" t="str">
        <f>"吴转凤"</f>
        <v>吴转凤</v>
      </c>
      <c r="C520" s="3" t="s">
        <v>397</v>
      </c>
      <c r="D520" s="3" t="s">
        <v>520</v>
      </c>
      <c r="E520" s="3"/>
    </row>
    <row r="521" spans="1:5" ht="24.75" customHeight="1">
      <c r="A521" s="4">
        <v>519</v>
      </c>
      <c r="B521" s="3" t="str">
        <f>"张秀妮"</f>
        <v>张秀妮</v>
      </c>
      <c r="C521" s="3" t="s">
        <v>397</v>
      </c>
      <c r="D521" s="3" t="s">
        <v>521</v>
      </c>
      <c r="E521" s="3"/>
    </row>
    <row r="522" spans="1:5" ht="24.75" customHeight="1">
      <c r="A522" s="4">
        <v>520</v>
      </c>
      <c r="B522" s="3" t="str">
        <f>"李惠芳"</f>
        <v>李惠芳</v>
      </c>
      <c r="C522" s="3" t="s">
        <v>397</v>
      </c>
      <c r="D522" s="3" t="s">
        <v>522</v>
      </c>
      <c r="E522" s="3"/>
    </row>
    <row r="523" spans="1:5" ht="24.75" customHeight="1">
      <c r="A523" s="4">
        <v>521</v>
      </c>
      <c r="B523" s="3" t="str">
        <f>"吴维平"</f>
        <v>吴维平</v>
      </c>
      <c r="C523" s="3" t="s">
        <v>397</v>
      </c>
      <c r="D523" s="3" t="s">
        <v>523</v>
      </c>
      <c r="E523" s="3"/>
    </row>
    <row r="524" spans="1:5" ht="24.75" customHeight="1">
      <c r="A524" s="4">
        <v>522</v>
      </c>
      <c r="B524" s="3" t="str">
        <f>"倪冬雅"</f>
        <v>倪冬雅</v>
      </c>
      <c r="C524" s="3" t="s">
        <v>397</v>
      </c>
      <c r="D524" s="3" t="s">
        <v>524</v>
      </c>
      <c r="E524" s="3"/>
    </row>
    <row r="525" spans="1:5" ht="24.75" customHeight="1">
      <c r="A525" s="4">
        <v>523</v>
      </c>
      <c r="B525" s="3" t="str">
        <f>"苏金蝶"</f>
        <v>苏金蝶</v>
      </c>
      <c r="C525" s="3" t="s">
        <v>397</v>
      </c>
      <c r="D525" s="3" t="s">
        <v>525</v>
      </c>
      <c r="E525" s="3"/>
    </row>
    <row r="526" spans="1:5" ht="24.75" customHeight="1">
      <c r="A526" s="4">
        <v>524</v>
      </c>
      <c r="B526" s="3" t="str">
        <f>"谢海丽"</f>
        <v>谢海丽</v>
      </c>
      <c r="C526" s="3" t="s">
        <v>397</v>
      </c>
      <c r="D526" s="3" t="s">
        <v>526</v>
      </c>
      <c r="E526" s="3"/>
    </row>
    <row r="527" spans="1:5" ht="24.75" customHeight="1">
      <c r="A527" s="4">
        <v>525</v>
      </c>
      <c r="B527" s="3" t="str">
        <f>"林翠浈"</f>
        <v>林翠浈</v>
      </c>
      <c r="C527" s="3" t="s">
        <v>397</v>
      </c>
      <c r="D527" s="3" t="s">
        <v>110</v>
      </c>
      <c r="E527" s="3"/>
    </row>
    <row r="528" spans="1:5" ht="24.75" customHeight="1">
      <c r="A528" s="4">
        <v>526</v>
      </c>
      <c r="B528" s="3" t="str">
        <f>"蔡彩颖"</f>
        <v>蔡彩颖</v>
      </c>
      <c r="C528" s="3" t="s">
        <v>397</v>
      </c>
      <c r="D528" s="3" t="s">
        <v>527</v>
      </c>
      <c r="E528" s="3"/>
    </row>
    <row r="529" spans="1:5" ht="24.75" customHeight="1">
      <c r="A529" s="4">
        <v>527</v>
      </c>
      <c r="B529" s="3" t="str">
        <f>"戴越桃"</f>
        <v>戴越桃</v>
      </c>
      <c r="C529" s="3" t="s">
        <v>397</v>
      </c>
      <c r="D529" s="3" t="s">
        <v>528</v>
      </c>
      <c r="E529" s="3"/>
    </row>
    <row r="530" spans="1:5" ht="24.75" customHeight="1">
      <c r="A530" s="4">
        <v>528</v>
      </c>
      <c r="B530" s="3" t="str">
        <f>"林雪"</f>
        <v>林雪</v>
      </c>
      <c r="C530" s="3" t="s">
        <v>397</v>
      </c>
      <c r="D530" s="3" t="s">
        <v>74</v>
      </c>
      <c r="E530" s="3"/>
    </row>
    <row r="531" spans="1:5" ht="24.75" customHeight="1">
      <c r="A531" s="4">
        <v>529</v>
      </c>
      <c r="B531" s="3" t="str">
        <f>"邢慧敏"</f>
        <v>邢慧敏</v>
      </c>
      <c r="C531" s="3" t="s">
        <v>397</v>
      </c>
      <c r="D531" s="3" t="s">
        <v>529</v>
      </c>
      <c r="E531" s="3"/>
    </row>
    <row r="532" spans="1:5" ht="24.75" customHeight="1">
      <c r="A532" s="4">
        <v>530</v>
      </c>
      <c r="B532" s="3" t="str">
        <f>"王亚咪"</f>
        <v>王亚咪</v>
      </c>
      <c r="C532" s="3" t="s">
        <v>397</v>
      </c>
      <c r="D532" s="3" t="s">
        <v>530</v>
      </c>
      <c r="E532" s="3"/>
    </row>
    <row r="533" spans="1:5" ht="24.75" customHeight="1">
      <c r="A533" s="4">
        <v>531</v>
      </c>
      <c r="B533" s="3" t="str">
        <f>"李带秋"</f>
        <v>李带秋</v>
      </c>
      <c r="C533" s="3" t="s">
        <v>397</v>
      </c>
      <c r="D533" s="3" t="s">
        <v>531</v>
      </c>
      <c r="E533" s="3"/>
    </row>
    <row r="534" spans="1:5" ht="24.75" customHeight="1">
      <c r="A534" s="4">
        <v>532</v>
      </c>
      <c r="B534" s="3" t="str">
        <f>"谢良贤"</f>
        <v>谢良贤</v>
      </c>
      <c r="C534" s="3" t="s">
        <v>397</v>
      </c>
      <c r="D534" s="3" t="s">
        <v>532</v>
      </c>
      <c r="E534" s="3"/>
    </row>
    <row r="535" spans="1:5" ht="24.75" customHeight="1">
      <c r="A535" s="4">
        <v>533</v>
      </c>
      <c r="B535" s="3" t="str">
        <f>"陈垂玉"</f>
        <v>陈垂玉</v>
      </c>
      <c r="C535" s="3" t="s">
        <v>397</v>
      </c>
      <c r="D535" s="3" t="s">
        <v>533</v>
      </c>
      <c r="E535" s="3"/>
    </row>
    <row r="536" spans="1:5" ht="24.75" customHeight="1">
      <c r="A536" s="4">
        <v>534</v>
      </c>
      <c r="B536" s="3" t="str">
        <f>"肖艳敏"</f>
        <v>肖艳敏</v>
      </c>
      <c r="C536" s="3" t="s">
        <v>397</v>
      </c>
      <c r="D536" s="3" t="s">
        <v>534</v>
      </c>
      <c r="E536" s="3"/>
    </row>
    <row r="537" spans="1:5" ht="24.75" customHeight="1">
      <c r="A537" s="4">
        <v>535</v>
      </c>
      <c r="B537" s="3" t="str">
        <f>"杨文珠"</f>
        <v>杨文珠</v>
      </c>
      <c r="C537" s="3" t="s">
        <v>397</v>
      </c>
      <c r="D537" s="3" t="s">
        <v>535</v>
      </c>
      <c r="E537" s="3"/>
    </row>
    <row r="538" spans="1:5" ht="24.75" customHeight="1">
      <c r="A538" s="4">
        <v>536</v>
      </c>
      <c r="B538" s="3" t="str">
        <f>"李带娥"</f>
        <v>李带娥</v>
      </c>
      <c r="C538" s="3" t="s">
        <v>397</v>
      </c>
      <c r="D538" s="3" t="s">
        <v>536</v>
      </c>
      <c r="E538" s="3"/>
    </row>
    <row r="539" spans="1:5" ht="24.75" customHeight="1">
      <c r="A539" s="4">
        <v>537</v>
      </c>
      <c r="B539" s="3" t="str">
        <f>"李引红"</f>
        <v>李引红</v>
      </c>
      <c r="C539" s="3" t="s">
        <v>397</v>
      </c>
      <c r="D539" s="3" t="s">
        <v>537</v>
      </c>
      <c r="E539" s="3"/>
    </row>
    <row r="540" spans="1:5" ht="24.75" customHeight="1">
      <c r="A540" s="4">
        <v>538</v>
      </c>
      <c r="B540" s="3" t="str">
        <f>"赵运合"</f>
        <v>赵运合</v>
      </c>
      <c r="C540" s="3" t="s">
        <v>397</v>
      </c>
      <c r="D540" s="3" t="s">
        <v>538</v>
      </c>
      <c r="E540" s="3"/>
    </row>
    <row r="541" spans="1:5" ht="24.75" customHeight="1">
      <c r="A541" s="4">
        <v>539</v>
      </c>
      <c r="B541" s="3" t="str">
        <f>"简树香"</f>
        <v>简树香</v>
      </c>
      <c r="C541" s="3" t="s">
        <v>397</v>
      </c>
      <c r="D541" s="3" t="s">
        <v>539</v>
      </c>
      <c r="E541" s="3"/>
    </row>
    <row r="542" spans="1:5" ht="24.75" customHeight="1">
      <c r="A542" s="4">
        <v>540</v>
      </c>
      <c r="B542" s="3" t="str">
        <f>"钟海娟"</f>
        <v>钟海娟</v>
      </c>
      <c r="C542" s="3" t="s">
        <v>397</v>
      </c>
      <c r="D542" s="3" t="s">
        <v>540</v>
      </c>
      <c r="E542" s="3"/>
    </row>
    <row r="543" spans="1:5" ht="24.75" customHeight="1">
      <c r="A543" s="4">
        <v>541</v>
      </c>
      <c r="B543" s="3" t="str">
        <f>"王棉茜"</f>
        <v>王棉茜</v>
      </c>
      <c r="C543" s="3" t="s">
        <v>397</v>
      </c>
      <c r="D543" s="3" t="s">
        <v>541</v>
      </c>
      <c r="E543" s="3"/>
    </row>
    <row r="544" spans="1:5" ht="24.75" customHeight="1">
      <c r="A544" s="4">
        <v>542</v>
      </c>
      <c r="B544" s="3" t="str">
        <f>"李艳茹"</f>
        <v>李艳茹</v>
      </c>
      <c r="C544" s="3" t="s">
        <v>397</v>
      </c>
      <c r="D544" s="3" t="s">
        <v>542</v>
      </c>
      <c r="E544" s="3"/>
    </row>
    <row r="545" spans="1:5" ht="24.75" customHeight="1">
      <c r="A545" s="4">
        <v>543</v>
      </c>
      <c r="B545" s="3" t="str">
        <f>"李艺"</f>
        <v>李艺</v>
      </c>
      <c r="C545" s="3" t="s">
        <v>397</v>
      </c>
      <c r="D545" s="3" t="s">
        <v>543</v>
      </c>
      <c r="E545" s="3"/>
    </row>
    <row r="546" spans="1:5" ht="24.75" customHeight="1">
      <c r="A546" s="4">
        <v>544</v>
      </c>
      <c r="B546" s="3" t="str">
        <f>"林玉玲"</f>
        <v>林玉玲</v>
      </c>
      <c r="C546" s="3" t="s">
        <v>397</v>
      </c>
      <c r="D546" s="3" t="s">
        <v>544</v>
      </c>
      <c r="E546" s="3"/>
    </row>
    <row r="547" spans="1:5" ht="24.75" customHeight="1">
      <c r="A547" s="4">
        <v>545</v>
      </c>
      <c r="B547" s="3" t="str">
        <f>"许琼菊"</f>
        <v>许琼菊</v>
      </c>
      <c r="C547" s="3" t="s">
        <v>397</v>
      </c>
      <c r="D547" s="3" t="s">
        <v>545</v>
      </c>
      <c r="E547" s="3"/>
    </row>
    <row r="548" spans="1:5" ht="24.75" customHeight="1">
      <c r="A548" s="4">
        <v>546</v>
      </c>
      <c r="B548" s="3" t="str">
        <f>"羊以娥"</f>
        <v>羊以娥</v>
      </c>
      <c r="C548" s="3" t="s">
        <v>397</v>
      </c>
      <c r="D548" s="3" t="s">
        <v>546</v>
      </c>
      <c r="E548" s="3"/>
    </row>
    <row r="549" spans="1:5" ht="24.75" customHeight="1">
      <c r="A549" s="4">
        <v>547</v>
      </c>
      <c r="B549" s="3" t="str">
        <f>"吴小娜"</f>
        <v>吴小娜</v>
      </c>
      <c r="C549" s="3" t="s">
        <v>397</v>
      </c>
      <c r="D549" s="3" t="s">
        <v>547</v>
      </c>
      <c r="E549" s="3"/>
    </row>
    <row r="550" spans="1:5" ht="24.75" customHeight="1">
      <c r="A550" s="4">
        <v>548</v>
      </c>
      <c r="B550" s="3" t="str">
        <f>"卢徽红"</f>
        <v>卢徽红</v>
      </c>
      <c r="C550" s="3" t="s">
        <v>397</v>
      </c>
      <c r="D550" s="3" t="s">
        <v>548</v>
      </c>
      <c r="E550" s="3"/>
    </row>
    <row r="551" spans="1:5" ht="24.75" customHeight="1">
      <c r="A551" s="4">
        <v>549</v>
      </c>
      <c r="B551" s="3" t="str">
        <f>"王神爱"</f>
        <v>王神爱</v>
      </c>
      <c r="C551" s="3" t="s">
        <v>397</v>
      </c>
      <c r="D551" s="3" t="s">
        <v>549</v>
      </c>
      <c r="E551" s="3"/>
    </row>
    <row r="552" spans="1:5" ht="24.75" customHeight="1">
      <c r="A552" s="4">
        <v>550</v>
      </c>
      <c r="B552" s="3" t="str">
        <f>"李转"</f>
        <v>李转</v>
      </c>
      <c r="C552" s="3" t="s">
        <v>397</v>
      </c>
      <c r="D552" s="3" t="s">
        <v>550</v>
      </c>
      <c r="E552" s="3"/>
    </row>
    <row r="553" spans="1:5" ht="24.75" customHeight="1">
      <c r="A553" s="4">
        <v>551</v>
      </c>
      <c r="B553" s="3" t="str">
        <f>"杨少敏"</f>
        <v>杨少敏</v>
      </c>
      <c r="C553" s="3" t="s">
        <v>397</v>
      </c>
      <c r="D553" s="3" t="s">
        <v>551</v>
      </c>
      <c r="E553" s="3"/>
    </row>
    <row r="554" spans="1:5" ht="24.75" customHeight="1">
      <c r="A554" s="4">
        <v>552</v>
      </c>
      <c r="B554" s="3" t="str">
        <f>"郑家莲"</f>
        <v>郑家莲</v>
      </c>
      <c r="C554" s="3" t="s">
        <v>397</v>
      </c>
      <c r="D554" s="3" t="s">
        <v>552</v>
      </c>
      <c r="E554" s="3"/>
    </row>
    <row r="555" spans="1:5" ht="24.75" customHeight="1">
      <c r="A555" s="4">
        <v>553</v>
      </c>
      <c r="B555" s="3" t="str">
        <f>"王欢欢"</f>
        <v>王欢欢</v>
      </c>
      <c r="C555" s="3" t="s">
        <v>397</v>
      </c>
      <c r="D555" s="3" t="s">
        <v>553</v>
      </c>
      <c r="E555" s="3"/>
    </row>
    <row r="556" spans="1:5" ht="24.75" customHeight="1">
      <c r="A556" s="4">
        <v>554</v>
      </c>
      <c r="B556" s="3" t="str">
        <f>"孔兰智"</f>
        <v>孔兰智</v>
      </c>
      <c r="C556" s="3" t="s">
        <v>397</v>
      </c>
      <c r="D556" s="3" t="s">
        <v>554</v>
      </c>
      <c r="E556" s="3"/>
    </row>
    <row r="557" spans="1:5" ht="24.75" customHeight="1">
      <c r="A557" s="4">
        <v>555</v>
      </c>
      <c r="B557" s="3" t="str">
        <f>"钟倩瑶"</f>
        <v>钟倩瑶</v>
      </c>
      <c r="C557" s="3" t="s">
        <v>397</v>
      </c>
      <c r="D557" s="3" t="s">
        <v>555</v>
      </c>
      <c r="E557" s="3"/>
    </row>
    <row r="558" spans="1:5" ht="24.75" customHeight="1">
      <c r="A558" s="4">
        <v>556</v>
      </c>
      <c r="B558" s="3" t="str">
        <f>"简献兰"</f>
        <v>简献兰</v>
      </c>
      <c r="C558" s="3" t="s">
        <v>397</v>
      </c>
      <c r="D558" s="3" t="s">
        <v>556</v>
      </c>
      <c r="E558" s="3"/>
    </row>
    <row r="559" spans="1:5" ht="24.75" customHeight="1">
      <c r="A559" s="4">
        <v>557</v>
      </c>
      <c r="B559" s="3" t="str">
        <f>"冼佳怡"</f>
        <v>冼佳怡</v>
      </c>
      <c r="C559" s="3" t="s">
        <v>397</v>
      </c>
      <c r="D559" s="3" t="s">
        <v>557</v>
      </c>
      <c r="E559" s="3"/>
    </row>
    <row r="560" spans="1:5" ht="24.75" customHeight="1">
      <c r="A560" s="4">
        <v>558</v>
      </c>
      <c r="B560" s="3" t="str">
        <f>"王小荷"</f>
        <v>王小荷</v>
      </c>
      <c r="C560" s="3" t="s">
        <v>397</v>
      </c>
      <c r="D560" s="3" t="s">
        <v>558</v>
      </c>
      <c r="E560" s="3"/>
    </row>
    <row r="561" spans="1:5" ht="24.75" customHeight="1">
      <c r="A561" s="4">
        <v>559</v>
      </c>
      <c r="B561" s="3" t="str">
        <f>"曾承姣"</f>
        <v>曾承姣</v>
      </c>
      <c r="C561" s="3" t="s">
        <v>397</v>
      </c>
      <c r="D561" s="3" t="s">
        <v>559</v>
      </c>
      <c r="E561" s="3"/>
    </row>
    <row r="562" spans="1:5" ht="24.75" customHeight="1">
      <c r="A562" s="4">
        <v>560</v>
      </c>
      <c r="B562" s="3" t="str">
        <f>"黄芳燕"</f>
        <v>黄芳燕</v>
      </c>
      <c r="C562" s="3" t="s">
        <v>397</v>
      </c>
      <c r="D562" s="3" t="s">
        <v>560</v>
      </c>
      <c r="E562" s="3"/>
    </row>
    <row r="563" spans="1:5" ht="24.75" customHeight="1">
      <c r="A563" s="4">
        <v>561</v>
      </c>
      <c r="B563" s="3" t="str">
        <f>"李秀霞"</f>
        <v>李秀霞</v>
      </c>
      <c r="C563" s="3" t="s">
        <v>397</v>
      </c>
      <c r="D563" s="3" t="s">
        <v>561</v>
      </c>
      <c r="E563" s="3"/>
    </row>
    <row r="564" spans="1:5" ht="24.75" customHeight="1">
      <c r="A564" s="4">
        <v>562</v>
      </c>
      <c r="B564" s="3" t="str">
        <f>"曾雅"</f>
        <v>曾雅</v>
      </c>
      <c r="C564" s="3" t="s">
        <v>397</v>
      </c>
      <c r="D564" s="3" t="s">
        <v>562</v>
      </c>
      <c r="E564" s="3"/>
    </row>
    <row r="565" spans="1:5" ht="24.75" customHeight="1">
      <c r="A565" s="4">
        <v>563</v>
      </c>
      <c r="B565" s="3" t="str">
        <f>"方丽萍"</f>
        <v>方丽萍</v>
      </c>
      <c r="C565" s="3" t="s">
        <v>397</v>
      </c>
      <c r="D565" s="3" t="s">
        <v>563</v>
      </c>
      <c r="E565" s="3"/>
    </row>
    <row r="566" spans="1:5" ht="24.75" customHeight="1">
      <c r="A566" s="4">
        <v>564</v>
      </c>
      <c r="B566" s="3" t="str">
        <f>"何丽金"</f>
        <v>何丽金</v>
      </c>
      <c r="C566" s="3" t="s">
        <v>397</v>
      </c>
      <c r="D566" s="3" t="s">
        <v>564</v>
      </c>
      <c r="E566" s="3"/>
    </row>
    <row r="567" spans="1:5" ht="24.75" customHeight="1">
      <c r="A567" s="4">
        <v>565</v>
      </c>
      <c r="B567" s="3" t="str">
        <f>"张瑾丽"</f>
        <v>张瑾丽</v>
      </c>
      <c r="C567" s="3" t="s">
        <v>397</v>
      </c>
      <c r="D567" s="3" t="s">
        <v>565</v>
      </c>
      <c r="E567" s="3"/>
    </row>
    <row r="568" spans="1:5" ht="24.75" customHeight="1">
      <c r="A568" s="4">
        <v>566</v>
      </c>
      <c r="B568" s="3" t="str">
        <f>"黎春丽"</f>
        <v>黎春丽</v>
      </c>
      <c r="C568" s="3" t="s">
        <v>397</v>
      </c>
      <c r="D568" s="3" t="s">
        <v>566</v>
      </c>
      <c r="E568" s="3"/>
    </row>
    <row r="569" spans="1:5" ht="24.75" customHeight="1">
      <c r="A569" s="4">
        <v>567</v>
      </c>
      <c r="B569" s="3" t="str">
        <f>"谢元香"</f>
        <v>谢元香</v>
      </c>
      <c r="C569" s="3" t="s">
        <v>397</v>
      </c>
      <c r="D569" s="3" t="s">
        <v>453</v>
      </c>
      <c r="E569" s="3"/>
    </row>
    <row r="570" spans="1:5" ht="24.75" customHeight="1">
      <c r="A570" s="4">
        <v>568</v>
      </c>
      <c r="B570" s="3" t="str">
        <f>"王如妹"</f>
        <v>王如妹</v>
      </c>
      <c r="C570" s="3" t="s">
        <v>397</v>
      </c>
      <c r="D570" s="3" t="s">
        <v>567</v>
      </c>
      <c r="E570" s="3"/>
    </row>
    <row r="571" spans="1:5" ht="24.75" customHeight="1">
      <c r="A571" s="4">
        <v>569</v>
      </c>
      <c r="B571" s="3" t="str">
        <f>"李美桂"</f>
        <v>李美桂</v>
      </c>
      <c r="C571" s="3" t="s">
        <v>397</v>
      </c>
      <c r="D571" s="3" t="s">
        <v>568</v>
      </c>
      <c r="E571" s="3"/>
    </row>
    <row r="572" spans="1:5" ht="24.75" customHeight="1">
      <c r="A572" s="4">
        <v>570</v>
      </c>
      <c r="B572" s="3" t="str">
        <f>"陈乙潘"</f>
        <v>陈乙潘</v>
      </c>
      <c r="C572" s="3" t="s">
        <v>397</v>
      </c>
      <c r="D572" s="3" t="s">
        <v>213</v>
      </c>
      <c r="E572" s="3"/>
    </row>
    <row r="573" spans="1:5" ht="24.75" customHeight="1">
      <c r="A573" s="4">
        <v>571</v>
      </c>
      <c r="B573" s="3" t="str">
        <f>"符美艳"</f>
        <v>符美艳</v>
      </c>
      <c r="C573" s="3" t="s">
        <v>397</v>
      </c>
      <c r="D573" s="3" t="s">
        <v>569</v>
      </c>
      <c r="E573" s="3"/>
    </row>
    <row r="574" spans="1:5" ht="24.75" customHeight="1">
      <c r="A574" s="4">
        <v>572</v>
      </c>
      <c r="B574" s="3" t="str">
        <f>"叶琼"</f>
        <v>叶琼</v>
      </c>
      <c r="C574" s="3" t="s">
        <v>397</v>
      </c>
      <c r="D574" s="3" t="s">
        <v>570</v>
      </c>
      <c r="E574" s="3"/>
    </row>
    <row r="575" spans="1:5" ht="24.75" customHeight="1">
      <c r="A575" s="4">
        <v>573</v>
      </c>
      <c r="B575" s="3" t="str">
        <f>"吴鸿香"</f>
        <v>吴鸿香</v>
      </c>
      <c r="C575" s="3" t="s">
        <v>397</v>
      </c>
      <c r="D575" s="3" t="s">
        <v>571</v>
      </c>
      <c r="E575" s="3"/>
    </row>
    <row r="576" spans="1:5" ht="24.75" customHeight="1">
      <c r="A576" s="4">
        <v>574</v>
      </c>
      <c r="B576" s="3" t="str">
        <f>"黄念"</f>
        <v>黄念</v>
      </c>
      <c r="C576" s="3" t="s">
        <v>397</v>
      </c>
      <c r="D576" s="3" t="s">
        <v>572</v>
      </c>
      <c r="E576" s="3"/>
    </row>
    <row r="577" spans="1:5" ht="24.75" customHeight="1">
      <c r="A577" s="4">
        <v>575</v>
      </c>
      <c r="B577" s="3" t="str">
        <f>"邱晓鸿"</f>
        <v>邱晓鸿</v>
      </c>
      <c r="C577" s="3" t="s">
        <v>397</v>
      </c>
      <c r="D577" s="3" t="s">
        <v>573</v>
      </c>
      <c r="E577" s="3"/>
    </row>
    <row r="578" spans="1:5" ht="24.75" customHeight="1">
      <c r="A578" s="4">
        <v>576</v>
      </c>
      <c r="B578" s="3" t="str">
        <f>"吴多咪"</f>
        <v>吴多咪</v>
      </c>
      <c r="C578" s="3" t="s">
        <v>397</v>
      </c>
      <c r="D578" s="3" t="s">
        <v>574</v>
      </c>
      <c r="E578" s="3"/>
    </row>
    <row r="579" spans="1:5" ht="24.75" customHeight="1">
      <c r="A579" s="4">
        <v>577</v>
      </c>
      <c r="B579" s="3" t="str">
        <f>"李珊"</f>
        <v>李珊</v>
      </c>
      <c r="C579" s="3" t="s">
        <v>397</v>
      </c>
      <c r="D579" s="3" t="s">
        <v>575</v>
      </c>
      <c r="E579" s="3"/>
    </row>
    <row r="580" spans="1:5" ht="24.75" customHeight="1">
      <c r="A580" s="4">
        <v>578</v>
      </c>
      <c r="B580" s="3" t="str">
        <f>"高春娇"</f>
        <v>高春娇</v>
      </c>
      <c r="C580" s="3" t="s">
        <v>397</v>
      </c>
      <c r="D580" s="3" t="s">
        <v>576</v>
      </c>
      <c r="E580" s="3"/>
    </row>
    <row r="581" spans="1:5" ht="24.75" customHeight="1">
      <c r="A581" s="4">
        <v>579</v>
      </c>
      <c r="B581" s="3" t="str">
        <f>"孙艳玲"</f>
        <v>孙艳玲</v>
      </c>
      <c r="C581" s="3" t="s">
        <v>397</v>
      </c>
      <c r="D581" s="3" t="s">
        <v>577</v>
      </c>
      <c r="E581" s="3"/>
    </row>
    <row r="582" spans="1:5" ht="24.75" customHeight="1">
      <c r="A582" s="4">
        <v>580</v>
      </c>
      <c r="B582" s="3" t="str">
        <f>"张彩菊"</f>
        <v>张彩菊</v>
      </c>
      <c r="C582" s="3" t="s">
        <v>397</v>
      </c>
      <c r="D582" s="3" t="s">
        <v>578</v>
      </c>
      <c r="E582" s="3"/>
    </row>
    <row r="583" spans="1:5" ht="24.75" customHeight="1">
      <c r="A583" s="4">
        <v>581</v>
      </c>
      <c r="B583" s="3" t="str">
        <f>"杨喜"</f>
        <v>杨喜</v>
      </c>
      <c r="C583" s="3" t="s">
        <v>397</v>
      </c>
      <c r="D583" s="3" t="s">
        <v>579</v>
      </c>
      <c r="E583" s="3"/>
    </row>
    <row r="584" spans="1:5" ht="24.75" customHeight="1">
      <c r="A584" s="4">
        <v>582</v>
      </c>
      <c r="B584" s="3" t="str">
        <f>"蔡云冰"</f>
        <v>蔡云冰</v>
      </c>
      <c r="C584" s="3" t="s">
        <v>397</v>
      </c>
      <c r="D584" s="3" t="s">
        <v>580</v>
      </c>
      <c r="E584" s="3"/>
    </row>
    <row r="585" spans="1:5" ht="24.75" customHeight="1">
      <c r="A585" s="4">
        <v>583</v>
      </c>
      <c r="B585" s="3" t="str">
        <f>"符丽妹"</f>
        <v>符丽妹</v>
      </c>
      <c r="C585" s="3" t="s">
        <v>397</v>
      </c>
      <c r="D585" s="3" t="s">
        <v>581</v>
      </c>
      <c r="E585" s="3"/>
    </row>
    <row r="586" spans="1:5" ht="24.75" customHeight="1">
      <c r="A586" s="4">
        <v>584</v>
      </c>
      <c r="B586" s="3" t="str">
        <f>"吴兰"</f>
        <v>吴兰</v>
      </c>
      <c r="C586" s="3" t="s">
        <v>397</v>
      </c>
      <c r="D586" s="3" t="s">
        <v>440</v>
      </c>
      <c r="E586" s="3"/>
    </row>
    <row r="587" spans="1:5" ht="24.75" customHeight="1">
      <c r="A587" s="4">
        <v>585</v>
      </c>
      <c r="B587" s="3" t="str">
        <f>"钟英绵"</f>
        <v>钟英绵</v>
      </c>
      <c r="C587" s="3" t="s">
        <v>397</v>
      </c>
      <c r="D587" s="3" t="s">
        <v>582</v>
      </c>
      <c r="E587" s="3"/>
    </row>
    <row r="588" spans="1:5" ht="24.75" customHeight="1">
      <c r="A588" s="4">
        <v>586</v>
      </c>
      <c r="B588" s="3" t="str">
        <f>"郭教灵"</f>
        <v>郭教灵</v>
      </c>
      <c r="C588" s="3" t="s">
        <v>397</v>
      </c>
      <c r="D588" s="3" t="s">
        <v>583</v>
      </c>
      <c r="E588" s="3"/>
    </row>
    <row r="589" spans="1:5" ht="24.75" customHeight="1">
      <c r="A589" s="4">
        <v>587</v>
      </c>
      <c r="B589" s="3" t="str">
        <f>"曾艳"</f>
        <v>曾艳</v>
      </c>
      <c r="C589" s="3" t="s">
        <v>397</v>
      </c>
      <c r="D589" s="3" t="s">
        <v>584</v>
      </c>
      <c r="E589" s="3"/>
    </row>
    <row r="590" spans="1:5" ht="24.75" customHeight="1">
      <c r="A590" s="4">
        <v>588</v>
      </c>
      <c r="B590" s="3" t="str">
        <f>"钟小雪"</f>
        <v>钟小雪</v>
      </c>
      <c r="C590" s="3" t="s">
        <v>397</v>
      </c>
      <c r="D590" s="3" t="s">
        <v>585</v>
      </c>
      <c r="E590" s="3"/>
    </row>
    <row r="591" spans="1:5" ht="24.75" customHeight="1">
      <c r="A591" s="4">
        <v>589</v>
      </c>
      <c r="B591" s="3" t="str">
        <f>"许三女"</f>
        <v>许三女</v>
      </c>
      <c r="C591" s="3" t="s">
        <v>397</v>
      </c>
      <c r="D591" s="3" t="s">
        <v>586</v>
      </c>
      <c r="E591" s="3"/>
    </row>
    <row r="592" spans="1:5" ht="24.75" customHeight="1">
      <c r="A592" s="4">
        <v>590</v>
      </c>
      <c r="B592" s="3" t="str">
        <f>"李弘"</f>
        <v>李弘</v>
      </c>
      <c r="C592" s="3" t="s">
        <v>397</v>
      </c>
      <c r="D592" s="3" t="s">
        <v>587</v>
      </c>
      <c r="E592" s="3"/>
    </row>
    <row r="593" spans="1:5" ht="24.75" customHeight="1">
      <c r="A593" s="4">
        <v>591</v>
      </c>
      <c r="B593" s="3" t="str">
        <f>"许永娟"</f>
        <v>许永娟</v>
      </c>
      <c r="C593" s="3" t="s">
        <v>397</v>
      </c>
      <c r="D593" s="3" t="s">
        <v>588</v>
      </c>
      <c r="E593" s="3"/>
    </row>
    <row r="594" spans="1:5" ht="24.75" customHeight="1">
      <c r="A594" s="4">
        <v>592</v>
      </c>
      <c r="B594" s="3" t="str">
        <f>"何芬"</f>
        <v>何芬</v>
      </c>
      <c r="C594" s="3" t="s">
        <v>397</v>
      </c>
      <c r="D594" s="3" t="s">
        <v>589</v>
      </c>
      <c r="E594" s="3"/>
    </row>
    <row r="595" spans="1:5" ht="24.75" customHeight="1">
      <c r="A595" s="4">
        <v>593</v>
      </c>
      <c r="B595" s="3" t="str">
        <f>"张雪娟"</f>
        <v>张雪娟</v>
      </c>
      <c r="C595" s="3" t="s">
        <v>397</v>
      </c>
      <c r="D595" s="3" t="s">
        <v>590</v>
      </c>
      <c r="E595" s="3"/>
    </row>
    <row r="596" spans="1:5" ht="24.75" customHeight="1">
      <c r="A596" s="4">
        <v>594</v>
      </c>
      <c r="B596" s="3" t="str">
        <f>"吴雪云"</f>
        <v>吴雪云</v>
      </c>
      <c r="C596" s="3" t="s">
        <v>397</v>
      </c>
      <c r="D596" s="3" t="s">
        <v>591</v>
      </c>
      <c r="E596" s="3"/>
    </row>
    <row r="597" spans="1:5" ht="24.75" customHeight="1">
      <c r="A597" s="4">
        <v>595</v>
      </c>
      <c r="B597" s="3" t="str">
        <f>"吴丽和"</f>
        <v>吴丽和</v>
      </c>
      <c r="C597" s="3" t="s">
        <v>397</v>
      </c>
      <c r="D597" s="3" t="s">
        <v>592</v>
      </c>
      <c r="E597" s="3"/>
    </row>
    <row r="598" spans="1:5" ht="24.75" customHeight="1">
      <c r="A598" s="4">
        <v>596</v>
      </c>
      <c r="B598" s="3" t="str">
        <f>"陈元"</f>
        <v>陈元</v>
      </c>
      <c r="C598" s="3" t="s">
        <v>397</v>
      </c>
      <c r="D598" s="3" t="s">
        <v>593</v>
      </c>
      <c r="E598" s="3"/>
    </row>
    <row r="599" spans="1:5" ht="24.75" customHeight="1">
      <c r="A599" s="4">
        <v>597</v>
      </c>
      <c r="B599" s="3" t="str">
        <f>"徐婷婷"</f>
        <v>徐婷婷</v>
      </c>
      <c r="C599" s="3" t="s">
        <v>397</v>
      </c>
      <c r="D599" s="3" t="s">
        <v>594</v>
      </c>
      <c r="E599" s="3"/>
    </row>
    <row r="600" spans="1:5" ht="24.75" customHeight="1">
      <c r="A600" s="4">
        <v>598</v>
      </c>
      <c r="B600" s="3" t="str">
        <f>"吴雯"</f>
        <v>吴雯</v>
      </c>
      <c r="C600" s="3" t="s">
        <v>397</v>
      </c>
      <c r="D600" s="3" t="s">
        <v>213</v>
      </c>
      <c r="E600" s="3"/>
    </row>
    <row r="601" spans="1:5" ht="24.75" customHeight="1">
      <c r="A601" s="4">
        <v>599</v>
      </c>
      <c r="B601" s="3" t="str">
        <f>"郭漫春"</f>
        <v>郭漫春</v>
      </c>
      <c r="C601" s="3" t="s">
        <v>397</v>
      </c>
      <c r="D601" s="3" t="s">
        <v>414</v>
      </c>
      <c r="E601" s="3"/>
    </row>
    <row r="602" spans="1:5" ht="24.75" customHeight="1">
      <c r="A602" s="4">
        <v>600</v>
      </c>
      <c r="B602" s="3" t="str">
        <f>"万娜娜"</f>
        <v>万娜娜</v>
      </c>
      <c r="C602" s="3" t="s">
        <v>397</v>
      </c>
      <c r="D602" s="3" t="s">
        <v>595</v>
      </c>
      <c r="E602" s="3"/>
    </row>
    <row r="603" spans="1:5" ht="24.75" customHeight="1">
      <c r="A603" s="4">
        <v>601</v>
      </c>
      <c r="B603" s="3" t="str">
        <f>"黄娇梅"</f>
        <v>黄娇梅</v>
      </c>
      <c r="C603" s="3" t="s">
        <v>397</v>
      </c>
      <c r="D603" s="3" t="s">
        <v>588</v>
      </c>
      <c r="E603" s="3"/>
    </row>
    <row r="604" spans="1:5" ht="24.75" customHeight="1">
      <c r="A604" s="4">
        <v>602</v>
      </c>
      <c r="B604" s="3" t="str">
        <f>"林文静"</f>
        <v>林文静</v>
      </c>
      <c r="C604" s="3" t="s">
        <v>397</v>
      </c>
      <c r="D604" s="3" t="s">
        <v>596</v>
      </c>
      <c r="E604" s="3"/>
    </row>
    <row r="605" spans="1:5" ht="24.75" customHeight="1">
      <c r="A605" s="4">
        <v>603</v>
      </c>
      <c r="B605" s="3" t="str">
        <f>"刘惠"</f>
        <v>刘惠</v>
      </c>
      <c r="C605" s="3" t="s">
        <v>397</v>
      </c>
      <c r="D605" s="3" t="s">
        <v>597</v>
      </c>
      <c r="E605" s="3"/>
    </row>
    <row r="606" spans="1:5" ht="24.75" customHeight="1">
      <c r="A606" s="4">
        <v>604</v>
      </c>
      <c r="B606" s="3" t="str">
        <f>"周小婷"</f>
        <v>周小婷</v>
      </c>
      <c r="C606" s="3" t="s">
        <v>397</v>
      </c>
      <c r="D606" s="3" t="s">
        <v>598</v>
      </c>
      <c r="E606" s="3"/>
    </row>
    <row r="607" spans="1:5" ht="24.75" customHeight="1">
      <c r="A607" s="4">
        <v>605</v>
      </c>
      <c r="B607" s="3" t="str">
        <f>"陈小月"</f>
        <v>陈小月</v>
      </c>
      <c r="C607" s="3" t="s">
        <v>397</v>
      </c>
      <c r="D607" s="3" t="s">
        <v>576</v>
      </c>
      <c r="E607" s="3"/>
    </row>
    <row r="608" spans="1:5" ht="24.75" customHeight="1">
      <c r="A608" s="4">
        <v>606</v>
      </c>
      <c r="B608" s="3" t="str">
        <f>"郑秋婷"</f>
        <v>郑秋婷</v>
      </c>
      <c r="C608" s="3" t="s">
        <v>397</v>
      </c>
      <c r="D608" s="3" t="s">
        <v>599</v>
      </c>
      <c r="E608" s="3"/>
    </row>
    <row r="609" spans="1:5" ht="24.75" customHeight="1">
      <c r="A609" s="4">
        <v>607</v>
      </c>
      <c r="B609" s="3" t="str">
        <f>"沈亚欣"</f>
        <v>沈亚欣</v>
      </c>
      <c r="C609" s="3" t="s">
        <v>397</v>
      </c>
      <c r="D609" s="3" t="s">
        <v>600</v>
      </c>
      <c r="E609" s="3"/>
    </row>
    <row r="610" spans="1:5" ht="24.75" customHeight="1">
      <c r="A610" s="4">
        <v>608</v>
      </c>
      <c r="B610" s="3" t="str">
        <f>"周君"</f>
        <v>周君</v>
      </c>
      <c r="C610" s="3" t="s">
        <v>397</v>
      </c>
      <c r="D610" s="3" t="s">
        <v>601</v>
      </c>
      <c r="E610" s="3"/>
    </row>
    <row r="611" spans="1:5" ht="24.75" customHeight="1">
      <c r="A611" s="4">
        <v>609</v>
      </c>
      <c r="B611" s="3" t="str">
        <f>"莫美超"</f>
        <v>莫美超</v>
      </c>
      <c r="C611" s="3" t="s">
        <v>397</v>
      </c>
      <c r="D611" s="3" t="s">
        <v>472</v>
      </c>
      <c r="E611" s="3"/>
    </row>
    <row r="612" spans="1:5" ht="24.75" customHeight="1">
      <c r="A612" s="4">
        <v>610</v>
      </c>
      <c r="B612" s="3" t="str">
        <f>"莫乃雪"</f>
        <v>莫乃雪</v>
      </c>
      <c r="C612" s="3" t="s">
        <v>397</v>
      </c>
      <c r="D612" s="3" t="s">
        <v>602</v>
      </c>
      <c r="E612" s="3"/>
    </row>
    <row r="613" spans="1:5" ht="24.75" customHeight="1">
      <c r="A613" s="4">
        <v>611</v>
      </c>
      <c r="B613" s="3" t="str">
        <f>"王林灵"</f>
        <v>王林灵</v>
      </c>
      <c r="C613" s="3" t="s">
        <v>397</v>
      </c>
      <c r="D613" s="3" t="s">
        <v>603</v>
      </c>
      <c r="E613" s="3"/>
    </row>
    <row r="614" spans="1:5" ht="24.75" customHeight="1">
      <c r="A614" s="4">
        <v>612</v>
      </c>
      <c r="B614" s="3" t="str">
        <f>"何家丽"</f>
        <v>何家丽</v>
      </c>
      <c r="C614" s="3" t="s">
        <v>397</v>
      </c>
      <c r="D614" s="3" t="s">
        <v>604</v>
      </c>
      <c r="E614" s="3"/>
    </row>
    <row r="615" spans="1:5" ht="24.75" customHeight="1">
      <c r="A615" s="4">
        <v>613</v>
      </c>
      <c r="B615" s="3" t="str">
        <f>"谢艳"</f>
        <v>谢艳</v>
      </c>
      <c r="C615" s="3" t="s">
        <v>397</v>
      </c>
      <c r="D615" s="3" t="s">
        <v>605</v>
      </c>
      <c r="E615" s="3"/>
    </row>
    <row r="616" spans="1:5" ht="24.75" customHeight="1">
      <c r="A616" s="4">
        <v>614</v>
      </c>
      <c r="B616" s="3" t="str">
        <f>"梁小玲"</f>
        <v>梁小玲</v>
      </c>
      <c r="C616" s="3" t="s">
        <v>397</v>
      </c>
      <c r="D616" s="3" t="s">
        <v>606</v>
      </c>
      <c r="E616" s="3"/>
    </row>
    <row r="617" spans="1:5" ht="24.75" customHeight="1">
      <c r="A617" s="4">
        <v>615</v>
      </c>
      <c r="B617" s="3" t="str">
        <f>"陈卓丽"</f>
        <v>陈卓丽</v>
      </c>
      <c r="C617" s="3" t="s">
        <v>397</v>
      </c>
      <c r="D617" s="3" t="s">
        <v>607</v>
      </c>
      <c r="E617" s="3"/>
    </row>
    <row r="618" spans="1:5" ht="24.75" customHeight="1">
      <c r="A618" s="4">
        <v>616</v>
      </c>
      <c r="B618" s="3" t="str">
        <f>"符可英"</f>
        <v>符可英</v>
      </c>
      <c r="C618" s="3" t="s">
        <v>397</v>
      </c>
      <c r="D618" s="3" t="s">
        <v>608</v>
      </c>
      <c r="E618" s="3"/>
    </row>
    <row r="619" spans="1:5" ht="24.75" customHeight="1">
      <c r="A619" s="4">
        <v>617</v>
      </c>
      <c r="B619" s="3" t="str">
        <f>"王小妹"</f>
        <v>王小妹</v>
      </c>
      <c r="C619" s="3" t="s">
        <v>397</v>
      </c>
      <c r="D619" s="3" t="s">
        <v>609</v>
      </c>
      <c r="E619" s="3"/>
    </row>
    <row r="620" spans="1:5" ht="24.75" customHeight="1">
      <c r="A620" s="4">
        <v>618</v>
      </c>
      <c r="B620" s="3" t="str">
        <f>"陈星花"</f>
        <v>陈星花</v>
      </c>
      <c r="C620" s="3" t="s">
        <v>397</v>
      </c>
      <c r="D620" s="3" t="s">
        <v>610</v>
      </c>
      <c r="E620" s="3"/>
    </row>
    <row r="621" spans="1:5" ht="24.75" customHeight="1">
      <c r="A621" s="4">
        <v>619</v>
      </c>
      <c r="B621" s="3" t="str">
        <f>"黎选妹"</f>
        <v>黎选妹</v>
      </c>
      <c r="C621" s="3" t="s">
        <v>397</v>
      </c>
      <c r="D621" s="3" t="s">
        <v>611</v>
      </c>
      <c r="E621" s="3"/>
    </row>
    <row r="622" spans="1:5" ht="24.75" customHeight="1">
      <c r="A622" s="4">
        <v>620</v>
      </c>
      <c r="B622" s="3" t="str">
        <f>"王会琴"</f>
        <v>王会琴</v>
      </c>
      <c r="C622" s="3" t="s">
        <v>397</v>
      </c>
      <c r="D622" s="3" t="s">
        <v>612</v>
      </c>
      <c r="E622" s="3"/>
    </row>
    <row r="623" spans="1:5" ht="24.75" customHeight="1">
      <c r="A623" s="4">
        <v>621</v>
      </c>
      <c r="B623" s="3" t="str">
        <f>"王丽莉"</f>
        <v>王丽莉</v>
      </c>
      <c r="C623" s="3" t="s">
        <v>397</v>
      </c>
      <c r="D623" s="3" t="s">
        <v>613</v>
      </c>
      <c r="E623" s="3"/>
    </row>
    <row r="624" spans="1:5" ht="24.75" customHeight="1">
      <c r="A624" s="4">
        <v>622</v>
      </c>
      <c r="B624" s="3" t="str">
        <f>"唐海秋"</f>
        <v>唐海秋</v>
      </c>
      <c r="C624" s="3" t="s">
        <v>397</v>
      </c>
      <c r="D624" s="3" t="s">
        <v>614</v>
      </c>
      <c r="E624" s="3"/>
    </row>
    <row r="625" spans="1:5" ht="24.75" customHeight="1">
      <c r="A625" s="4">
        <v>623</v>
      </c>
      <c r="B625" s="3" t="str">
        <f>"吴艳"</f>
        <v>吴艳</v>
      </c>
      <c r="C625" s="3" t="s">
        <v>397</v>
      </c>
      <c r="D625" s="3" t="s">
        <v>615</v>
      </c>
      <c r="E625" s="3"/>
    </row>
    <row r="626" spans="1:5" ht="24.75" customHeight="1">
      <c r="A626" s="4">
        <v>624</v>
      </c>
      <c r="B626" s="3" t="str">
        <f>"曾维彪"</f>
        <v>曾维彪</v>
      </c>
      <c r="C626" s="3" t="s">
        <v>397</v>
      </c>
      <c r="D626" s="3" t="s">
        <v>616</v>
      </c>
      <c r="E626" s="3"/>
    </row>
    <row r="627" spans="1:5" ht="24.75" customHeight="1">
      <c r="A627" s="4">
        <v>625</v>
      </c>
      <c r="B627" s="3" t="str">
        <f>"符钰"</f>
        <v>符钰</v>
      </c>
      <c r="C627" s="3" t="s">
        <v>397</v>
      </c>
      <c r="D627" s="3" t="s">
        <v>617</v>
      </c>
      <c r="E627" s="3"/>
    </row>
    <row r="628" spans="1:5" ht="24.75" customHeight="1">
      <c r="A628" s="4">
        <v>626</v>
      </c>
      <c r="B628" s="3" t="str">
        <f>"黄丽"</f>
        <v>黄丽</v>
      </c>
      <c r="C628" s="3" t="s">
        <v>397</v>
      </c>
      <c r="D628" s="3" t="s">
        <v>618</v>
      </c>
      <c r="E628" s="3"/>
    </row>
    <row r="629" spans="1:5" ht="24.75" customHeight="1">
      <c r="A629" s="4">
        <v>627</v>
      </c>
      <c r="B629" s="3" t="str">
        <f>"许其娜"</f>
        <v>许其娜</v>
      </c>
      <c r="C629" s="3" t="s">
        <v>397</v>
      </c>
      <c r="D629" s="3" t="s">
        <v>619</v>
      </c>
      <c r="E629" s="3"/>
    </row>
    <row r="630" spans="1:5" ht="24.75" customHeight="1">
      <c r="A630" s="4">
        <v>628</v>
      </c>
      <c r="B630" s="3" t="str">
        <f>"冯珊珊"</f>
        <v>冯珊珊</v>
      </c>
      <c r="C630" s="3" t="s">
        <v>397</v>
      </c>
      <c r="D630" s="3" t="s">
        <v>620</v>
      </c>
      <c r="E630" s="3"/>
    </row>
    <row r="631" spans="1:5" ht="24.75" customHeight="1">
      <c r="A631" s="4">
        <v>629</v>
      </c>
      <c r="B631" s="3" t="str">
        <f>"许少玲"</f>
        <v>许少玲</v>
      </c>
      <c r="C631" s="3" t="s">
        <v>397</v>
      </c>
      <c r="D631" s="3" t="s">
        <v>621</v>
      </c>
      <c r="E631" s="3"/>
    </row>
    <row r="632" spans="1:5" ht="24.75" customHeight="1">
      <c r="A632" s="4">
        <v>630</v>
      </c>
      <c r="B632" s="3" t="str">
        <f>"林国美"</f>
        <v>林国美</v>
      </c>
      <c r="C632" s="3" t="s">
        <v>397</v>
      </c>
      <c r="D632" s="3" t="s">
        <v>622</v>
      </c>
      <c r="E632" s="3"/>
    </row>
    <row r="633" spans="1:5" ht="24.75" customHeight="1">
      <c r="A633" s="4">
        <v>631</v>
      </c>
      <c r="B633" s="3" t="str">
        <f>"谢书楼"</f>
        <v>谢书楼</v>
      </c>
      <c r="C633" s="3" t="s">
        <v>397</v>
      </c>
      <c r="D633" s="3" t="s">
        <v>623</v>
      </c>
      <c r="E633" s="3"/>
    </row>
    <row r="634" spans="1:5" ht="24.75" customHeight="1">
      <c r="A634" s="4">
        <v>632</v>
      </c>
      <c r="B634" s="3" t="str">
        <f>"王小依"</f>
        <v>王小依</v>
      </c>
      <c r="C634" s="3" t="s">
        <v>397</v>
      </c>
      <c r="D634" s="3" t="s">
        <v>624</v>
      </c>
      <c r="E634" s="3"/>
    </row>
    <row r="635" spans="1:5" ht="24.75" customHeight="1">
      <c r="A635" s="4">
        <v>633</v>
      </c>
      <c r="B635" s="3" t="str">
        <f>"张诗"</f>
        <v>张诗</v>
      </c>
      <c r="C635" s="3" t="s">
        <v>397</v>
      </c>
      <c r="D635" s="3" t="s">
        <v>625</v>
      </c>
      <c r="E635" s="3"/>
    </row>
    <row r="636" spans="1:5" ht="24.75" customHeight="1">
      <c r="A636" s="4">
        <v>634</v>
      </c>
      <c r="B636" s="3" t="str">
        <f>"吴海娇"</f>
        <v>吴海娇</v>
      </c>
      <c r="C636" s="3" t="s">
        <v>397</v>
      </c>
      <c r="D636" s="3" t="s">
        <v>626</v>
      </c>
      <c r="E636" s="3"/>
    </row>
    <row r="637" spans="1:5" ht="24.75" customHeight="1">
      <c r="A637" s="4">
        <v>635</v>
      </c>
      <c r="B637" s="3" t="str">
        <f>"吴佳韵"</f>
        <v>吴佳韵</v>
      </c>
      <c r="C637" s="3" t="s">
        <v>397</v>
      </c>
      <c r="D637" s="3" t="s">
        <v>627</v>
      </c>
      <c r="E637" s="3"/>
    </row>
    <row r="638" spans="1:5" ht="24.75" customHeight="1">
      <c r="A638" s="4">
        <v>636</v>
      </c>
      <c r="B638" s="3" t="str">
        <f>"庞帅"</f>
        <v>庞帅</v>
      </c>
      <c r="C638" s="3" t="s">
        <v>397</v>
      </c>
      <c r="D638" s="3" t="s">
        <v>628</v>
      </c>
      <c r="E638" s="3"/>
    </row>
    <row r="639" spans="1:5" ht="24.75" customHeight="1">
      <c r="A639" s="4">
        <v>637</v>
      </c>
      <c r="B639" s="3" t="str">
        <f>"谭景月"</f>
        <v>谭景月</v>
      </c>
      <c r="C639" s="3" t="s">
        <v>397</v>
      </c>
      <c r="D639" s="3" t="s">
        <v>629</v>
      </c>
      <c r="E639" s="3"/>
    </row>
    <row r="640" spans="1:5" ht="24.75" customHeight="1">
      <c r="A640" s="4">
        <v>638</v>
      </c>
      <c r="B640" s="3" t="str">
        <f>"杨乃立"</f>
        <v>杨乃立</v>
      </c>
      <c r="C640" s="3" t="s">
        <v>397</v>
      </c>
      <c r="D640" s="3" t="s">
        <v>630</v>
      </c>
      <c r="E640" s="3"/>
    </row>
    <row r="641" spans="1:5" ht="24.75" customHeight="1">
      <c r="A641" s="4">
        <v>639</v>
      </c>
      <c r="B641" s="3" t="str">
        <f>"张燕菁"</f>
        <v>张燕菁</v>
      </c>
      <c r="C641" s="3" t="s">
        <v>397</v>
      </c>
      <c r="D641" s="3" t="s">
        <v>631</v>
      </c>
      <c r="E641" s="3"/>
    </row>
    <row r="642" spans="1:5" ht="24.75" customHeight="1">
      <c r="A642" s="4">
        <v>640</v>
      </c>
      <c r="B642" s="3" t="str">
        <f>"林敏"</f>
        <v>林敏</v>
      </c>
      <c r="C642" s="3" t="s">
        <v>397</v>
      </c>
      <c r="D642" s="3" t="s">
        <v>632</v>
      </c>
      <c r="E642" s="3"/>
    </row>
    <row r="643" spans="1:5" ht="24.75" customHeight="1">
      <c r="A643" s="4">
        <v>641</v>
      </c>
      <c r="B643" s="3" t="str">
        <f>"金立娜"</f>
        <v>金立娜</v>
      </c>
      <c r="C643" s="3" t="s">
        <v>397</v>
      </c>
      <c r="D643" s="3" t="s">
        <v>633</v>
      </c>
      <c r="E643" s="3"/>
    </row>
    <row r="644" spans="1:5" ht="24.75" customHeight="1">
      <c r="A644" s="4">
        <v>642</v>
      </c>
      <c r="B644" s="3" t="str">
        <f>"邢寞绝"</f>
        <v>邢寞绝</v>
      </c>
      <c r="C644" s="3" t="s">
        <v>397</v>
      </c>
      <c r="D644" s="3" t="s">
        <v>634</v>
      </c>
      <c r="E644" s="3"/>
    </row>
    <row r="645" spans="1:5" ht="24.75" customHeight="1">
      <c r="A645" s="4">
        <v>643</v>
      </c>
      <c r="B645" s="3" t="str">
        <f>"王敏"</f>
        <v>王敏</v>
      </c>
      <c r="C645" s="3" t="s">
        <v>397</v>
      </c>
      <c r="D645" s="3" t="s">
        <v>104</v>
      </c>
      <c r="E645" s="3"/>
    </row>
    <row r="646" spans="1:5" ht="24.75" customHeight="1">
      <c r="A646" s="4">
        <v>644</v>
      </c>
      <c r="B646" s="3" t="str">
        <f>"吴小敏"</f>
        <v>吴小敏</v>
      </c>
      <c r="C646" s="3" t="s">
        <v>397</v>
      </c>
      <c r="D646" s="3" t="s">
        <v>635</v>
      </c>
      <c r="E646" s="3"/>
    </row>
    <row r="647" spans="1:5" ht="24.75" customHeight="1">
      <c r="A647" s="4">
        <v>645</v>
      </c>
      <c r="B647" s="3" t="str">
        <f>"王海珍"</f>
        <v>王海珍</v>
      </c>
      <c r="C647" s="3" t="s">
        <v>397</v>
      </c>
      <c r="D647" s="3" t="s">
        <v>636</v>
      </c>
      <c r="E647" s="3"/>
    </row>
    <row r="648" spans="1:5" ht="24.75" customHeight="1">
      <c r="A648" s="4">
        <v>646</v>
      </c>
      <c r="B648" s="3" t="str">
        <f>"纪盈"</f>
        <v>纪盈</v>
      </c>
      <c r="C648" s="3" t="s">
        <v>397</v>
      </c>
      <c r="D648" s="3" t="s">
        <v>637</v>
      </c>
      <c r="E648" s="3"/>
    </row>
    <row r="649" spans="1:5" ht="24.75" customHeight="1">
      <c r="A649" s="4">
        <v>647</v>
      </c>
      <c r="B649" s="3" t="str">
        <f>"李清桂"</f>
        <v>李清桂</v>
      </c>
      <c r="C649" s="3" t="s">
        <v>397</v>
      </c>
      <c r="D649" s="3" t="s">
        <v>638</v>
      </c>
      <c r="E649" s="3"/>
    </row>
    <row r="650" spans="1:5" ht="24.75" customHeight="1">
      <c r="A650" s="4">
        <v>648</v>
      </c>
      <c r="B650" s="3" t="str">
        <f>"潘晓"</f>
        <v>潘晓</v>
      </c>
      <c r="C650" s="3" t="s">
        <v>397</v>
      </c>
      <c r="D650" s="3" t="s">
        <v>639</v>
      </c>
      <c r="E650" s="3"/>
    </row>
    <row r="651" spans="1:5" ht="24.75" customHeight="1">
      <c r="A651" s="4">
        <v>649</v>
      </c>
      <c r="B651" s="3" t="str">
        <f>"黄海杏"</f>
        <v>黄海杏</v>
      </c>
      <c r="C651" s="3" t="s">
        <v>397</v>
      </c>
      <c r="D651" s="3" t="s">
        <v>640</v>
      </c>
      <c r="E651" s="3"/>
    </row>
    <row r="652" spans="1:5" ht="24.75" customHeight="1">
      <c r="A652" s="4">
        <v>650</v>
      </c>
      <c r="B652" s="3" t="str">
        <f>"王小婷"</f>
        <v>王小婷</v>
      </c>
      <c r="C652" s="3" t="s">
        <v>397</v>
      </c>
      <c r="D652" s="3" t="s">
        <v>344</v>
      </c>
      <c r="E652" s="3"/>
    </row>
    <row r="653" spans="1:5" ht="24.75" customHeight="1">
      <c r="A653" s="4">
        <v>651</v>
      </c>
      <c r="B653" s="3" t="str">
        <f>"颜义珠"</f>
        <v>颜义珠</v>
      </c>
      <c r="C653" s="3" t="s">
        <v>397</v>
      </c>
      <c r="D653" s="3" t="s">
        <v>641</v>
      </c>
      <c r="E653" s="3"/>
    </row>
    <row r="654" spans="1:5" ht="24.75" customHeight="1">
      <c r="A654" s="4">
        <v>652</v>
      </c>
      <c r="B654" s="3" t="str">
        <f>"王慧敏"</f>
        <v>王慧敏</v>
      </c>
      <c r="C654" s="3" t="s">
        <v>397</v>
      </c>
      <c r="D654" s="3" t="s">
        <v>642</v>
      </c>
      <c r="E654" s="3"/>
    </row>
    <row r="655" spans="1:5" ht="24.75" customHeight="1">
      <c r="A655" s="4">
        <v>653</v>
      </c>
      <c r="B655" s="3" t="str">
        <f>"黄桂菊"</f>
        <v>黄桂菊</v>
      </c>
      <c r="C655" s="3" t="s">
        <v>397</v>
      </c>
      <c r="D655" s="3" t="s">
        <v>618</v>
      </c>
      <c r="E655" s="3"/>
    </row>
    <row r="656" spans="1:5" ht="24.75" customHeight="1">
      <c r="A656" s="4">
        <v>654</v>
      </c>
      <c r="B656" s="3" t="str">
        <f>"王丽"</f>
        <v>王丽</v>
      </c>
      <c r="C656" s="3" t="s">
        <v>397</v>
      </c>
      <c r="D656" s="3" t="s">
        <v>643</v>
      </c>
      <c r="E656" s="3"/>
    </row>
    <row r="657" spans="1:5" ht="24.75" customHeight="1">
      <c r="A657" s="4">
        <v>655</v>
      </c>
      <c r="B657" s="3" t="str">
        <f>"黄小珍"</f>
        <v>黄小珍</v>
      </c>
      <c r="C657" s="3" t="s">
        <v>397</v>
      </c>
      <c r="D657" s="3" t="s">
        <v>644</v>
      </c>
      <c r="E657" s="3"/>
    </row>
    <row r="658" spans="1:5" ht="24.75" customHeight="1">
      <c r="A658" s="4">
        <v>656</v>
      </c>
      <c r="B658" s="3" t="str">
        <f>"王霞"</f>
        <v>王霞</v>
      </c>
      <c r="C658" s="3" t="s">
        <v>397</v>
      </c>
      <c r="D658" s="3" t="s">
        <v>645</v>
      </c>
      <c r="E658" s="3"/>
    </row>
    <row r="659" spans="1:5" ht="24.75" customHeight="1">
      <c r="A659" s="4">
        <v>657</v>
      </c>
      <c r="B659" s="3" t="str">
        <f>"吴春燕"</f>
        <v>吴春燕</v>
      </c>
      <c r="C659" s="3" t="s">
        <v>397</v>
      </c>
      <c r="D659" s="3" t="s">
        <v>646</v>
      </c>
      <c r="E659" s="3"/>
    </row>
    <row r="660" spans="1:5" ht="24.75" customHeight="1">
      <c r="A660" s="4">
        <v>658</v>
      </c>
      <c r="B660" s="3" t="str">
        <f>"王小君"</f>
        <v>王小君</v>
      </c>
      <c r="C660" s="3" t="s">
        <v>397</v>
      </c>
      <c r="D660" s="3" t="s">
        <v>503</v>
      </c>
      <c r="E660" s="3"/>
    </row>
    <row r="661" spans="1:5" ht="24.75" customHeight="1">
      <c r="A661" s="4">
        <v>659</v>
      </c>
      <c r="B661" s="3" t="str">
        <f>"劳雪梅"</f>
        <v>劳雪梅</v>
      </c>
      <c r="C661" s="3" t="s">
        <v>397</v>
      </c>
      <c r="D661" s="3" t="s">
        <v>647</v>
      </c>
      <c r="E661" s="3"/>
    </row>
    <row r="662" spans="1:5" ht="24.75" customHeight="1">
      <c r="A662" s="4">
        <v>660</v>
      </c>
      <c r="B662" s="3" t="str">
        <f>"冯良莹"</f>
        <v>冯良莹</v>
      </c>
      <c r="C662" s="3" t="s">
        <v>397</v>
      </c>
      <c r="D662" s="3" t="s">
        <v>648</v>
      </c>
      <c r="E662" s="3"/>
    </row>
    <row r="663" spans="1:5" ht="24.75" customHeight="1">
      <c r="A663" s="4">
        <v>661</v>
      </c>
      <c r="B663" s="3" t="str">
        <f>"陈美丹"</f>
        <v>陈美丹</v>
      </c>
      <c r="C663" s="3" t="s">
        <v>397</v>
      </c>
      <c r="D663" s="3" t="s">
        <v>649</v>
      </c>
      <c r="E663" s="3"/>
    </row>
    <row r="664" spans="1:5" ht="24.75" customHeight="1">
      <c r="A664" s="4">
        <v>662</v>
      </c>
      <c r="B664" s="3" t="str">
        <f>"秦文静"</f>
        <v>秦文静</v>
      </c>
      <c r="C664" s="3" t="s">
        <v>397</v>
      </c>
      <c r="D664" s="3" t="s">
        <v>16</v>
      </c>
      <c r="E664" s="3"/>
    </row>
    <row r="665" spans="1:5" ht="24.75" customHeight="1">
      <c r="A665" s="4">
        <v>663</v>
      </c>
      <c r="B665" s="3" t="str">
        <f>"郭晶晶"</f>
        <v>郭晶晶</v>
      </c>
      <c r="C665" s="3" t="s">
        <v>397</v>
      </c>
      <c r="D665" s="3" t="s">
        <v>650</v>
      </c>
      <c r="E665" s="3"/>
    </row>
    <row r="666" spans="1:5" ht="24.75" customHeight="1">
      <c r="A666" s="4">
        <v>664</v>
      </c>
      <c r="B666" s="3" t="str">
        <f>"苏春花"</f>
        <v>苏春花</v>
      </c>
      <c r="C666" s="3" t="s">
        <v>397</v>
      </c>
      <c r="D666" s="3" t="s">
        <v>651</v>
      </c>
      <c r="E666" s="3"/>
    </row>
    <row r="667" spans="1:5" ht="24.75" customHeight="1">
      <c r="A667" s="4">
        <v>665</v>
      </c>
      <c r="B667" s="3" t="str">
        <f>"许元梅"</f>
        <v>许元梅</v>
      </c>
      <c r="C667" s="3" t="s">
        <v>397</v>
      </c>
      <c r="D667" s="3" t="s">
        <v>652</v>
      </c>
      <c r="E667" s="3"/>
    </row>
    <row r="668" spans="1:5" ht="24.75" customHeight="1">
      <c r="A668" s="4">
        <v>666</v>
      </c>
      <c r="B668" s="3" t="str">
        <f>"黄丽芬"</f>
        <v>黄丽芬</v>
      </c>
      <c r="C668" s="3" t="s">
        <v>397</v>
      </c>
      <c r="D668" s="3" t="s">
        <v>653</v>
      </c>
      <c r="E668" s="3"/>
    </row>
    <row r="669" spans="1:5" ht="24.75" customHeight="1">
      <c r="A669" s="4">
        <v>667</v>
      </c>
      <c r="B669" s="3" t="str">
        <f>"孙林燕"</f>
        <v>孙林燕</v>
      </c>
      <c r="C669" s="3" t="s">
        <v>397</v>
      </c>
      <c r="D669" s="3" t="s">
        <v>654</v>
      </c>
      <c r="E669" s="3"/>
    </row>
    <row r="670" spans="1:5" ht="24.75" customHeight="1">
      <c r="A670" s="4">
        <v>668</v>
      </c>
      <c r="B670" s="3" t="str">
        <f>"徐慧茹"</f>
        <v>徐慧茹</v>
      </c>
      <c r="C670" s="3" t="s">
        <v>397</v>
      </c>
      <c r="D670" s="3" t="s">
        <v>655</v>
      </c>
      <c r="E670" s="3"/>
    </row>
    <row r="671" spans="1:5" ht="24.75" customHeight="1">
      <c r="A671" s="4">
        <v>669</v>
      </c>
      <c r="B671" s="3" t="str">
        <f>"高丽贞"</f>
        <v>高丽贞</v>
      </c>
      <c r="C671" s="3" t="s">
        <v>397</v>
      </c>
      <c r="D671" s="3" t="s">
        <v>656</v>
      </c>
      <c r="E671" s="3"/>
    </row>
    <row r="672" spans="1:5" ht="24.75" customHeight="1">
      <c r="A672" s="4">
        <v>670</v>
      </c>
      <c r="B672" s="3" t="str">
        <f>"林尤丹"</f>
        <v>林尤丹</v>
      </c>
      <c r="C672" s="3" t="s">
        <v>397</v>
      </c>
      <c r="D672" s="3" t="s">
        <v>403</v>
      </c>
      <c r="E672" s="3"/>
    </row>
    <row r="673" spans="1:5" ht="24.75" customHeight="1">
      <c r="A673" s="4">
        <v>671</v>
      </c>
      <c r="B673" s="3" t="str">
        <f>"符奕女"</f>
        <v>符奕女</v>
      </c>
      <c r="C673" s="3" t="s">
        <v>397</v>
      </c>
      <c r="D673" s="3" t="s">
        <v>657</v>
      </c>
      <c r="E673" s="3"/>
    </row>
    <row r="674" spans="1:5" ht="24.75" customHeight="1">
      <c r="A674" s="4">
        <v>672</v>
      </c>
      <c r="B674" s="3" t="str">
        <f>"陈海妹"</f>
        <v>陈海妹</v>
      </c>
      <c r="C674" s="3" t="s">
        <v>397</v>
      </c>
      <c r="D674" s="3" t="s">
        <v>658</v>
      </c>
      <c r="E674" s="3"/>
    </row>
    <row r="675" spans="1:5" ht="24.75" customHeight="1">
      <c r="A675" s="4">
        <v>673</v>
      </c>
      <c r="B675" s="3" t="str">
        <f>"王盼雅"</f>
        <v>王盼雅</v>
      </c>
      <c r="C675" s="3" t="s">
        <v>397</v>
      </c>
      <c r="D675" s="3" t="s">
        <v>659</v>
      </c>
      <c r="E675" s="3"/>
    </row>
    <row r="676" spans="1:5" ht="24.75" customHeight="1">
      <c r="A676" s="4">
        <v>674</v>
      </c>
      <c r="B676" s="3" t="str">
        <f>"龙小蕊"</f>
        <v>龙小蕊</v>
      </c>
      <c r="C676" s="3" t="s">
        <v>397</v>
      </c>
      <c r="D676" s="3" t="s">
        <v>660</v>
      </c>
      <c r="E676" s="3"/>
    </row>
    <row r="677" spans="1:5" ht="24.75" customHeight="1">
      <c r="A677" s="4">
        <v>675</v>
      </c>
      <c r="B677" s="3" t="str">
        <f>"谢素琴"</f>
        <v>谢素琴</v>
      </c>
      <c r="C677" s="3" t="s">
        <v>397</v>
      </c>
      <c r="D677" s="3" t="s">
        <v>661</v>
      </c>
      <c r="E677" s="3"/>
    </row>
    <row r="678" spans="1:5" ht="24.75" customHeight="1">
      <c r="A678" s="4">
        <v>676</v>
      </c>
      <c r="B678" s="3" t="str">
        <f>"吉家媛"</f>
        <v>吉家媛</v>
      </c>
      <c r="C678" s="3" t="s">
        <v>397</v>
      </c>
      <c r="D678" s="3" t="s">
        <v>662</v>
      </c>
      <c r="E678" s="3"/>
    </row>
    <row r="679" spans="1:5" ht="24.75" customHeight="1">
      <c r="A679" s="4">
        <v>677</v>
      </c>
      <c r="B679" s="3" t="str">
        <f>"蒋轩"</f>
        <v>蒋轩</v>
      </c>
      <c r="C679" s="3" t="s">
        <v>397</v>
      </c>
      <c r="D679" s="3" t="s">
        <v>663</v>
      </c>
      <c r="E679" s="3"/>
    </row>
    <row r="680" spans="1:5" ht="24.75" customHeight="1">
      <c r="A680" s="4">
        <v>678</v>
      </c>
      <c r="B680" s="3" t="str">
        <f>"徐巧巧"</f>
        <v>徐巧巧</v>
      </c>
      <c r="C680" s="3" t="s">
        <v>397</v>
      </c>
      <c r="D680" s="3" t="s">
        <v>202</v>
      </c>
      <c r="E680" s="3"/>
    </row>
    <row r="681" spans="1:5" ht="24.75" customHeight="1">
      <c r="A681" s="4">
        <v>679</v>
      </c>
      <c r="B681" s="3" t="str">
        <f>"林丹妹"</f>
        <v>林丹妹</v>
      </c>
      <c r="C681" s="3" t="s">
        <v>397</v>
      </c>
      <c r="D681" s="3" t="s">
        <v>664</v>
      </c>
      <c r="E681" s="3"/>
    </row>
    <row r="682" spans="1:5" ht="24.75" customHeight="1">
      <c r="A682" s="4">
        <v>680</v>
      </c>
      <c r="B682" s="3" t="str">
        <f>"邓春妍"</f>
        <v>邓春妍</v>
      </c>
      <c r="C682" s="3" t="s">
        <v>397</v>
      </c>
      <c r="D682" s="3" t="s">
        <v>665</v>
      </c>
      <c r="E682" s="3"/>
    </row>
    <row r="683" spans="1:5" ht="24.75" customHeight="1">
      <c r="A683" s="4">
        <v>681</v>
      </c>
      <c r="B683" s="3" t="str">
        <f>"陈玉凤"</f>
        <v>陈玉凤</v>
      </c>
      <c r="C683" s="3" t="s">
        <v>397</v>
      </c>
      <c r="D683" s="3" t="s">
        <v>666</v>
      </c>
      <c r="E683" s="3"/>
    </row>
    <row r="684" spans="1:5" ht="24.75" customHeight="1">
      <c r="A684" s="4">
        <v>682</v>
      </c>
      <c r="B684" s="3" t="str">
        <f>"全嘉慧"</f>
        <v>全嘉慧</v>
      </c>
      <c r="C684" s="3" t="s">
        <v>397</v>
      </c>
      <c r="D684" s="3" t="s">
        <v>667</v>
      </c>
      <c r="E684" s="3"/>
    </row>
    <row r="685" spans="1:5" ht="24.75" customHeight="1">
      <c r="A685" s="4">
        <v>683</v>
      </c>
      <c r="B685" s="3" t="str">
        <f>"林雨静"</f>
        <v>林雨静</v>
      </c>
      <c r="C685" s="3" t="s">
        <v>397</v>
      </c>
      <c r="D685" s="3" t="s">
        <v>461</v>
      </c>
      <c r="E685" s="3"/>
    </row>
    <row r="686" spans="1:5" ht="24.75" customHeight="1">
      <c r="A686" s="4">
        <v>684</v>
      </c>
      <c r="B686" s="3" t="str">
        <f>"王丽珠"</f>
        <v>王丽珠</v>
      </c>
      <c r="C686" s="3" t="s">
        <v>397</v>
      </c>
      <c r="D686" s="3" t="s">
        <v>668</v>
      </c>
      <c r="E686" s="3"/>
    </row>
    <row r="687" spans="1:5" ht="24.75" customHeight="1">
      <c r="A687" s="4">
        <v>685</v>
      </c>
      <c r="B687" s="3" t="str">
        <f>"吴小玲"</f>
        <v>吴小玲</v>
      </c>
      <c r="C687" s="3" t="s">
        <v>397</v>
      </c>
      <c r="D687" s="3" t="s">
        <v>669</v>
      </c>
      <c r="E687" s="3"/>
    </row>
    <row r="688" spans="1:5" ht="24.75" customHeight="1">
      <c r="A688" s="4">
        <v>686</v>
      </c>
      <c r="B688" s="3" t="str">
        <f>"符婧婧"</f>
        <v>符婧婧</v>
      </c>
      <c r="C688" s="3" t="s">
        <v>397</v>
      </c>
      <c r="D688" s="3" t="s">
        <v>670</v>
      </c>
      <c r="E688" s="3"/>
    </row>
    <row r="689" spans="1:5" ht="24.75" customHeight="1">
      <c r="A689" s="4">
        <v>687</v>
      </c>
      <c r="B689" s="3" t="str">
        <f>"叶凤洁"</f>
        <v>叶凤洁</v>
      </c>
      <c r="C689" s="3" t="s">
        <v>397</v>
      </c>
      <c r="D689" s="3" t="s">
        <v>671</v>
      </c>
      <c r="E689" s="3"/>
    </row>
    <row r="690" spans="1:5" ht="24.75" customHeight="1">
      <c r="A690" s="4">
        <v>688</v>
      </c>
      <c r="B690" s="3" t="str">
        <f>"黄丹"</f>
        <v>黄丹</v>
      </c>
      <c r="C690" s="3" t="s">
        <v>397</v>
      </c>
      <c r="D690" s="3" t="s">
        <v>672</v>
      </c>
      <c r="E690" s="3"/>
    </row>
    <row r="691" spans="1:5" ht="24.75" customHeight="1">
      <c r="A691" s="4">
        <v>689</v>
      </c>
      <c r="B691" s="3" t="str">
        <f>"邱明丁"</f>
        <v>邱明丁</v>
      </c>
      <c r="C691" s="3" t="s">
        <v>397</v>
      </c>
      <c r="D691" s="3" t="s">
        <v>673</v>
      </c>
      <c r="E691" s="3"/>
    </row>
    <row r="692" spans="1:5" ht="24.75" customHeight="1">
      <c r="A692" s="4">
        <v>690</v>
      </c>
      <c r="B692" s="3" t="str">
        <f>"林香杏"</f>
        <v>林香杏</v>
      </c>
      <c r="C692" s="3" t="s">
        <v>397</v>
      </c>
      <c r="D692" s="3" t="s">
        <v>674</v>
      </c>
      <c r="E692" s="3"/>
    </row>
    <row r="693" spans="1:5" ht="24.75" customHeight="1">
      <c r="A693" s="4">
        <v>691</v>
      </c>
      <c r="B693" s="3" t="str">
        <f>"王芬"</f>
        <v>王芬</v>
      </c>
      <c r="C693" s="3" t="s">
        <v>397</v>
      </c>
      <c r="D693" s="3" t="s">
        <v>472</v>
      </c>
      <c r="E693" s="3"/>
    </row>
    <row r="694" spans="1:5" ht="24.75" customHeight="1">
      <c r="A694" s="4">
        <v>692</v>
      </c>
      <c r="B694" s="3" t="str">
        <f>"林丹"</f>
        <v>林丹</v>
      </c>
      <c r="C694" s="3" t="s">
        <v>397</v>
      </c>
      <c r="D694" s="3" t="s">
        <v>675</v>
      </c>
      <c r="E694" s="3"/>
    </row>
    <row r="695" spans="1:5" ht="24.75" customHeight="1">
      <c r="A695" s="4">
        <v>693</v>
      </c>
      <c r="B695" s="3" t="str">
        <f>"张美珍"</f>
        <v>张美珍</v>
      </c>
      <c r="C695" s="3" t="s">
        <v>397</v>
      </c>
      <c r="D695" s="3" t="s">
        <v>676</v>
      </c>
      <c r="E695" s="3"/>
    </row>
    <row r="696" spans="1:5" ht="24.75" customHeight="1">
      <c r="A696" s="4">
        <v>694</v>
      </c>
      <c r="B696" s="3" t="str">
        <f>"李小婷"</f>
        <v>李小婷</v>
      </c>
      <c r="C696" s="3" t="s">
        <v>397</v>
      </c>
      <c r="D696" s="3" t="s">
        <v>677</v>
      </c>
      <c r="E696" s="3"/>
    </row>
    <row r="697" spans="1:5" ht="24.75" customHeight="1">
      <c r="A697" s="4">
        <v>695</v>
      </c>
      <c r="B697" s="3" t="str">
        <f>"张艺"</f>
        <v>张艺</v>
      </c>
      <c r="C697" s="3" t="s">
        <v>397</v>
      </c>
      <c r="D697" s="3" t="s">
        <v>452</v>
      </c>
      <c r="E697" s="3"/>
    </row>
    <row r="698" spans="1:5" ht="24.75" customHeight="1">
      <c r="A698" s="4">
        <v>696</v>
      </c>
      <c r="B698" s="3" t="str">
        <f>"徐雁"</f>
        <v>徐雁</v>
      </c>
      <c r="C698" s="3" t="s">
        <v>397</v>
      </c>
      <c r="D698" s="3" t="s">
        <v>461</v>
      </c>
      <c r="E698" s="3"/>
    </row>
    <row r="699" spans="1:5" ht="24.75" customHeight="1">
      <c r="A699" s="4">
        <v>697</v>
      </c>
      <c r="B699" s="3" t="str">
        <f>"岑雪"</f>
        <v>岑雪</v>
      </c>
      <c r="C699" s="3" t="s">
        <v>397</v>
      </c>
      <c r="D699" s="3" t="s">
        <v>347</v>
      </c>
      <c r="E699" s="3"/>
    </row>
    <row r="700" spans="1:5" ht="24.75" customHeight="1">
      <c r="A700" s="4">
        <v>698</v>
      </c>
      <c r="B700" s="3" t="str">
        <f>"张原"</f>
        <v>张原</v>
      </c>
      <c r="C700" s="3" t="s">
        <v>397</v>
      </c>
      <c r="D700" s="3" t="s">
        <v>562</v>
      </c>
      <c r="E700" s="3"/>
    </row>
    <row r="701" spans="1:5" ht="24.75" customHeight="1">
      <c r="A701" s="4">
        <v>699</v>
      </c>
      <c r="B701" s="3" t="str">
        <f>"林小冰"</f>
        <v>林小冰</v>
      </c>
      <c r="C701" s="3" t="s">
        <v>397</v>
      </c>
      <c r="D701" s="3" t="s">
        <v>678</v>
      </c>
      <c r="E701" s="3"/>
    </row>
    <row r="702" spans="1:5" ht="24.75" customHeight="1">
      <c r="A702" s="4">
        <v>700</v>
      </c>
      <c r="B702" s="3" t="str">
        <f>"高树琪"</f>
        <v>高树琪</v>
      </c>
      <c r="C702" s="3" t="s">
        <v>397</v>
      </c>
      <c r="D702" s="3" t="s">
        <v>679</v>
      </c>
      <c r="E702" s="3"/>
    </row>
    <row r="703" spans="1:5" ht="24.75" customHeight="1">
      <c r="A703" s="4">
        <v>701</v>
      </c>
      <c r="B703" s="3" t="str">
        <f>"王小红"</f>
        <v>王小红</v>
      </c>
      <c r="C703" s="3" t="s">
        <v>397</v>
      </c>
      <c r="D703" s="3" t="s">
        <v>680</v>
      </c>
      <c r="E703" s="3"/>
    </row>
    <row r="704" spans="1:5" ht="24.75" customHeight="1">
      <c r="A704" s="4">
        <v>702</v>
      </c>
      <c r="B704" s="3" t="str">
        <f>"符丹丽"</f>
        <v>符丹丽</v>
      </c>
      <c r="C704" s="3" t="s">
        <v>397</v>
      </c>
      <c r="D704" s="3" t="s">
        <v>681</v>
      </c>
      <c r="E704" s="3"/>
    </row>
    <row r="705" spans="1:5" ht="24.75" customHeight="1">
      <c r="A705" s="4">
        <v>703</v>
      </c>
      <c r="B705" s="3" t="str">
        <f>"林丹莉"</f>
        <v>林丹莉</v>
      </c>
      <c r="C705" s="3" t="s">
        <v>397</v>
      </c>
      <c r="D705" s="3" t="s">
        <v>344</v>
      </c>
      <c r="E705" s="3"/>
    </row>
    <row r="706" spans="1:5" ht="24.75" customHeight="1">
      <c r="A706" s="4">
        <v>704</v>
      </c>
      <c r="B706" s="3" t="str">
        <f>"吴晓洪"</f>
        <v>吴晓洪</v>
      </c>
      <c r="C706" s="3" t="s">
        <v>397</v>
      </c>
      <c r="D706" s="3" t="s">
        <v>682</v>
      </c>
      <c r="E706" s="3"/>
    </row>
    <row r="707" spans="1:5" ht="24.75" customHeight="1">
      <c r="A707" s="4">
        <v>705</v>
      </c>
      <c r="B707" s="3" t="str">
        <f>"符世香"</f>
        <v>符世香</v>
      </c>
      <c r="C707" s="3" t="s">
        <v>397</v>
      </c>
      <c r="D707" s="3" t="s">
        <v>680</v>
      </c>
      <c r="E707" s="3"/>
    </row>
    <row r="708" spans="1:5" ht="24.75" customHeight="1">
      <c r="A708" s="4">
        <v>706</v>
      </c>
      <c r="B708" s="3" t="str">
        <f>"张惠芳"</f>
        <v>张惠芳</v>
      </c>
      <c r="C708" s="3" t="s">
        <v>397</v>
      </c>
      <c r="D708" s="3" t="s">
        <v>683</v>
      </c>
      <c r="E708" s="3"/>
    </row>
    <row r="709" spans="1:5" ht="24.75" customHeight="1">
      <c r="A709" s="4">
        <v>707</v>
      </c>
      <c r="B709" s="3" t="str">
        <f>"黄菲"</f>
        <v>黄菲</v>
      </c>
      <c r="C709" s="3" t="s">
        <v>397</v>
      </c>
      <c r="D709" s="3" t="s">
        <v>684</v>
      </c>
      <c r="E709" s="3"/>
    </row>
    <row r="710" spans="1:5" ht="24.75" customHeight="1">
      <c r="A710" s="4">
        <v>708</v>
      </c>
      <c r="B710" s="3" t="str">
        <f>"林小麦"</f>
        <v>林小麦</v>
      </c>
      <c r="C710" s="3" t="s">
        <v>397</v>
      </c>
      <c r="D710" s="3" t="s">
        <v>685</v>
      </c>
      <c r="E710" s="3"/>
    </row>
    <row r="711" spans="1:5" ht="24.75" customHeight="1">
      <c r="A711" s="4">
        <v>709</v>
      </c>
      <c r="B711" s="3" t="str">
        <f>"陈思梦"</f>
        <v>陈思梦</v>
      </c>
      <c r="C711" s="3" t="s">
        <v>397</v>
      </c>
      <c r="D711" s="3" t="s">
        <v>686</v>
      </c>
      <c r="E711" s="3"/>
    </row>
    <row r="712" spans="1:5" ht="24.75" customHeight="1">
      <c r="A712" s="4">
        <v>710</v>
      </c>
      <c r="B712" s="3" t="str">
        <f>"郭土爱"</f>
        <v>郭土爱</v>
      </c>
      <c r="C712" s="3" t="s">
        <v>397</v>
      </c>
      <c r="D712" s="3" t="s">
        <v>687</v>
      </c>
      <c r="E712" s="3"/>
    </row>
    <row r="713" spans="1:5" ht="24.75" customHeight="1">
      <c r="A713" s="4">
        <v>711</v>
      </c>
      <c r="B713" s="3" t="str">
        <f>"谢秋那"</f>
        <v>谢秋那</v>
      </c>
      <c r="C713" s="3" t="s">
        <v>397</v>
      </c>
      <c r="D713" s="3" t="s">
        <v>688</v>
      </c>
      <c r="E713" s="3"/>
    </row>
    <row r="714" spans="1:5" ht="24.75" customHeight="1">
      <c r="A714" s="4">
        <v>712</v>
      </c>
      <c r="B714" s="3" t="str">
        <f>"李小莉"</f>
        <v>李小莉</v>
      </c>
      <c r="C714" s="3" t="s">
        <v>397</v>
      </c>
      <c r="D714" s="3" t="s">
        <v>689</v>
      </c>
      <c r="E714" s="3"/>
    </row>
    <row r="715" spans="1:5" ht="24.75" customHeight="1">
      <c r="A715" s="4">
        <v>713</v>
      </c>
      <c r="B715" s="3" t="str">
        <f>"陈丹"</f>
        <v>陈丹</v>
      </c>
      <c r="C715" s="3" t="s">
        <v>397</v>
      </c>
      <c r="D715" s="3" t="s">
        <v>690</v>
      </c>
      <c r="E715" s="3"/>
    </row>
    <row r="716" spans="1:5" ht="24.75" customHeight="1">
      <c r="A716" s="4">
        <v>714</v>
      </c>
      <c r="B716" s="3" t="str">
        <f>"王丽君"</f>
        <v>王丽君</v>
      </c>
      <c r="C716" s="3" t="s">
        <v>397</v>
      </c>
      <c r="D716" s="3" t="s">
        <v>686</v>
      </c>
      <c r="E716" s="3"/>
    </row>
    <row r="717" spans="1:5" ht="24.75" customHeight="1">
      <c r="A717" s="4">
        <v>715</v>
      </c>
      <c r="B717" s="3" t="str">
        <f>"曾小娇"</f>
        <v>曾小娇</v>
      </c>
      <c r="C717" s="3" t="s">
        <v>397</v>
      </c>
      <c r="D717" s="3" t="s">
        <v>691</v>
      </c>
      <c r="E717" s="3"/>
    </row>
    <row r="718" spans="1:5" ht="24.75" customHeight="1">
      <c r="A718" s="4">
        <v>716</v>
      </c>
      <c r="B718" s="3" t="str">
        <f>"程海颜"</f>
        <v>程海颜</v>
      </c>
      <c r="C718" s="3" t="s">
        <v>397</v>
      </c>
      <c r="D718" s="3" t="s">
        <v>692</v>
      </c>
      <c r="E718" s="3"/>
    </row>
    <row r="719" spans="1:5" ht="24.75" customHeight="1">
      <c r="A719" s="4">
        <v>717</v>
      </c>
      <c r="B719" s="3" t="str">
        <f>"李扬慧"</f>
        <v>李扬慧</v>
      </c>
      <c r="C719" s="3" t="s">
        <v>397</v>
      </c>
      <c r="D719" s="3" t="s">
        <v>693</v>
      </c>
      <c r="E719" s="3"/>
    </row>
    <row r="720" spans="1:5" ht="24.75" customHeight="1">
      <c r="A720" s="4">
        <v>718</v>
      </c>
      <c r="B720" s="3" t="str">
        <f>"黄芳"</f>
        <v>黄芳</v>
      </c>
      <c r="C720" s="3" t="s">
        <v>397</v>
      </c>
      <c r="D720" s="3" t="s">
        <v>694</v>
      </c>
      <c r="E720" s="3"/>
    </row>
    <row r="721" spans="1:5" ht="24.75" customHeight="1">
      <c r="A721" s="4">
        <v>719</v>
      </c>
      <c r="B721" s="3" t="str">
        <f>"翁舒丽"</f>
        <v>翁舒丽</v>
      </c>
      <c r="C721" s="3" t="s">
        <v>397</v>
      </c>
      <c r="D721" s="3" t="s">
        <v>695</v>
      </c>
      <c r="E721" s="3"/>
    </row>
    <row r="722" spans="1:5" ht="24.75" customHeight="1">
      <c r="A722" s="4">
        <v>720</v>
      </c>
      <c r="B722" s="3" t="str">
        <f>"吴转"</f>
        <v>吴转</v>
      </c>
      <c r="C722" s="3" t="s">
        <v>397</v>
      </c>
      <c r="D722" s="3" t="s">
        <v>696</v>
      </c>
      <c r="E722" s="3"/>
    </row>
    <row r="723" spans="1:5" ht="24.75" customHeight="1">
      <c r="A723" s="4">
        <v>721</v>
      </c>
      <c r="B723" s="3" t="str">
        <f>"黄海青"</f>
        <v>黄海青</v>
      </c>
      <c r="C723" s="3" t="s">
        <v>397</v>
      </c>
      <c r="D723" s="3" t="s">
        <v>401</v>
      </c>
      <c r="E723" s="3"/>
    </row>
    <row r="724" spans="1:5" ht="24.75" customHeight="1">
      <c r="A724" s="4">
        <v>722</v>
      </c>
      <c r="B724" s="3" t="str">
        <f>"陈慧敏"</f>
        <v>陈慧敏</v>
      </c>
      <c r="C724" s="3" t="s">
        <v>397</v>
      </c>
      <c r="D724" s="3" t="s">
        <v>697</v>
      </c>
      <c r="E724" s="3"/>
    </row>
    <row r="725" spans="1:5" ht="24.75" customHeight="1">
      <c r="A725" s="4">
        <v>723</v>
      </c>
      <c r="B725" s="3" t="str">
        <f>"符芳妮"</f>
        <v>符芳妮</v>
      </c>
      <c r="C725" s="3" t="s">
        <v>397</v>
      </c>
      <c r="D725" s="3" t="s">
        <v>698</v>
      </c>
      <c r="E725" s="3"/>
    </row>
    <row r="726" spans="1:5" ht="24.75" customHeight="1">
      <c r="A726" s="4">
        <v>724</v>
      </c>
      <c r="B726" s="3" t="str">
        <f>"王诗帆"</f>
        <v>王诗帆</v>
      </c>
      <c r="C726" s="3" t="s">
        <v>397</v>
      </c>
      <c r="D726" s="3" t="s">
        <v>699</v>
      </c>
      <c r="E726" s="3"/>
    </row>
    <row r="727" spans="1:5" ht="24.75" customHeight="1">
      <c r="A727" s="4">
        <v>725</v>
      </c>
      <c r="B727" s="3" t="str">
        <f>"黄凤婧"</f>
        <v>黄凤婧</v>
      </c>
      <c r="C727" s="3" t="s">
        <v>397</v>
      </c>
      <c r="D727" s="3" t="s">
        <v>700</v>
      </c>
      <c r="E727" s="3"/>
    </row>
    <row r="728" spans="1:5" ht="24.75" customHeight="1">
      <c r="A728" s="4">
        <v>726</v>
      </c>
      <c r="B728" s="3" t="str">
        <f>"陈丽丽"</f>
        <v>陈丽丽</v>
      </c>
      <c r="C728" s="3" t="s">
        <v>397</v>
      </c>
      <c r="D728" s="3" t="s">
        <v>303</v>
      </c>
      <c r="E728" s="3"/>
    </row>
    <row r="729" spans="1:5" ht="24.75" customHeight="1">
      <c r="A729" s="4">
        <v>727</v>
      </c>
      <c r="B729" s="3" t="str">
        <f>"吴俊美"</f>
        <v>吴俊美</v>
      </c>
      <c r="C729" s="3" t="s">
        <v>397</v>
      </c>
      <c r="D729" s="3" t="s">
        <v>701</v>
      </c>
      <c r="E729" s="3"/>
    </row>
    <row r="730" spans="1:5" ht="24.75" customHeight="1">
      <c r="A730" s="4">
        <v>728</v>
      </c>
      <c r="B730" s="3" t="str">
        <f>"王井梅"</f>
        <v>王井梅</v>
      </c>
      <c r="C730" s="3" t="s">
        <v>397</v>
      </c>
      <c r="D730" s="3" t="s">
        <v>539</v>
      </c>
      <c r="E730" s="3"/>
    </row>
    <row r="731" spans="1:5" ht="24.75" customHeight="1">
      <c r="A731" s="4">
        <v>729</v>
      </c>
      <c r="B731" s="3" t="str">
        <f>"曾凤婷"</f>
        <v>曾凤婷</v>
      </c>
      <c r="C731" s="3" t="s">
        <v>397</v>
      </c>
      <c r="D731" s="3" t="s">
        <v>702</v>
      </c>
      <c r="E731" s="3"/>
    </row>
    <row r="732" spans="1:5" ht="24.75" customHeight="1">
      <c r="A732" s="4">
        <v>730</v>
      </c>
      <c r="B732" s="3" t="str">
        <f>"曾垂兰"</f>
        <v>曾垂兰</v>
      </c>
      <c r="C732" s="3" t="s">
        <v>397</v>
      </c>
      <c r="D732" s="3" t="s">
        <v>703</v>
      </c>
      <c r="E732" s="3"/>
    </row>
    <row r="733" spans="1:5" ht="24.75" customHeight="1">
      <c r="A733" s="4">
        <v>731</v>
      </c>
      <c r="B733" s="3" t="str">
        <f>"王菲"</f>
        <v>王菲</v>
      </c>
      <c r="C733" s="3" t="s">
        <v>397</v>
      </c>
      <c r="D733" s="3" t="s">
        <v>704</v>
      </c>
      <c r="E733" s="3"/>
    </row>
    <row r="734" spans="1:5" ht="24.75" customHeight="1">
      <c r="A734" s="4">
        <v>732</v>
      </c>
      <c r="B734" s="3" t="str">
        <f>"蔡冰"</f>
        <v>蔡冰</v>
      </c>
      <c r="C734" s="3" t="s">
        <v>397</v>
      </c>
      <c r="D734" s="3" t="s">
        <v>686</v>
      </c>
      <c r="E734" s="3"/>
    </row>
    <row r="735" spans="1:5" ht="24.75" customHeight="1">
      <c r="A735" s="4">
        <v>733</v>
      </c>
      <c r="B735" s="3" t="str">
        <f>"吴海冰"</f>
        <v>吴海冰</v>
      </c>
      <c r="C735" s="3" t="s">
        <v>397</v>
      </c>
      <c r="D735" s="3" t="s">
        <v>705</v>
      </c>
      <c r="E735" s="3"/>
    </row>
    <row r="736" spans="1:5" ht="24.75" customHeight="1">
      <c r="A736" s="4">
        <v>734</v>
      </c>
      <c r="B736" s="3" t="str">
        <f>"王倩倩"</f>
        <v>王倩倩</v>
      </c>
      <c r="C736" s="3" t="s">
        <v>397</v>
      </c>
      <c r="D736" s="3" t="s">
        <v>706</v>
      </c>
      <c r="E736" s="3"/>
    </row>
    <row r="737" spans="1:5" ht="24.75" customHeight="1">
      <c r="A737" s="4">
        <v>735</v>
      </c>
      <c r="B737" s="3" t="str">
        <f>"吴春霜"</f>
        <v>吴春霜</v>
      </c>
      <c r="C737" s="3" t="s">
        <v>397</v>
      </c>
      <c r="D737" s="3" t="s">
        <v>707</v>
      </c>
      <c r="E737" s="3"/>
    </row>
    <row r="738" spans="1:5" ht="24.75" customHeight="1">
      <c r="A738" s="4">
        <v>736</v>
      </c>
      <c r="B738" s="3" t="str">
        <f>"蔡媛"</f>
        <v>蔡媛</v>
      </c>
      <c r="C738" s="3" t="s">
        <v>397</v>
      </c>
      <c r="D738" s="3" t="s">
        <v>593</v>
      </c>
      <c r="E738" s="3"/>
    </row>
    <row r="739" spans="1:5" ht="24.75" customHeight="1">
      <c r="A739" s="4">
        <v>737</v>
      </c>
      <c r="B739" s="3" t="str">
        <f>"陈梦雅"</f>
        <v>陈梦雅</v>
      </c>
      <c r="C739" s="3" t="s">
        <v>397</v>
      </c>
      <c r="D739" s="3" t="s">
        <v>708</v>
      </c>
      <c r="E739" s="3"/>
    </row>
    <row r="740" spans="1:5" ht="24.75" customHeight="1">
      <c r="A740" s="4">
        <v>738</v>
      </c>
      <c r="B740" s="3" t="str">
        <f>"陈菲菲"</f>
        <v>陈菲菲</v>
      </c>
      <c r="C740" s="3" t="s">
        <v>397</v>
      </c>
      <c r="D740" s="3" t="s">
        <v>709</v>
      </c>
      <c r="E740" s="3"/>
    </row>
    <row r="741" spans="1:5" ht="24.75" customHeight="1">
      <c r="A741" s="4">
        <v>739</v>
      </c>
      <c r="B741" s="3" t="str">
        <f>"温芳菲"</f>
        <v>温芳菲</v>
      </c>
      <c r="C741" s="3" t="s">
        <v>397</v>
      </c>
      <c r="D741" s="3" t="s">
        <v>710</v>
      </c>
      <c r="E741" s="3"/>
    </row>
    <row r="742" spans="1:5" ht="24.75" customHeight="1">
      <c r="A742" s="4">
        <v>740</v>
      </c>
      <c r="B742" s="3" t="str">
        <f>"何益秋"</f>
        <v>何益秋</v>
      </c>
      <c r="C742" s="3" t="s">
        <v>397</v>
      </c>
      <c r="D742" s="3" t="s">
        <v>711</v>
      </c>
      <c r="E742" s="3"/>
    </row>
    <row r="743" spans="1:5" ht="24.75" customHeight="1">
      <c r="A743" s="4">
        <v>741</v>
      </c>
      <c r="B743" s="3" t="str">
        <f>"梁燕玉"</f>
        <v>梁燕玉</v>
      </c>
      <c r="C743" s="3" t="s">
        <v>397</v>
      </c>
      <c r="D743" s="3" t="s">
        <v>712</v>
      </c>
      <c r="E743" s="3"/>
    </row>
    <row r="744" spans="1:5" ht="24.75" customHeight="1">
      <c r="A744" s="4">
        <v>742</v>
      </c>
      <c r="B744" s="3" t="str">
        <f>"王冰"</f>
        <v>王冰</v>
      </c>
      <c r="C744" s="3" t="s">
        <v>397</v>
      </c>
      <c r="D744" s="3" t="s">
        <v>699</v>
      </c>
      <c r="E744" s="3"/>
    </row>
    <row r="745" spans="1:5" ht="24.75" customHeight="1">
      <c r="A745" s="4">
        <v>743</v>
      </c>
      <c r="B745" s="3" t="str">
        <f>"何丹萍"</f>
        <v>何丹萍</v>
      </c>
      <c r="C745" s="3" t="s">
        <v>397</v>
      </c>
      <c r="D745" s="3" t="s">
        <v>713</v>
      </c>
      <c r="E745" s="3"/>
    </row>
    <row r="746" spans="1:5" ht="24.75" customHeight="1">
      <c r="A746" s="4">
        <v>744</v>
      </c>
      <c r="B746" s="3" t="str">
        <f>"甘小妹"</f>
        <v>甘小妹</v>
      </c>
      <c r="C746" s="3" t="s">
        <v>397</v>
      </c>
      <c r="D746" s="3" t="s">
        <v>714</v>
      </c>
      <c r="E746" s="3"/>
    </row>
    <row r="747" spans="1:5" ht="24.75" customHeight="1">
      <c r="A747" s="4">
        <v>745</v>
      </c>
      <c r="B747" s="3" t="str">
        <f>"梁冠"</f>
        <v>梁冠</v>
      </c>
      <c r="C747" s="3" t="s">
        <v>397</v>
      </c>
      <c r="D747" s="3" t="s">
        <v>715</v>
      </c>
      <c r="E747" s="3"/>
    </row>
    <row r="748" spans="1:5" ht="24.75" customHeight="1">
      <c r="A748" s="4">
        <v>746</v>
      </c>
      <c r="B748" s="3" t="str">
        <f>"曾小苗"</f>
        <v>曾小苗</v>
      </c>
      <c r="C748" s="3" t="s">
        <v>397</v>
      </c>
      <c r="D748" s="3" t="s">
        <v>716</v>
      </c>
      <c r="E748" s="3"/>
    </row>
    <row r="749" spans="1:5" ht="24.75" customHeight="1">
      <c r="A749" s="4">
        <v>747</v>
      </c>
      <c r="B749" s="3" t="str">
        <f>"王永芳"</f>
        <v>王永芳</v>
      </c>
      <c r="C749" s="3" t="s">
        <v>397</v>
      </c>
      <c r="D749" s="3" t="s">
        <v>717</v>
      </c>
      <c r="E749" s="3"/>
    </row>
    <row r="750" spans="1:5" ht="24.75" customHeight="1">
      <c r="A750" s="4">
        <v>748</v>
      </c>
      <c r="B750" s="3" t="str">
        <f>"林敏"</f>
        <v>林敏</v>
      </c>
      <c r="C750" s="3" t="s">
        <v>397</v>
      </c>
      <c r="D750" s="3" t="s">
        <v>588</v>
      </c>
      <c r="E750" s="3"/>
    </row>
    <row r="751" spans="1:5" ht="24.75" customHeight="1">
      <c r="A751" s="4">
        <v>749</v>
      </c>
      <c r="B751" s="3" t="str">
        <f>"王珊"</f>
        <v>王珊</v>
      </c>
      <c r="C751" s="3" t="s">
        <v>397</v>
      </c>
      <c r="D751" s="3" t="s">
        <v>718</v>
      </c>
      <c r="E751" s="3"/>
    </row>
    <row r="752" spans="1:5" ht="24.75" customHeight="1">
      <c r="A752" s="4">
        <v>750</v>
      </c>
      <c r="B752" s="3" t="str">
        <f>"林容妃"</f>
        <v>林容妃</v>
      </c>
      <c r="C752" s="3" t="s">
        <v>397</v>
      </c>
      <c r="D752" s="3" t="s">
        <v>340</v>
      </c>
      <c r="E752" s="3"/>
    </row>
    <row r="753" spans="1:5" ht="24.75" customHeight="1">
      <c r="A753" s="4">
        <v>751</v>
      </c>
      <c r="B753" s="3" t="str">
        <f>"符明贞"</f>
        <v>符明贞</v>
      </c>
      <c r="C753" s="3" t="s">
        <v>397</v>
      </c>
      <c r="D753" s="3" t="s">
        <v>719</v>
      </c>
      <c r="E753" s="3"/>
    </row>
    <row r="754" spans="1:5" ht="24.75" customHeight="1">
      <c r="A754" s="4">
        <v>752</v>
      </c>
      <c r="B754" s="3" t="str">
        <f>"梁晓明"</f>
        <v>梁晓明</v>
      </c>
      <c r="C754" s="3" t="s">
        <v>397</v>
      </c>
      <c r="D754" s="3" t="s">
        <v>564</v>
      </c>
      <c r="E754" s="3"/>
    </row>
    <row r="755" spans="1:5" ht="24.75" customHeight="1">
      <c r="A755" s="4">
        <v>753</v>
      </c>
      <c r="B755" s="3" t="str">
        <f>"符式群"</f>
        <v>符式群</v>
      </c>
      <c r="C755" s="3" t="s">
        <v>397</v>
      </c>
      <c r="D755" s="3" t="s">
        <v>632</v>
      </c>
      <c r="E755" s="3"/>
    </row>
    <row r="756" spans="1:5" ht="24.75" customHeight="1">
      <c r="A756" s="4">
        <v>754</v>
      </c>
      <c r="B756" s="3" t="str">
        <f>"郑淑文"</f>
        <v>郑淑文</v>
      </c>
      <c r="C756" s="3" t="s">
        <v>397</v>
      </c>
      <c r="D756" s="3" t="s">
        <v>720</v>
      </c>
      <c r="E756" s="3"/>
    </row>
    <row r="757" spans="1:5" ht="24.75" customHeight="1">
      <c r="A757" s="4">
        <v>755</v>
      </c>
      <c r="B757" s="3" t="str">
        <f>"蒙秋颖"</f>
        <v>蒙秋颖</v>
      </c>
      <c r="C757" s="3" t="s">
        <v>397</v>
      </c>
      <c r="D757" s="3" t="s">
        <v>721</v>
      </c>
      <c r="E757" s="3"/>
    </row>
    <row r="758" spans="1:5" ht="24.75" customHeight="1">
      <c r="A758" s="4">
        <v>756</v>
      </c>
      <c r="B758" s="3" t="str">
        <f>"廖俊生"</f>
        <v>廖俊生</v>
      </c>
      <c r="C758" s="3" t="s">
        <v>397</v>
      </c>
      <c r="D758" s="3" t="s">
        <v>215</v>
      </c>
      <c r="E758" s="3"/>
    </row>
    <row r="759" spans="1:5" ht="24.75" customHeight="1">
      <c r="A759" s="4">
        <v>757</v>
      </c>
      <c r="B759" s="3" t="str">
        <f>"李曼"</f>
        <v>李曼</v>
      </c>
      <c r="C759" s="3" t="s">
        <v>397</v>
      </c>
      <c r="D759" s="3" t="s">
        <v>722</v>
      </c>
      <c r="E759" s="3"/>
    </row>
    <row r="760" spans="1:5" ht="24.75" customHeight="1">
      <c r="A760" s="4">
        <v>758</v>
      </c>
      <c r="B760" s="3" t="str">
        <f>"朱小燕"</f>
        <v>朱小燕</v>
      </c>
      <c r="C760" s="3" t="s">
        <v>397</v>
      </c>
      <c r="D760" s="3" t="s">
        <v>723</v>
      </c>
      <c r="E760" s="3"/>
    </row>
    <row r="761" spans="1:5" ht="24.75" customHeight="1">
      <c r="A761" s="4">
        <v>759</v>
      </c>
      <c r="B761" s="3" t="str">
        <f>"徐海浪"</f>
        <v>徐海浪</v>
      </c>
      <c r="C761" s="3" t="s">
        <v>397</v>
      </c>
      <c r="D761" s="3" t="s">
        <v>724</v>
      </c>
      <c r="E761" s="3"/>
    </row>
    <row r="762" spans="1:5" ht="24.75" customHeight="1">
      <c r="A762" s="4">
        <v>760</v>
      </c>
      <c r="B762" s="3" t="str">
        <f>"王芊芊"</f>
        <v>王芊芊</v>
      </c>
      <c r="C762" s="3" t="s">
        <v>397</v>
      </c>
      <c r="D762" s="3" t="s">
        <v>725</v>
      </c>
      <c r="E762" s="3"/>
    </row>
    <row r="763" spans="1:5" ht="24.75" customHeight="1">
      <c r="A763" s="4">
        <v>761</v>
      </c>
      <c r="B763" s="3" t="str">
        <f>"高丽雪"</f>
        <v>高丽雪</v>
      </c>
      <c r="C763" s="3" t="s">
        <v>397</v>
      </c>
      <c r="D763" s="3" t="s">
        <v>726</v>
      </c>
      <c r="E763" s="3"/>
    </row>
    <row r="764" spans="1:5" ht="24.75" customHeight="1">
      <c r="A764" s="4">
        <v>762</v>
      </c>
      <c r="B764" s="3" t="str">
        <f>"黄小玲"</f>
        <v>黄小玲</v>
      </c>
      <c r="C764" s="3" t="s">
        <v>397</v>
      </c>
      <c r="D764" s="3" t="s">
        <v>710</v>
      </c>
      <c r="E764" s="3"/>
    </row>
    <row r="765" spans="1:5" ht="24.75" customHeight="1">
      <c r="A765" s="4">
        <v>763</v>
      </c>
      <c r="B765" s="3" t="str">
        <f>"符仙花"</f>
        <v>符仙花</v>
      </c>
      <c r="C765" s="3" t="s">
        <v>397</v>
      </c>
      <c r="D765" s="3" t="s">
        <v>727</v>
      </c>
      <c r="E765" s="3"/>
    </row>
    <row r="766" spans="1:5" ht="24.75" customHeight="1">
      <c r="A766" s="4">
        <v>764</v>
      </c>
      <c r="B766" s="3" t="str">
        <f>"孙小萍"</f>
        <v>孙小萍</v>
      </c>
      <c r="C766" s="3" t="s">
        <v>397</v>
      </c>
      <c r="D766" s="3" t="s">
        <v>369</v>
      </c>
      <c r="E766" s="3"/>
    </row>
    <row r="767" spans="1:5" ht="24.75" customHeight="1">
      <c r="A767" s="4">
        <v>765</v>
      </c>
      <c r="B767" s="3" t="str">
        <f>"陈钰霞"</f>
        <v>陈钰霞</v>
      </c>
      <c r="C767" s="3" t="s">
        <v>397</v>
      </c>
      <c r="D767" s="3" t="s">
        <v>728</v>
      </c>
      <c r="E767" s="3"/>
    </row>
    <row r="768" spans="1:5" ht="24.75" customHeight="1">
      <c r="A768" s="4">
        <v>766</v>
      </c>
      <c r="B768" s="3" t="str">
        <f>"李小芬"</f>
        <v>李小芬</v>
      </c>
      <c r="C768" s="3" t="s">
        <v>397</v>
      </c>
      <c r="D768" s="3" t="s">
        <v>729</v>
      </c>
      <c r="E768" s="3"/>
    </row>
    <row r="769" spans="1:5" ht="24.75" customHeight="1">
      <c r="A769" s="4">
        <v>767</v>
      </c>
      <c r="B769" s="3" t="str">
        <f>"陈婆翠"</f>
        <v>陈婆翠</v>
      </c>
      <c r="C769" s="3" t="s">
        <v>397</v>
      </c>
      <c r="D769" s="3" t="s">
        <v>730</v>
      </c>
      <c r="E769" s="3"/>
    </row>
    <row r="770" spans="1:5" ht="24.75" customHeight="1">
      <c r="A770" s="4">
        <v>768</v>
      </c>
      <c r="B770" s="3" t="str">
        <f>"林梅"</f>
        <v>林梅</v>
      </c>
      <c r="C770" s="3" t="s">
        <v>397</v>
      </c>
      <c r="D770" s="3" t="s">
        <v>731</v>
      </c>
      <c r="E770" s="3"/>
    </row>
    <row r="771" spans="1:5" ht="24.75" customHeight="1">
      <c r="A771" s="4">
        <v>769</v>
      </c>
      <c r="B771" s="3" t="str">
        <f>"陈赛妹"</f>
        <v>陈赛妹</v>
      </c>
      <c r="C771" s="3" t="s">
        <v>397</v>
      </c>
      <c r="D771" s="3" t="s">
        <v>732</v>
      </c>
      <c r="E771" s="3"/>
    </row>
    <row r="772" spans="1:5" ht="24.75" customHeight="1">
      <c r="A772" s="4">
        <v>770</v>
      </c>
      <c r="B772" s="3" t="str">
        <f>"李丽男"</f>
        <v>李丽男</v>
      </c>
      <c r="C772" s="3" t="s">
        <v>397</v>
      </c>
      <c r="D772" s="3" t="s">
        <v>733</v>
      </c>
      <c r="E772" s="3"/>
    </row>
    <row r="773" spans="1:5" ht="24.75" customHeight="1">
      <c r="A773" s="4">
        <v>771</v>
      </c>
      <c r="B773" s="3" t="str">
        <f>"刘海玲"</f>
        <v>刘海玲</v>
      </c>
      <c r="C773" s="3" t="s">
        <v>397</v>
      </c>
      <c r="D773" s="3" t="s">
        <v>734</v>
      </c>
      <c r="E773" s="3"/>
    </row>
    <row r="774" spans="1:5" ht="24.75" customHeight="1">
      <c r="A774" s="4">
        <v>772</v>
      </c>
      <c r="B774" s="3" t="str">
        <f>"王芬"</f>
        <v>王芬</v>
      </c>
      <c r="C774" s="3" t="s">
        <v>397</v>
      </c>
      <c r="D774" s="3" t="s">
        <v>735</v>
      </c>
      <c r="E774" s="3"/>
    </row>
    <row r="775" spans="1:5" ht="24.75" customHeight="1">
      <c r="A775" s="4">
        <v>773</v>
      </c>
      <c r="B775" s="3" t="str">
        <f>"曾冰"</f>
        <v>曾冰</v>
      </c>
      <c r="C775" s="3" t="s">
        <v>397</v>
      </c>
      <c r="D775" s="3" t="s">
        <v>736</v>
      </c>
      <c r="E775" s="3"/>
    </row>
    <row r="776" spans="1:5" ht="24.75" customHeight="1">
      <c r="A776" s="4">
        <v>774</v>
      </c>
      <c r="B776" s="3" t="str">
        <f>"黄小敏"</f>
        <v>黄小敏</v>
      </c>
      <c r="C776" s="3" t="s">
        <v>397</v>
      </c>
      <c r="D776" s="3" t="s">
        <v>737</v>
      </c>
      <c r="E776" s="3"/>
    </row>
    <row r="777" spans="1:5" ht="24.75" customHeight="1">
      <c r="A777" s="4">
        <v>775</v>
      </c>
      <c r="B777" s="3" t="str">
        <f>"王川文"</f>
        <v>王川文</v>
      </c>
      <c r="C777" s="3" t="s">
        <v>397</v>
      </c>
      <c r="D777" s="3" t="s">
        <v>692</v>
      </c>
      <c r="E777" s="3"/>
    </row>
    <row r="778" spans="1:5" ht="24.75" customHeight="1">
      <c r="A778" s="4">
        <v>776</v>
      </c>
      <c r="B778" s="3" t="str">
        <f>"符海珠"</f>
        <v>符海珠</v>
      </c>
      <c r="C778" s="3" t="s">
        <v>397</v>
      </c>
      <c r="D778" s="3" t="s">
        <v>738</v>
      </c>
      <c r="E778" s="3"/>
    </row>
    <row r="779" spans="1:5" ht="24.75" customHeight="1">
      <c r="A779" s="4">
        <v>777</v>
      </c>
      <c r="B779" s="3" t="str">
        <f>"符庆英"</f>
        <v>符庆英</v>
      </c>
      <c r="C779" s="3" t="s">
        <v>397</v>
      </c>
      <c r="D779" s="3" t="s">
        <v>739</v>
      </c>
      <c r="E779" s="3"/>
    </row>
    <row r="780" spans="1:5" ht="24.75" customHeight="1">
      <c r="A780" s="4">
        <v>778</v>
      </c>
      <c r="B780" s="3" t="str">
        <f>"赵美婷"</f>
        <v>赵美婷</v>
      </c>
      <c r="C780" s="3" t="s">
        <v>397</v>
      </c>
      <c r="D780" s="3" t="s">
        <v>740</v>
      </c>
      <c r="E780" s="3"/>
    </row>
    <row r="781" spans="1:5" ht="24.75" customHeight="1">
      <c r="A781" s="4">
        <v>779</v>
      </c>
      <c r="B781" s="3" t="str">
        <f>"符小拉"</f>
        <v>符小拉</v>
      </c>
      <c r="C781" s="3" t="s">
        <v>397</v>
      </c>
      <c r="D781" s="3" t="s">
        <v>741</v>
      </c>
      <c r="E781" s="3"/>
    </row>
    <row r="782" spans="1:5" ht="24.75" customHeight="1">
      <c r="A782" s="4">
        <v>780</v>
      </c>
      <c r="B782" s="3" t="str">
        <f>"王丽苗"</f>
        <v>王丽苗</v>
      </c>
      <c r="C782" s="3" t="s">
        <v>397</v>
      </c>
      <c r="D782" s="3" t="s">
        <v>55</v>
      </c>
      <c r="E782" s="3"/>
    </row>
    <row r="783" spans="1:5" ht="24.75" customHeight="1">
      <c r="A783" s="4">
        <v>781</v>
      </c>
      <c r="B783" s="3" t="str">
        <f>"刘初妮"</f>
        <v>刘初妮</v>
      </c>
      <c r="C783" s="3" t="s">
        <v>397</v>
      </c>
      <c r="D783" s="3" t="s">
        <v>711</v>
      </c>
      <c r="E783" s="3"/>
    </row>
    <row r="784" spans="1:5" ht="24.75" customHeight="1">
      <c r="A784" s="4">
        <v>782</v>
      </c>
      <c r="B784" s="3" t="str">
        <f>"陈才叶"</f>
        <v>陈才叶</v>
      </c>
      <c r="C784" s="3" t="s">
        <v>397</v>
      </c>
      <c r="D784" s="3" t="s">
        <v>742</v>
      </c>
      <c r="E784" s="3"/>
    </row>
    <row r="785" spans="1:5" ht="24.75" customHeight="1">
      <c r="A785" s="4">
        <v>783</v>
      </c>
      <c r="B785" s="3" t="str">
        <f>"王香娥"</f>
        <v>王香娥</v>
      </c>
      <c r="C785" s="3" t="s">
        <v>397</v>
      </c>
      <c r="D785" s="3" t="s">
        <v>743</v>
      </c>
      <c r="E785" s="3"/>
    </row>
    <row r="786" spans="1:5" ht="24.75" customHeight="1">
      <c r="A786" s="4">
        <v>784</v>
      </c>
      <c r="B786" s="3" t="str">
        <f>"刘方利"</f>
        <v>刘方利</v>
      </c>
      <c r="C786" s="3" t="s">
        <v>397</v>
      </c>
      <c r="D786" s="3" t="s">
        <v>744</v>
      </c>
      <c r="E786" s="3"/>
    </row>
    <row r="787" spans="1:5" ht="24.75" customHeight="1">
      <c r="A787" s="4">
        <v>785</v>
      </c>
      <c r="B787" s="3" t="str">
        <f>"林君"</f>
        <v>林君</v>
      </c>
      <c r="C787" s="3" t="s">
        <v>397</v>
      </c>
      <c r="D787" s="3" t="s">
        <v>686</v>
      </c>
      <c r="E787" s="3"/>
    </row>
    <row r="788" spans="1:5" ht="24.75" customHeight="1">
      <c r="A788" s="4">
        <v>786</v>
      </c>
      <c r="B788" s="3" t="str">
        <f>"黄燕菲"</f>
        <v>黄燕菲</v>
      </c>
      <c r="C788" s="3" t="s">
        <v>397</v>
      </c>
      <c r="D788" s="3" t="s">
        <v>745</v>
      </c>
      <c r="E788" s="3"/>
    </row>
    <row r="789" spans="1:5" ht="24.75" customHeight="1">
      <c r="A789" s="4">
        <v>787</v>
      </c>
      <c r="B789" s="3" t="str">
        <f>"陈亚香"</f>
        <v>陈亚香</v>
      </c>
      <c r="C789" s="3" t="s">
        <v>397</v>
      </c>
      <c r="D789" s="3" t="s">
        <v>746</v>
      </c>
      <c r="E789" s="3"/>
    </row>
    <row r="790" spans="1:5" ht="24.75" customHeight="1">
      <c r="A790" s="4">
        <v>788</v>
      </c>
      <c r="B790" s="3" t="str">
        <f>"陈艳玲"</f>
        <v>陈艳玲</v>
      </c>
      <c r="C790" s="3" t="s">
        <v>397</v>
      </c>
      <c r="D790" s="3" t="s">
        <v>459</v>
      </c>
      <c r="E790" s="3"/>
    </row>
    <row r="791" spans="1:5" ht="24.75" customHeight="1">
      <c r="A791" s="4">
        <v>789</v>
      </c>
      <c r="B791" s="3" t="str">
        <f>"廖珊"</f>
        <v>廖珊</v>
      </c>
      <c r="C791" s="3" t="s">
        <v>397</v>
      </c>
      <c r="D791" s="3" t="s">
        <v>747</v>
      </c>
      <c r="E791" s="3"/>
    </row>
    <row r="792" spans="1:5" ht="24.75" customHeight="1">
      <c r="A792" s="4">
        <v>790</v>
      </c>
      <c r="B792" s="3" t="str">
        <f>"孙蔓"</f>
        <v>孙蔓</v>
      </c>
      <c r="C792" s="3" t="s">
        <v>397</v>
      </c>
      <c r="D792" s="3" t="s">
        <v>748</v>
      </c>
      <c r="E792" s="3"/>
    </row>
    <row r="793" spans="1:5" ht="24.75" customHeight="1">
      <c r="A793" s="4">
        <v>791</v>
      </c>
      <c r="B793" s="3" t="str">
        <f>"梁素文"</f>
        <v>梁素文</v>
      </c>
      <c r="C793" s="3" t="s">
        <v>397</v>
      </c>
      <c r="D793" s="3" t="s">
        <v>661</v>
      </c>
      <c r="E793" s="3"/>
    </row>
    <row r="794" spans="1:5" ht="24.75" customHeight="1">
      <c r="A794" s="4">
        <v>792</v>
      </c>
      <c r="B794" s="3" t="str">
        <f>"黄茹欣"</f>
        <v>黄茹欣</v>
      </c>
      <c r="C794" s="3" t="s">
        <v>397</v>
      </c>
      <c r="D794" s="3" t="s">
        <v>749</v>
      </c>
      <c r="E794" s="3"/>
    </row>
    <row r="795" spans="1:5" ht="24.75" customHeight="1">
      <c r="A795" s="4">
        <v>793</v>
      </c>
      <c r="B795" s="3" t="str">
        <f>"徐雪娟"</f>
        <v>徐雪娟</v>
      </c>
      <c r="C795" s="3" t="s">
        <v>397</v>
      </c>
      <c r="D795" s="3" t="s">
        <v>750</v>
      </c>
      <c r="E795" s="3"/>
    </row>
    <row r="796" spans="1:5" ht="24.75" customHeight="1">
      <c r="A796" s="4">
        <v>794</v>
      </c>
      <c r="B796" s="3" t="str">
        <f>"王红丽"</f>
        <v>王红丽</v>
      </c>
      <c r="C796" s="3" t="s">
        <v>397</v>
      </c>
      <c r="D796" s="3" t="s">
        <v>751</v>
      </c>
      <c r="E796" s="3"/>
    </row>
    <row r="797" spans="1:5" ht="24.75" customHeight="1">
      <c r="A797" s="4">
        <v>795</v>
      </c>
      <c r="B797" s="3" t="str">
        <f>"王群婷"</f>
        <v>王群婷</v>
      </c>
      <c r="C797" s="3" t="s">
        <v>397</v>
      </c>
      <c r="D797" s="3" t="s">
        <v>752</v>
      </c>
      <c r="E797" s="3"/>
    </row>
    <row r="798" spans="1:5" ht="24.75" customHeight="1">
      <c r="A798" s="4">
        <v>796</v>
      </c>
      <c r="B798" s="3" t="str">
        <f>"郭起拉"</f>
        <v>郭起拉</v>
      </c>
      <c r="C798" s="3" t="s">
        <v>397</v>
      </c>
      <c r="D798" s="3" t="s">
        <v>753</v>
      </c>
      <c r="E798" s="3"/>
    </row>
    <row r="799" spans="1:5" ht="24.75" customHeight="1">
      <c r="A799" s="4">
        <v>797</v>
      </c>
      <c r="B799" s="3" t="str">
        <f>"郑环"</f>
        <v>郑环</v>
      </c>
      <c r="C799" s="3" t="s">
        <v>397</v>
      </c>
      <c r="D799" s="3" t="s">
        <v>754</v>
      </c>
      <c r="E799" s="3"/>
    </row>
    <row r="800" spans="1:5" ht="24.75" customHeight="1">
      <c r="A800" s="4">
        <v>798</v>
      </c>
      <c r="B800" s="3" t="str">
        <f>"刘秀冬"</f>
        <v>刘秀冬</v>
      </c>
      <c r="C800" s="3" t="s">
        <v>397</v>
      </c>
      <c r="D800" s="3" t="s">
        <v>755</v>
      </c>
      <c r="E800" s="3"/>
    </row>
    <row r="801" spans="1:5" ht="24.75" customHeight="1">
      <c r="A801" s="4">
        <v>799</v>
      </c>
      <c r="B801" s="3" t="str">
        <f>"吴小岚"</f>
        <v>吴小岚</v>
      </c>
      <c r="C801" s="3" t="s">
        <v>397</v>
      </c>
      <c r="D801" s="3" t="s">
        <v>169</v>
      </c>
      <c r="E801" s="3"/>
    </row>
    <row r="802" spans="1:5" ht="24.75" customHeight="1">
      <c r="A802" s="4">
        <v>800</v>
      </c>
      <c r="B802" s="3" t="str">
        <f>"蔡友虹"</f>
        <v>蔡友虹</v>
      </c>
      <c r="C802" s="3" t="s">
        <v>397</v>
      </c>
      <c r="D802" s="3" t="s">
        <v>756</v>
      </c>
      <c r="E802" s="3"/>
    </row>
    <row r="803" spans="1:5" ht="24.75" customHeight="1">
      <c r="A803" s="4">
        <v>801</v>
      </c>
      <c r="B803" s="3" t="str">
        <f>"吴东晓"</f>
        <v>吴东晓</v>
      </c>
      <c r="C803" s="3" t="s">
        <v>397</v>
      </c>
      <c r="D803" s="3" t="s">
        <v>598</v>
      </c>
      <c r="E803" s="3"/>
    </row>
    <row r="804" spans="1:5" ht="24.75" customHeight="1">
      <c r="A804" s="4">
        <v>802</v>
      </c>
      <c r="B804" s="3" t="str">
        <f>"陈俐伶"</f>
        <v>陈俐伶</v>
      </c>
      <c r="C804" s="3" t="s">
        <v>397</v>
      </c>
      <c r="D804" s="3" t="s">
        <v>708</v>
      </c>
      <c r="E804" s="3"/>
    </row>
    <row r="805" spans="1:5" ht="24.75" customHeight="1">
      <c r="A805" s="4">
        <v>803</v>
      </c>
      <c r="B805" s="3" t="str">
        <f>"杨蕾"</f>
        <v>杨蕾</v>
      </c>
      <c r="C805" s="3" t="s">
        <v>397</v>
      </c>
      <c r="D805" s="3" t="s">
        <v>757</v>
      </c>
      <c r="E805" s="3"/>
    </row>
    <row r="806" spans="1:5" ht="24.75" customHeight="1">
      <c r="A806" s="4">
        <v>804</v>
      </c>
      <c r="B806" s="3" t="str">
        <f>"符晓敏"</f>
        <v>符晓敏</v>
      </c>
      <c r="C806" s="3" t="s">
        <v>397</v>
      </c>
      <c r="D806" s="3" t="s">
        <v>758</v>
      </c>
      <c r="E806" s="3"/>
    </row>
    <row r="807" spans="1:5" ht="24.75" customHeight="1">
      <c r="A807" s="4">
        <v>805</v>
      </c>
      <c r="B807" s="3" t="str">
        <f>"谢佩佩"</f>
        <v>谢佩佩</v>
      </c>
      <c r="C807" s="3" t="s">
        <v>397</v>
      </c>
      <c r="D807" s="3" t="s">
        <v>523</v>
      </c>
      <c r="E807" s="3"/>
    </row>
    <row r="808" spans="1:5" ht="24.75" customHeight="1">
      <c r="A808" s="4">
        <v>806</v>
      </c>
      <c r="B808" s="3" t="str">
        <f>"王小晶"</f>
        <v>王小晶</v>
      </c>
      <c r="C808" s="3" t="s">
        <v>397</v>
      </c>
      <c r="D808" s="3" t="s">
        <v>759</v>
      </c>
      <c r="E808" s="3"/>
    </row>
    <row r="809" spans="1:5" ht="24.75" customHeight="1">
      <c r="A809" s="4">
        <v>807</v>
      </c>
      <c r="B809" s="3" t="str">
        <f>"郭青妮"</f>
        <v>郭青妮</v>
      </c>
      <c r="C809" s="3" t="s">
        <v>397</v>
      </c>
      <c r="D809" s="3" t="s">
        <v>760</v>
      </c>
      <c r="E809" s="3"/>
    </row>
    <row r="810" spans="1:5" ht="24.75" customHeight="1">
      <c r="A810" s="4">
        <v>808</v>
      </c>
      <c r="B810" s="3" t="str">
        <f>"洪梦健"</f>
        <v>洪梦健</v>
      </c>
      <c r="C810" s="3" t="s">
        <v>397</v>
      </c>
      <c r="D810" s="3" t="s">
        <v>667</v>
      </c>
      <c r="E810" s="3"/>
    </row>
    <row r="811" spans="1:5" ht="24.75" customHeight="1">
      <c r="A811" s="4">
        <v>809</v>
      </c>
      <c r="B811" s="3" t="str">
        <f>"谢瑛"</f>
        <v>谢瑛</v>
      </c>
      <c r="C811" s="3" t="s">
        <v>397</v>
      </c>
      <c r="D811" s="3" t="s">
        <v>297</v>
      </c>
      <c r="E811" s="3"/>
    </row>
    <row r="812" spans="1:5" ht="24.75" customHeight="1">
      <c r="A812" s="4">
        <v>810</v>
      </c>
      <c r="B812" s="3" t="str">
        <f>"王慧萍"</f>
        <v>王慧萍</v>
      </c>
      <c r="C812" s="3" t="s">
        <v>397</v>
      </c>
      <c r="D812" s="3" t="s">
        <v>761</v>
      </c>
      <c r="E812" s="3"/>
    </row>
    <row r="813" spans="1:5" ht="24.75" customHeight="1">
      <c r="A813" s="4">
        <v>811</v>
      </c>
      <c r="B813" s="3" t="str">
        <f>"梁小倩"</f>
        <v>梁小倩</v>
      </c>
      <c r="C813" s="3" t="s">
        <v>397</v>
      </c>
      <c r="D813" s="3" t="s">
        <v>762</v>
      </c>
      <c r="E813" s="3"/>
    </row>
    <row r="814" spans="1:5" ht="24.75" customHeight="1">
      <c r="A814" s="4">
        <v>812</v>
      </c>
      <c r="B814" s="3" t="str">
        <f>"许小欢"</f>
        <v>许小欢</v>
      </c>
      <c r="C814" s="3" t="s">
        <v>397</v>
      </c>
      <c r="D814" s="3" t="s">
        <v>763</v>
      </c>
      <c r="E814" s="3"/>
    </row>
    <row r="815" spans="1:5" ht="24.75" customHeight="1">
      <c r="A815" s="4">
        <v>813</v>
      </c>
      <c r="B815" s="3" t="str">
        <f>"林海霞"</f>
        <v>林海霞</v>
      </c>
      <c r="C815" s="3" t="s">
        <v>397</v>
      </c>
      <c r="D815" s="3" t="s">
        <v>764</v>
      </c>
      <c r="E815" s="3"/>
    </row>
    <row r="816" spans="1:5" ht="24.75" customHeight="1">
      <c r="A816" s="4">
        <v>814</v>
      </c>
      <c r="B816" s="3" t="str">
        <f>"陈岗梅"</f>
        <v>陈岗梅</v>
      </c>
      <c r="C816" s="3" t="s">
        <v>397</v>
      </c>
      <c r="D816" s="3" t="s">
        <v>765</v>
      </c>
      <c r="E816" s="3"/>
    </row>
    <row r="817" spans="1:5" ht="24.75" customHeight="1">
      <c r="A817" s="4">
        <v>815</v>
      </c>
      <c r="B817" s="3" t="str">
        <f>"陈秋英"</f>
        <v>陈秋英</v>
      </c>
      <c r="C817" s="3" t="s">
        <v>397</v>
      </c>
      <c r="D817" s="3" t="s">
        <v>766</v>
      </c>
      <c r="E817" s="3"/>
    </row>
    <row r="818" spans="1:5" ht="24.75" customHeight="1">
      <c r="A818" s="4">
        <v>816</v>
      </c>
      <c r="B818" s="3" t="str">
        <f>"李金罴"</f>
        <v>李金罴</v>
      </c>
      <c r="C818" s="3" t="s">
        <v>397</v>
      </c>
      <c r="D818" s="3" t="s">
        <v>767</v>
      </c>
      <c r="E818" s="3"/>
    </row>
    <row r="819" spans="1:5" ht="24.75" customHeight="1">
      <c r="A819" s="4">
        <v>817</v>
      </c>
      <c r="B819" s="3" t="str">
        <f>"周海珍"</f>
        <v>周海珍</v>
      </c>
      <c r="C819" s="3" t="s">
        <v>397</v>
      </c>
      <c r="D819" s="3" t="s">
        <v>228</v>
      </c>
      <c r="E819" s="3"/>
    </row>
    <row r="820" spans="1:5" ht="24.75" customHeight="1">
      <c r="A820" s="4">
        <v>818</v>
      </c>
      <c r="B820" s="3" t="str">
        <f>"赵软"</f>
        <v>赵软</v>
      </c>
      <c r="C820" s="3" t="s">
        <v>397</v>
      </c>
      <c r="D820" s="3" t="s">
        <v>768</v>
      </c>
      <c r="E820" s="3"/>
    </row>
    <row r="821" spans="1:5" ht="24.75" customHeight="1">
      <c r="A821" s="4">
        <v>819</v>
      </c>
      <c r="B821" s="3" t="str">
        <f>"李玉珠"</f>
        <v>李玉珠</v>
      </c>
      <c r="C821" s="3" t="s">
        <v>397</v>
      </c>
      <c r="D821" s="3" t="s">
        <v>769</v>
      </c>
      <c r="E821" s="3"/>
    </row>
    <row r="822" spans="1:5" ht="24.75" customHeight="1">
      <c r="A822" s="4">
        <v>820</v>
      </c>
      <c r="B822" s="3" t="str">
        <f>"王燕"</f>
        <v>王燕</v>
      </c>
      <c r="C822" s="3" t="s">
        <v>397</v>
      </c>
      <c r="D822" s="3" t="s">
        <v>770</v>
      </c>
      <c r="E822" s="3"/>
    </row>
    <row r="823" spans="1:5" ht="24.75" customHeight="1">
      <c r="A823" s="4">
        <v>821</v>
      </c>
      <c r="B823" s="3" t="str">
        <f>"黄小颖"</f>
        <v>黄小颖</v>
      </c>
      <c r="C823" s="3" t="s">
        <v>397</v>
      </c>
      <c r="D823" s="3" t="s">
        <v>771</v>
      </c>
      <c r="E823" s="3"/>
    </row>
    <row r="824" spans="1:5" ht="24.75" customHeight="1">
      <c r="A824" s="4">
        <v>822</v>
      </c>
      <c r="B824" s="3" t="str">
        <f>"罗音"</f>
        <v>罗音</v>
      </c>
      <c r="C824" s="3" t="s">
        <v>397</v>
      </c>
      <c r="D824" s="3" t="s">
        <v>772</v>
      </c>
      <c r="E824" s="3"/>
    </row>
    <row r="825" spans="1:5" ht="24.75" customHeight="1">
      <c r="A825" s="4">
        <v>823</v>
      </c>
      <c r="B825" s="3" t="str">
        <f>"韦金霞"</f>
        <v>韦金霞</v>
      </c>
      <c r="C825" s="3" t="s">
        <v>397</v>
      </c>
      <c r="D825" s="3" t="s">
        <v>773</v>
      </c>
      <c r="E825" s="3"/>
    </row>
    <row r="826" spans="1:5" ht="24.75" customHeight="1">
      <c r="A826" s="4">
        <v>824</v>
      </c>
      <c r="B826" s="3" t="str">
        <f>"薛翠花"</f>
        <v>薛翠花</v>
      </c>
      <c r="C826" s="3" t="s">
        <v>397</v>
      </c>
      <c r="D826" s="3" t="s">
        <v>774</v>
      </c>
      <c r="E826" s="3"/>
    </row>
    <row r="827" spans="1:5" ht="24.75" customHeight="1">
      <c r="A827" s="4">
        <v>825</v>
      </c>
      <c r="B827" s="3" t="str">
        <f>"梁小妹"</f>
        <v>梁小妹</v>
      </c>
      <c r="C827" s="3" t="s">
        <v>397</v>
      </c>
      <c r="D827" s="3" t="s">
        <v>775</v>
      </c>
      <c r="E827" s="3"/>
    </row>
    <row r="828" spans="1:5" ht="24.75" customHeight="1">
      <c r="A828" s="4">
        <v>826</v>
      </c>
      <c r="B828" s="3" t="str">
        <f>"沈小妹"</f>
        <v>沈小妹</v>
      </c>
      <c r="C828" s="3" t="s">
        <v>397</v>
      </c>
      <c r="D828" s="3" t="s">
        <v>776</v>
      </c>
      <c r="E828" s="3"/>
    </row>
    <row r="829" spans="1:5" ht="24.75" customHeight="1">
      <c r="A829" s="4">
        <v>827</v>
      </c>
      <c r="B829" s="3" t="str">
        <f>"王雅雪"</f>
        <v>王雅雪</v>
      </c>
      <c r="C829" s="3" t="s">
        <v>397</v>
      </c>
      <c r="D829" s="3" t="s">
        <v>777</v>
      </c>
      <c r="E829" s="3"/>
    </row>
    <row r="830" spans="1:5" ht="24.75" customHeight="1">
      <c r="A830" s="4">
        <v>828</v>
      </c>
      <c r="B830" s="3" t="str">
        <f>"曾平红"</f>
        <v>曾平红</v>
      </c>
      <c r="C830" s="3" t="s">
        <v>397</v>
      </c>
      <c r="D830" s="3" t="s">
        <v>778</v>
      </c>
      <c r="E830" s="3"/>
    </row>
    <row r="831" spans="1:5" ht="24.75" customHeight="1">
      <c r="A831" s="4">
        <v>829</v>
      </c>
      <c r="B831" s="3" t="str">
        <f>"周水花"</f>
        <v>周水花</v>
      </c>
      <c r="C831" s="3" t="s">
        <v>397</v>
      </c>
      <c r="D831" s="3" t="s">
        <v>779</v>
      </c>
      <c r="E831" s="3"/>
    </row>
    <row r="832" spans="1:5" ht="24.75" customHeight="1">
      <c r="A832" s="4">
        <v>830</v>
      </c>
      <c r="B832" s="3" t="str">
        <f>"符晓萍"</f>
        <v>符晓萍</v>
      </c>
      <c r="C832" s="3" t="s">
        <v>397</v>
      </c>
      <c r="D832" s="3" t="s">
        <v>780</v>
      </c>
      <c r="E832" s="3"/>
    </row>
    <row r="833" spans="1:5" ht="24.75" customHeight="1">
      <c r="A833" s="4">
        <v>831</v>
      </c>
      <c r="B833" s="3" t="str">
        <f>"李小苏"</f>
        <v>李小苏</v>
      </c>
      <c r="C833" s="3" t="s">
        <v>397</v>
      </c>
      <c r="D833" s="3" t="s">
        <v>499</v>
      </c>
      <c r="E833" s="3"/>
    </row>
    <row r="834" spans="1:5" ht="24.75" customHeight="1">
      <c r="A834" s="4">
        <v>832</v>
      </c>
      <c r="B834" s="3" t="str">
        <f>"廖妍妍"</f>
        <v>廖妍妍</v>
      </c>
      <c r="C834" s="3" t="s">
        <v>397</v>
      </c>
      <c r="D834" s="3" t="s">
        <v>781</v>
      </c>
      <c r="E834" s="3"/>
    </row>
    <row r="835" spans="1:5" ht="24.75" customHeight="1">
      <c r="A835" s="4">
        <v>833</v>
      </c>
      <c r="B835" s="3" t="str">
        <f>"周丽娇"</f>
        <v>周丽娇</v>
      </c>
      <c r="C835" s="3" t="s">
        <v>397</v>
      </c>
      <c r="D835" s="3" t="s">
        <v>520</v>
      </c>
      <c r="E835" s="3"/>
    </row>
    <row r="836" spans="1:5" ht="24.75" customHeight="1">
      <c r="A836" s="4">
        <v>834</v>
      </c>
      <c r="B836" s="3" t="str">
        <f>"陈霜"</f>
        <v>陈霜</v>
      </c>
      <c r="C836" s="3" t="s">
        <v>397</v>
      </c>
      <c r="D836" s="3" t="s">
        <v>510</v>
      </c>
      <c r="E836" s="3"/>
    </row>
    <row r="837" spans="1:5" ht="24.75" customHeight="1">
      <c r="A837" s="4">
        <v>835</v>
      </c>
      <c r="B837" s="3" t="str">
        <f>"王敏"</f>
        <v>王敏</v>
      </c>
      <c r="C837" s="3" t="s">
        <v>397</v>
      </c>
      <c r="D837" s="3" t="s">
        <v>782</v>
      </c>
      <c r="E837" s="3"/>
    </row>
    <row r="838" spans="1:5" ht="24.75" customHeight="1">
      <c r="A838" s="4">
        <v>836</v>
      </c>
      <c r="B838" s="3" t="str">
        <f>"林小娇"</f>
        <v>林小娇</v>
      </c>
      <c r="C838" s="3" t="s">
        <v>397</v>
      </c>
      <c r="D838" s="3" t="s">
        <v>344</v>
      </c>
      <c r="E838" s="3"/>
    </row>
    <row r="839" spans="1:5" ht="24.75" customHeight="1">
      <c r="A839" s="4">
        <v>837</v>
      </c>
      <c r="B839" s="3" t="str">
        <f>"伍秋霞"</f>
        <v>伍秋霞</v>
      </c>
      <c r="C839" s="3" t="s">
        <v>397</v>
      </c>
      <c r="D839" s="3" t="s">
        <v>783</v>
      </c>
      <c r="E839" s="3"/>
    </row>
    <row r="840" spans="1:5" ht="24.75" customHeight="1">
      <c r="A840" s="4">
        <v>838</v>
      </c>
      <c r="B840" s="3" t="str">
        <f>"吉晓璐"</f>
        <v>吉晓璐</v>
      </c>
      <c r="C840" s="3" t="s">
        <v>397</v>
      </c>
      <c r="D840" s="3" t="s">
        <v>784</v>
      </c>
      <c r="E840" s="3"/>
    </row>
    <row r="841" spans="1:5" ht="24.75" customHeight="1">
      <c r="A841" s="4">
        <v>839</v>
      </c>
      <c r="B841" s="3" t="str">
        <f>"周文婉"</f>
        <v>周文婉</v>
      </c>
      <c r="C841" s="3" t="s">
        <v>397</v>
      </c>
      <c r="D841" s="3" t="s">
        <v>785</v>
      </c>
      <c r="E841" s="3"/>
    </row>
    <row r="842" spans="1:5" ht="24.75" customHeight="1">
      <c r="A842" s="4">
        <v>840</v>
      </c>
      <c r="B842" s="3" t="str">
        <f>"郑小颜"</f>
        <v>郑小颜</v>
      </c>
      <c r="C842" s="3" t="s">
        <v>397</v>
      </c>
      <c r="D842" s="3" t="s">
        <v>786</v>
      </c>
      <c r="E842" s="3"/>
    </row>
    <row r="843" spans="1:5" ht="24.75" customHeight="1">
      <c r="A843" s="4">
        <v>841</v>
      </c>
      <c r="B843" s="3" t="str">
        <f>"何芹"</f>
        <v>何芹</v>
      </c>
      <c r="C843" s="3" t="s">
        <v>397</v>
      </c>
      <c r="D843" s="3" t="s">
        <v>787</v>
      </c>
      <c r="E843" s="3"/>
    </row>
    <row r="844" spans="1:5" ht="24.75" customHeight="1">
      <c r="A844" s="4">
        <v>842</v>
      </c>
      <c r="B844" s="3" t="str">
        <f>"吴永宁"</f>
        <v>吴永宁</v>
      </c>
      <c r="C844" s="3" t="s">
        <v>397</v>
      </c>
      <c r="D844" s="3" t="s">
        <v>771</v>
      </c>
      <c r="E844" s="3"/>
    </row>
    <row r="845" spans="1:5" ht="24.75" customHeight="1">
      <c r="A845" s="4">
        <v>843</v>
      </c>
      <c r="B845" s="3" t="str">
        <f>"曾小雪"</f>
        <v>曾小雪</v>
      </c>
      <c r="C845" s="3" t="s">
        <v>397</v>
      </c>
      <c r="D845" s="3" t="s">
        <v>788</v>
      </c>
      <c r="E845" s="3"/>
    </row>
    <row r="846" spans="1:5" ht="24.75" customHeight="1">
      <c r="A846" s="4">
        <v>844</v>
      </c>
      <c r="B846" s="3" t="str">
        <f>"李岸香"</f>
        <v>李岸香</v>
      </c>
      <c r="C846" s="3" t="s">
        <v>397</v>
      </c>
      <c r="D846" s="3" t="s">
        <v>789</v>
      </c>
      <c r="E846" s="3"/>
    </row>
    <row r="847" spans="1:5" ht="24.75" customHeight="1">
      <c r="A847" s="4">
        <v>845</v>
      </c>
      <c r="B847" s="3" t="str">
        <f>"梁梅艳"</f>
        <v>梁梅艳</v>
      </c>
      <c r="C847" s="3" t="s">
        <v>397</v>
      </c>
      <c r="D847" s="3" t="s">
        <v>790</v>
      </c>
      <c r="E847" s="3"/>
    </row>
    <row r="848" spans="1:5" ht="24.75" customHeight="1">
      <c r="A848" s="4">
        <v>846</v>
      </c>
      <c r="B848" s="3" t="str">
        <f>"黄丹"</f>
        <v>黄丹</v>
      </c>
      <c r="C848" s="3" t="s">
        <v>397</v>
      </c>
      <c r="D848" s="3" t="s">
        <v>791</v>
      </c>
      <c r="E848" s="3"/>
    </row>
    <row r="849" spans="1:5" ht="24.75" customHeight="1">
      <c r="A849" s="4">
        <v>847</v>
      </c>
      <c r="B849" s="3" t="str">
        <f>"林婷"</f>
        <v>林婷</v>
      </c>
      <c r="C849" s="3" t="s">
        <v>397</v>
      </c>
      <c r="D849" s="3" t="s">
        <v>472</v>
      </c>
      <c r="E849" s="3"/>
    </row>
    <row r="850" spans="1:5" ht="24.75" customHeight="1">
      <c r="A850" s="4">
        <v>848</v>
      </c>
      <c r="B850" s="3" t="str">
        <f>"符诗茹"</f>
        <v>符诗茹</v>
      </c>
      <c r="C850" s="3" t="s">
        <v>397</v>
      </c>
      <c r="D850" s="3" t="s">
        <v>792</v>
      </c>
      <c r="E850" s="3"/>
    </row>
    <row r="851" spans="1:5" ht="24.75" customHeight="1">
      <c r="A851" s="4">
        <v>849</v>
      </c>
      <c r="B851" s="3" t="str">
        <f>"张妮"</f>
        <v>张妮</v>
      </c>
      <c r="C851" s="3" t="s">
        <v>397</v>
      </c>
      <c r="D851" s="3" t="s">
        <v>501</v>
      </c>
      <c r="E851" s="3"/>
    </row>
    <row r="852" spans="1:5" ht="24.75" customHeight="1">
      <c r="A852" s="4">
        <v>850</v>
      </c>
      <c r="B852" s="3" t="str">
        <f>"羊涛丽"</f>
        <v>羊涛丽</v>
      </c>
      <c r="C852" s="3" t="s">
        <v>397</v>
      </c>
      <c r="D852" s="3" t="s">
        <v>793</v>
      </c>
      <c r="E852" s="3"/>
    </row>
    <row r="853" spans="1:5" ht="24.75" customHeight="1">
      <c r="A853" s="4">
        <v>851</v>
      </c>
      <c r="B853" s="3" t="str">
        <f>"吴秋丽"</f>
        <v>吴秋丽</v>
      </c>
      <c r="C853" s="3" t="s">
        <v>397</v>
      </c>
      <c r="D853" s="3" t="s">
        <v>794</v>
      </c>
      <c r="E853" s="3"/>
    </row>
    <row r="854" spans="1:5" ht="24.75" customHeight="1">
      <c r="A854" s="4">
        <v>852</v>
      </c>
      <c r="B854" s="3" t="str">
        <f>"何文"</f>
        <v>何文</v>
      </c>
      <c r="C854" s="3" t="s">
        <v>397</v>
      </c>
      <c r="D854" s="3" t="s">
        <v>795</v>
      </c>
      <c r="E854" s="3"/>
    </row>
    <row r="855" spans="1:5" ht="24.75" customHeight="1">
      <c r="A855" s="4">
        <v>853</v>
      </c>
      <c r="B855" s="3" t="str">
        <f>"邱碧青"</f>
        <v>邱碧青</v>
      </c>
      <c r="C855" s="3" t="s">
        <v>397</v>
      </c>
      <c r="D855" s="3" t="s">
        <v>796</v>
      </c>
      <c r="E855" s="3"/>
    </row>
    <row r="856" spans="1:5" ht="24.75" customHeight="1">
      <c r="A856" s="4">
        <v>854</v>
      </c>
      <c r="B856" s="3" t="str">
        <f>"王静"</f>
        <v>王静</v>
      </c>
      <c r="C856" s="3" t="s">
        <v>397</v>
      </c>
      <c r="D856" s="3" t="s">
        <v>797</v>
      </c>
      <c r="E856" s="3"/>
    </row>
    <row r="857" spans="1:5" ht="24.75" customHeight="1">
      <c r="A857" s="4">
        <v>855</v>
      </c>
      <c r="B857" s="3" t="str">
        <f>"李基珍"</f>
        <v>李基珍</v>
      </c>
      <c r="C857" s="3" t="s">
        <v>397</v>
      </c>
      <c r="D857" s="3" t="s">
        <v>798</v>
      </c>
      <c r="E857" s="3"/>
    </row>
    <row r="858" spans="1:5" ht="24.75" customHeight="1">
      <c r="A858" s="4">
        <v>856</v>
      </c>
      <c r="B858" s="3" t="str">
        <f>"曾春贴"</f>
        <v>曾春贴</v>
      </c>
      <c r="C858" s="3" t="s">
        <v>397</v>
      </c>
      <c r="D858" s="3" t="s">
        <v>799</v>
      </c>
      <c r="E858" s="3"/>
    </row>
    <row r="859" spans="1:5" ht="24.75" customHeight="1">
      <c r="A859" s="4">
        <v>857</v>
      </c>
      <c r="B859" s="3" t="str">
        <f>"冯良桥"</f>
        <v>冯良桥</v>
      </c>
      <c r="C859" s="3" t="s">
        <v>397</v>
      </c>
      <c r="D859" s="3" t="s">
        <v>800</v>
      </c>
      <c r="E859" s="3"/>
    </row>
    <row r="860" spans="1:5" ht="24.75" customHeight="1">
      <c r="A860" s="4">
        <v>858</v>
      </c>
      <c r="B860" s="3" t="str">
        <f>"林雪冰"</f>
        <v>林雪冰</v>
      </c>
      <c r="C860" s="3" t="s">
        <v>397</v>
      </c>
      <c r="D860" s="3" t="s">
        <v>801</v>
      </c>
      <c r="E860" s="3"/>
    </row>
    <row r="861" spans="1:5" ht="24.75" customHeight="1">
      <c r="A861" s="4">
        <v>859</v>
      </c>
      <c r="B861" s="3" t="str">
        <f>"文俊莲"</f>
        <v>文俊莲</v>
      </c>
      <c r="C861" s="3" t="s">
        <v>397</v>
      </c>
      <c r="D861" s="3" t="s">
        <v>748</v>
      </c>
      <c r="E861" s="3"/>
    </row>
    <row r="862" spans="1:5" ht="24.75" customHeight="1">
      <c r="A862" s="4">
        <v>860</v>
      </c>
      <c r="B862" s="3" t="str">
        <f>"符克花"</f>
        <v>符克花</v>
      </c>
      <c r="C862" s="3" t="s">
        <v>397</v>
      </c>
      <c r="D862" s="3" t="s">
        <v>802</v>
      </c>
      <c r="E862" s="3"/>
    </row>
    <row r="863" spans="1:5" ht="24.75" customHeight="1">
      <c r="A863" s="4">
        <v>861</v>
      </c>
      <c r="B863" s="3" t="str">
        <f>"梁嫚"</f>
        <v>梁嫚</v>
      </c>
      <c r="C863" s="3" t="s">
        <v>397</v>
      </c>
      <c r="D863" s="3" t="s">
        <v>803</v>
      </c>
      <c r="E863" s="3"/>
    </row>
    <row r="864" spans="1:5" ht="24.75" customHeight="1">
      <c r="A864" s="4">
        <v>862</v>
      </c>
      <c r="B864" s="3" t="str">
        <f>"李才慧"</f>
        <v>李才慧</v>
      </c>
      <c r="C864" s="3" t="s">
        <v>397</v>
      </c>
      <c r="D864" s="3" t="s">
        <v>804</v>
      </c>
      <c r="E864" s="3"/>
    </row>
    <row r="865" spans="1:5" ht="24.75" customHeight="1">
      <c r="A865" s="4">
        <v>863</v>
      </c>
      <c r="B865" s="3" t="str">
        <f>"林冰"</f>
        <v>林冰</v>
      </c>
      <c r="C865" s="3" t="s">
        <v>397</v>
      </c>
      <c r="D865" s="3" t="s">
        <v>805</v>
      </c>
      <c r="E865" s="3"/>
    </row>
    <row r="866" spans="1:5" ht="24.75" customHeight="1">
      <c r="A866" s="4">
        <v>864</v>
      </c>
      <c r="B866" s="3" t="str">
        <f>"卢家娜"</f>
        <v>卢家娜</v>
      </c>
      <c r="C866" s="3" t="s">
        <v>397</v>
      </c>
      <c r="D866" s="3" t="s">
        <v>806</v>
      </c>
      <c r="E866" s="3"/>
    </row>
    <row r="867" spans="1:5" ht="24.75" customHeight="1">
      <c r="A867" s="4">
        <v>865</v>
      </c>
      <c r="B867" s="3" t="str">
        <f>"张霞"</f>
        <v>张霞</v>
      </c>
      <c r="C867" s="3" t="s">
        <v>397</v>
      </c>
      <c r="D867" s="3" t="s">
        <v>807</v>
      </c>
      <c r="E867" s="3"/>
    </row>
    <row r="868" spans="1:5" ht="24.75" customHeight="1">
      <c r="A868" s="4">
        <v>866</v>
      </c>
      <c r="B868" s="3" t="str">
        <f>"陈娟娟"</f>
        <v>陈娟娟</v>
      </c>
      <c r="C868" s="3" t="s">
        <v>397</v>
      </c>
      <c r="D868" s="3" t="s">
        <v>808</v>
      </c>
      <c r="E868" s="3"/>
    </row>
    <row r="869" spans="1:5" ht="24.75" customHeight="1">
      <c r="A869" s="4">
        <v>867</v>
      </c>
      <c r="B869" s="3" t="str">
        <f>"羊气坤"</f>
        <v>羊气坤</v>
      </c>
      <c r="C869" s="3" t="s">
        <v>397</v>
      </c>
      <c r="D869" s="3" t="s">
        <v>809</v>
      </c>
      <c r="E869" s="3"/>
    </row>
    <row r="870" spans="1:5" ht="24.75" customHeight="1">
      <c r="A870" s="4">
        <v>868</v>
      </c>
      <c r="B870" s="3" t="str">
        <f>"王兰钰"</f>
        <v>王兰钰</v>
      </c>
      <c r="C870" s="3" t="s">
        <v>397</v>
      </c>
      <c r="D870" s="3" t="s">
        <v>810</v>
      </c>
      <c r="E870" s="3"/>
    </row>
    <row r="871" spans="1:5" ht="24.75" customHeight="1">
      <c r="A871" s="4">
        <v>869</v>
      </c>
      <c r="B871" s="3" t="str">
        <f>"何金娜"</f>
        <v>何金娜</v>
      </c>
      <c r="C871" s="3" t="s">
        <v>397</v>
      </c>
      <c r="D871" s="3" t="s">
        <v>811</v>
      </c>
      <c r="E871" s="3"/>
    </row>
    <row r="872" spans="1:5" ht="24.75" customHeight="1">
      <c r="A872" s="4">
        <v>870</v>
      </c>
      <c r="B872" s="3" t="str">
        <f>"王红波"</f>
        <v>王红波</v>
      </c>
      <c r="C872" s="3" t="s">
        <v>397</v>
      </c>
      <c r="D872" s="3" t="s">
        <v>723</v>
      </c>
      <c r="E872" s="3"/>
    </row>
    <row r="873" spans="1:5" ht="24.75" customHeight="1">
      <c r="A873" s="4">
        <v>871</v>
      </c>
      <c r="B873" s="3" t="str">
        <f>"黎小叶"</f>
        <v>黎小叶</v>
      </c>
      <c r="C873" s="3" t="s">
        <v>397</v>
      </c>
      <c r="D873" s="3" t="s">
        <v>665</v>
      </c>
      <c r="E873" s="3"/>
    </row>
    <row r="874" spans="1:5" ht="24.75" customHeight="1">
      <c r="A874" s="4">
        <v>872</v>
      </c>
      <c r="B874" s="3" t="str">
        <f>"李丹"</f>
        <v>李丹</v>
      </c>
      <c r="C874" s="3" t="s">
        <v>397</v>
      </c>
      <c r="D874" s="3" t="s">
        <v>812</v>
      </c>
      <c r="E874" s="3"/>
    </row>
    <row r="875" spans="1:5" ht="24.75" customHeight="1">
      <c r="A875" s="4">
        <v>873</v>
      </c>
      <c r="B875" s="3" t="str">
        <f>"周丽雯"</f>
        <v>周丽雯</v>
      </c>
      <c r="C875" s="3" t="s">
        <v>397</v>
      </c>
      <c r="D875" s="3" t="s">
        <v>699</v>
      </c>
      <c r="E875" s="3"/>
    </row>
    <row r="876" spans="1:5" ht="24.75" customHeight="1">
      <c r="A876" s="4">
        <v>874</v>
      </c>
      <c r="B876" s="3" t="str">
        <f>"何惠贞"</f>
        <v>何惠贞</v>
      </c>
      <c r="C876" s="3" t="s">
        <v>397</v>
      </c>
      <c r="D876" s="3" t="s">
        <v>813</v>
      </c>
      <c r="E876" s="3"/>
    </row>
    <row r="877" spans="1:5" ht="24.75" customHeight="1">
      <c r="A877" s="4">
        <v>875</v>
      </c>
      <c r="B877" s="3" t="str">
        <f>"王芳"</f>
        <v>王芳</v>
      </c>
      <c r="C877" s="3" t="s">
        <v>397</v>
      </c>
      <c r="D877" s="3" t="s">
        <v>814</v>
      </c>
      <c r="E877" s="3"/>
    </row>
    <row r="878" spans="1:5" ht="24.75" customHeight="1">
      <c r="A878" s="4">
        <v>876</v>
      </c>
      <c r="B878" s="3" t="str">
        <f>"谢海兰"</f>
        <v>谢海兰</v>
      </c>
      <c r="C878" s="3" t="s">
        <v>397</v>
      </c>
      <c r="D878" s="3" t="s">
        <v>815</v>
      </c>
      <c r="E878" s="3"/>
    </row>
    <row r="879" spans="1:5" ht="24.75" customHeight="1">
      <c r="A879" s="4">
        <v>877</v>
      </c>
      <c r="B879" s="3" t="str">
        <f>"蒙娜"</f>
        <v>蒙娜</v>
      </c>
      <c r="C879" s="3" t="s">
        <v>397</v>
      </c>
      <c r="D879" s="3" t="s">
        <v>816</v>
      </c>
      <c r="E879" s="3"/>
    </row>
    <row r="880" spans="1:5" ht="24.75" customHeight="1">
      <c r="A880" s="4">
        <v>878</v>
      </c>
      <c r="B880" s="3" t="str">
        <f>"吴春"</f>
        <v>吴春</v>
      </c>
      <c r="C880" s="3" t="s">
        <v>397</v>
      </c>
      <c r="D880" s="3" t="s">
        <v>817</v>
      </c>
      <c r="E880" s="3"/>
    </row>
    <row r="881" spans="1:5" ht="24.75" customHeight="1">
      <c r="A881" s="4">
        <v>879</v>
      </c>
      <c r="B881" s="3" t="str">
        <f>"曾茹"</f>
        <v>曾茹</v>
      </c>
      <c r="C881" s="3" t="s">
        <v>397</v>
      </c>
      <c r="D881" s="3" t="s">
        <v>96</v>
      </c>
      <c r="E881" s="3"/>
    </row>
    <row r="882" spans="1:5" ht="24.75" customHeight="1">
      <c r="A882" s="4">
        <v>880</v>
      </c>
      <c r="B882" s="3" t="str">
        <f>"尹姨梅"</f>
        <v>尹姨梅</v>
      </c>
      <c r="C882" s="3" t="s">
        <v>397</v>
      </c>
      <c r="D882" s="3" t="s">
        <v>818</v>
      </c>
      <c r="E882" s="3"/>
    </row>
    <row r="883" spans="1:5" ht="24.75" customHeight="1">
      <c r="A883" s="4">
        <v>881</v>
      </c>
      <c r="B883" s="3" t="str">
        <f>"郑赛晓"</f>
        <v>郑赛晓</v>
      </c>
      <c r="C883" s="3" t="s">
        <v>397</v>
      </c>
      <c r="D883" s="3" t="s">
        <v>819</v>
      </c>
      <c r="E883" s="3"/>
    </row>
    <row r="884" spans="1:5" ht="24.75" customHeight="1">
      <c r="A884" s="4">
        <v>882</v>
      </c>
      <c r="B884" s="3" t="str">
        <f>"徐艳"</f>
        <v>徐艳</v>
      </c>
      <c r="C884" s="3" t="s">
        <v>397</v>
      </c>
      <c r="D884" s="3" t="s">
        <v>820</v>
      </c>
      <c r="E884" s="3"/>
    </row>
    <row r="885" spans="1:5" ht="24.75" customHeight="1">
      <c r="A885" s="4">
        <v>883</v>
      </c>
      <c r="B885" s="3" t="str">
        <f>"王素民"</f>
        <v>王素民</v>
      </c>
      <c r="C885" s="3" t="s">
        <v>397</v>
      </c>
      <c r="D885" s="3" t="s">
        <v>821</v>
      </c>
      <c r="E885" s="3"/>
    </row>
    <row r="886" spans="1:5" ht="24.75" customHeight="1">
      <c r="A886" s="4">
        <v>884</v>
      </c>
      <c r="B886" s="3" t="str">
        <f>"卢传慧"</f>
        <v>卢传慧</v>
      </c>
      <c r="C886" s="3" t="s">
        <v>397</v>
      </c>
      <c r="D886" s="3" t="s">
        <v>822</v>
      </c>
      <c r="E886" s="3"/>
    </row>
    <row r="887" spans="1:5" ht="24.75" customHeight="1">
      <c r="A887" s="4">
        <v>885</v>
      </c>
      <c r="B887" s="3" t="str">
        <f>"符海琼"</f>
        <v>符海琼</v>
      </c>
      <c r="C887" s="3" t="s">
        <v>397</v>
      </c>
      <c r="D887" s="3" t="s">
        <v>823</v>
      </c>
      <c r="E887" s="3"/>
    </row>
    <row r="888" spans="1:5" ht="24.75" customHeight="1">
      <c r="A888" s="4">
        <v>886</v>
      </c>
      <c r="B888" s="3" t="str">
        <f>"王媛"</f>
        <v>王媛</v>
      </c>
      <c r="C888" s="3" t="s">
        <v>397</v>
      </c>
      <c r="D888" s="3" t="s">
        <v>824</v>
      </c>
      <c r="E888" s="3"/>
    </row>
    <row r="889" spans="1:5" ht="24.75" customHeight="1">
      <c r="A889" s="4">
        <v>887</v>
      </c>
      <c r="B889" s="3" t="str">
        <f>"陈叶彩"</f>
        <v>陈叶彩</v>
      </c>
      <c r="C889" s="3" t="s">
        <v>397</v>
      </c>
      <c r="D889" s="3" t="s">
        <v>825</v>
      </c>
      <c r="E889" s="3"/>
    </row>
    <row r="890" spans="1:5" ht="24.75" customHeight="1">
      <c r="A890" s="4">
        <v>888</v>
      </c>
      <c r="B890" s="3" t="str">
        <f>"韩丹丹"</f>
        <v>韩丹丹</v>
      </c>
      <c r="C890" s="3" t="s">
        <v>397</v>
      </c>
      <c r="D890" s="3" t="s">
        <v>826</v>
      </c>
      <c r="E890" s="3"/>
    </row>
    <row r="891" spans="1:5" ht="24.75" customHeight="1">
      <c r="A891" s="4">
        <v>889</v>
      </c>
      <c r="B891" s="3" t="str">
        <f>"李微"</f>
        <v>李微</v>
      </c>
      <c r="C891" s="3" t="s">
        <v>397</v>
      </c>
      <c r="D891" s="3" t="s">
        <v>96</v>
      </c>
      <c r="E891" s="3"/>
    </row>
    <row r="892" spans="1:5" ht="24.75" customHeight="1">
      <c r="A892" s="4">
        <v>890</v>
      </c>
      <c r="B892" s="3" t="str">
        <f>"罗燕燕"</f>
        <v>罗燕燕</v>
      </c>
      <c r="C892" s="3" t="s">
        <v>397</v>
      </c>
      <c r="D892" s="3" t="s">
        <v>827</v>
      </c>
      <c r="E892" s="3"/>
    </row>
    <row r="893" spans="1:5" ht="24.75" customHeight="1">
      <c r="A893" s="4">
        <v>891</v>
      </c>
      <c r="B893" s="3" t="str">
        <f>"黄萍"</f>
        <v>黄萍</v>
      </c>
      <c r="C893" s="3" t="s">
        <v>397</v>
      </c>
      <c r="D893" s="3" t="s">
        <v>828</v>
      </c>
      <c r="E893" s="3"/>
    </row>
    <row r="894" spans="1:5" ht="24.75" customHeight="1">
      <c r="A894" s="4">
        <v>892</v>
      </c>
      <c r="B894" s="3" t="str">
        <f>"黄丽君"</f>
        <v>黄丽君</v>
      </c>
      <c r="C894" s="3" t="s">
        <v>397</v>
      </c>
      <c r="D894" s="3" t="s">
        <v>723</v>
      </c>
      <c r="E894" s="3"/>
    </row>
    <row r="895" spans="1:5" ht="24.75" customHeight="1">
      <c r="A895" s="4">
        <v>893</v>
      </c>
      <c r="B895" s="3" t="str">
        <f>"杨娴"</f>
        <v>杨娴</v>
      </c>
      <c r="C895" s="3" t="s">
        <v>397</v>
      </c>
      <c r="D895" s="3" t="s">
        <v>829</v>
      </c>
      <c r="E895" s="3"/>
    </row>
    <row r="896" spans="1:5" ht="24.75" customHeight="1">
      <c r="A896" s="4">
        <v>894</v>
      </c>
      <c r="B896" s="3" t="str">
        <f>"符娜"</f>
        <v>符娜</v>
      </c>
      <c r="C896" s="3" t="s">
        <v>397</v>
      </c>
      <c r="D896" s="3" t="s">
        <v>830</v>
      </c>
      <c r="E896" s="3"/>
    </row>
    <row r="897" spans="1:5" ht="24.75" customHeight="1">
      <c r="A897" s="4">
        <v>895</v>
      </c>
      <c r="B897" s="3" t="str">
        <f>"陈嘉玲"</f>
        <v>陈嘉玲</v>
      </c>
      <c r="C897" s="3" t="s">
        <v>397</v>
      </c>
      <c r="D897" s="3" t="s">
        <v>831</v>
      </c>
      <c r="E897" s="3"/>
    </row>
    <row r="898" spans="1:5" ht="24.75" customHeight="1">
      <c r="A898" s="4">
        <v>896</v>
      </c>
      <c r="B898" s="3" t="str">
        <f>"林丽丽"</f>
        <v>林丽丽</v>
      </c>
      <c r="C898" s="3" t="s">
        <v>397</v>
      </c>
      <c r="D898" s="3" t="s">
        <v>832</v>
      </c>
      <c r="E898" s="3"/>
    </row>
    <row r="899" spans="1:5" ht="24.75" customHeight="1">
      <c r="A899" s="4">
        <v>897</v>
      </c>
      <c r="B899" s="3" t="str">
        <f>"叶梦丽"</f>
        <v>叶梦丽</v>
      </c>
      <c r="C899" s="3" t="s">
        <v>397</v>
      </c>
      <c r="D899" s="3" t="s">
        <v>833</v>
      </c>
      <c r="E899" s="3"/>
    </row>
    <row r="900" spans="1:5" ht="24.75" customHeight="1">
      <c r="A900" s="4">
        <v>898</v>
      </c>
      <c r="B900" s="3" t="str">
        <f>"邝灵玲"</f>
        <v>邝灵玲</v>
      </c>
      <c r="C900" s="3" t="s">
        <v>397</v>
      </c>
      <c r="D900" s="3" t="s">
        <v>67</v>
      </c>
      <c r="E900" s="3"/>
    </row>
    <row r="901" spans="1:5" ht="24.75" customHeight="1">
      <c r="A901" s="4">
        <v>899</v>
      </c>
      <c r="B901" s="3" t="str">
        <f>"吴妮"</f>
        <v>吴妮</v>
      </c>
      <c r="C901" s="3" t="s">
        <v>397</v>
      </c>
      <c r="D901" s="3" t="s">
        <v>834</v>
      </c>
      <c r="E901" s="3"/>
    </row>
    <row r="902" spans="1:5" ht="24.75" customHeight="1">
      <c r="A902" s="4">
        <v>900</v>
      </c>
      <c r="B902" s="3" t="str">
        <f>"林星梅"</f>
        <v>林星梅</v>
      </c>
      <c r="C902" s="3" t="s">
        <v>397</v>
      </c>
      <c r="D902" s="3" t="s">
        <v>835</v>
      </c>
      <c r="E902" s="3"/>
    </row>
    <row r="903" spans="1:5" ht="24.75" customHeight="1">
      <c r="A903" s="4">
        <v>901</v>
      </c>
      <c r="B903" s="3" t="str">
        <f>"蔡妮"</f>
        <v>蔡妮</v>
      </c>
      <c r="C903" s="3" t="s">
        <v>397</v>
      </c>
      <c r="D903" s="3" t="s">
        <v>836</v>
      </c>
      <c r="E903" s="3"/>
    </row>
    <row r="904" spans="1:5" ht="24.75" customHeight="1">
      <c r="A904" s="4">
        <v>902</v>
      </c>
      <c r="B904" s="3" t="str">
        <f>"陈丕环"</f>
        <v>陈丕环</v>
      </c>
      <c r="C904" s="3" t="s">
        <v>397</v>
      </c>
      <c r="D904" s="3" t="s">
        <v>837</v>
      </c>
      <c r="E904" s="3"/>
    </row>
    <row r="905" spans="1:5" ht="24.75" customHeight="1">
      <c r="A905" s="4">
        <v>903</v>
      </c>
      <c r="B905" s="3" t="str">
        <f>"王娟"</f>
        <v>王娟</v>
      </c>
      <c r="C905" s="3" t="s">
        <v>397</v>
      </c>
      <c r="D905" s="3" t="s">
        <v>838</v>
      </c>
      <c r="E905" s="3"/>
    </row>
    <row r="906" spans="1:5" ht="24.75" customHeight="1">
      <c r="A906" s="4">
        <v>904</v>
      </c>
      <c r="B906" s="3" t="str">
        <f>"王温婷"</f>
        <v>王温婷</v>
      </c>
      <c r="C906" s="3" t="s">
        <v>397</v>
      </c>
      <c r="D906" s="3" t="s">
        <v>839</v>
      </c>
      <c r="E906" s="3"/>
    </row>
    <row r="907" spans="1:5" ht="24.75" customHeight="1">
      <c r="A907" s="4">
        <v>905</v>
      </c>
      <c r="B907" s="3" t="str">
        <f>"徐舒"</f>
        <v>徐舒</v>
      </c>
      <c r="C907" s="3" t="s">
        <v>397</v>
      </c>
      <c r="D907" s="3" t="s">
        <v>299</v>
      </c>
      <c r="E907" s="3"/>
    </row>
    <row r="908" spans="1:5" ht="24.75" customHeight="1">
      <c r="A908" s="4">
        <v>906</v>
      </c>
      <c r="B908" s="3" t="str">
        <f>"廖艳"</f>
        <v>廖艳</v>
      </c>
      <c r="C908" s="3" t="s">
        <v>397</v>
      </c>
      <c r="D908" s="3" t="s">
        <v>840</v>
      </c>
      <c r="E908" s="3"/>
    </row>
    <row r="909" spans="1:5" ht="24.75" customHeight="1">
      <c r="A909" s="4">
        <v>907</v>
      </c>
      <c r="B909" s="3" t="str">
        <f>"王珊珊"</f>
        <v>王珊珊</v>
      </c>
      <c r="C909" s="3" t="s">
        <v>397</v>
      </c>
      <c r="D909" s="3" t="s">
        <v>841</v>
      </c>
      <c r="E909" s="3"/>
    </row>
    <row r="910" spans="1:5" ht="24.75" customHeight="1">
      <c r="A910" s="4">
        <v>908</v>
      </c>
      <c r="B910" s="3" t="str">
        <f>"陆家阳"</f>
        <v>陆家阳</v>
      </c>
      <c r="C910" s="3" t="s">
        <v>397</v>
      </c>
      <c r="D910" s="3" t="s">
        <v>403</v>
      </c>
      <c r="E910" s="3"/>
    </row>
    <row r="911" spans="1:5" ht="24.75" customHeight="1">
      <c r="A911" s="4">
        <v>909</v>
      </c>
      <c r="B911" s="3" t="str">
        <f>"李欣"</f>
        <v>李欣</v>
      </c>
      <c r="C911" s="3" t="s">
        <v>397</v>
      </c>
      <c r="D911" s="3" t="s">
        <v>10</v>
      </c>
      <c r="E911" s="3"/>
    </row>
    <row r="912" spans="1:5" ht="24.75" customHeight="1">
      <c r="A912" s="4">
        <v>910</v>
      </c>
      <c r="B912" s="3" t="str">
        <f>"黄小丽"</f>
        <v>黄小丽</v>
      </c>
      <c r="C912" s="3" t="s">
        <v>397</v>
      </c>
      <c r="D912" s="3" t="s">
        <v>842</v>
      </c>
      <c r="E912" s="3"/>
    </row>
    <row r="913" spans="1:5" ht="24.75" customHeight="1">
      <c r="A913" s="4">
        <v>911</v>
      </c>
      <c r="B913" s="3" t="str">
        <f>"黄清"</f>
        <v>黄清</v>
      </c>
      <c r="C913" s="3" t="s">
        <v>397</v>
      </c>
      <c r="D913" s="3" t="s">
        <v>843</v>
      </c>
      <c r="E913" s="3"/>
    </row>
    <row r="914" spans="1:5" ht="24.75" customHeight="1">
      <c r="A914" s="4">
        <v>912</v>
      </c>
      <c r="B914" s="3" t="str">
        <f>"羊金怀"</f>
        <v>羊金怀</v>
      </c>
      <c r="C914" s="3" t="s">
        <v>397</v>
      </c>
      <c r="D914" s="3" t="s">
        <v>844</v>
      </c>
      <c r="E914" s="3"/>
    </row>
    <row r="915" spans="1:5" ht="24.75" customHeight="1">
      <c r="A915" s="4">
        <v>913</v>
      </c>
      <c r="B915" s="3" t="str">
        <f>"陈小喜"</f>
        <v>陈小喜</v>
      </c>
      <c r="C915" s="3" t="s">
        <v>397</v>
      </c>
      <c r="D915" s="3" t="s">
        <v>845</v>
      </c>
      <c r="E915" s="3"/>
    </row>
    <row r="916" spans="1:5" ht="24.75" customHeight="1">
      <c r="A916" s="4">
        <v>914</v>
      </c>
      <c r="B916" s="3" t="str">
        <f>"王顺玲"</f>
        <v>王顺玲</v>
      </c>
      <c r="C916" s="3" t="s">
        <v>397</v>
      </c>
      <c r="D916" s="3" t="s">
        <v>270</v>
      </c>
      <c r="E916" s="3"/>
    </row>
    <row r="917" spans="1:5" ht="24.75" customHeight="1">
      <c r="A917" s="4">
        <v>915</v>
      </c>
      <c r="B917" s="3" t="str">
        <f>"李团"</f>
        <v>李团</v>
      </c>
      <c r="C917" s="3" t="s">
        <v>397</v>
      </c>
      <c r="D917" s="3" t="s">
        <v>846</v>
      </c>
      <c r="E917" s="3"/>
    </row>
    <row r="918" spans="1:5" ht="24.75" customHeight="1">
      <c r="A918" s="4">
        <v>916</v>
      </c>
      <c r="B918" s="3" t="str">
        <f>"何小锦"</f>
        <v>何小锦</v>
      </c>
      <c r="C918" s="3" t="s">
        <v>397</v>
      </c>
      <c r="D918" s="3" t="s">
        <v>847</v>
      </c>
      <c r="E918" s="3"/>
    </row>
    <row r="919" spans="1:5" ht="24.75" customHeight="1">
      <c r="A919" s="4">
        <v>917</v>
      </c>
      <c r="B919" s="3" t="str">
        <f>"陈春兰"</f>
        <v>陈春兰</v>
      </c>
      <c r="C919" s="3" t="s">
        <v>397</v>
      </c>
      <c r="D919" s="3" t="s">
        <v>848</v>
      </c>
      <c r="E919" s="3"/>
    </row>
    <row r="920" spans="1:5" ht="24.75" customHeight="1">
      <c r="A920" s="4">
        <v>918</v>
      </c>
      <c r="B920" s="3" t="str">
        <f>"周桦苗"</f>
        <v>周桦苗</v>
      </c>
      <c r="C920" s="3" t="s">
        <v>397</v>
      </c>
      <c r="D920" s="3" t="s">
        <v>849</v>
      </c>
      <c r="E920" s="3"/>
    </row>
    <row r="921" spans="1:5" ht="24.75" customHeight="1">
      <c r="A921" s="4">
        <v>919</v>
      </c>
      <c r="B921" s="3" t="str">
        <f>"许双"</f>
        <v>许双</v>
      </c>
      <c r="C921" s="3" t="s">
        <v>397</v>
      </c>
      <c r="D921" s="3" t="s">
        <v>850</v>
      </c>
      <c r="E921" s="3"/>
    </row>
    <row r="922" spans="1:5" ht="24.75" customHeight="1">
      <c r="A922" s="4">
        <v>920</v>
      </c>
      <c r="B922" s="3" t="str">
        <f>"周思"</f>
        <v>周思</v>
      </c>
      <c r="C922" s="3" t="s">
        <v>397</v>
      </c>
      <c r="D922" s="3" t="s">
        <v>851</v>
      </c>
      <c r="E922" s="3"/>
    </row>
    <row r="923" spans="1:5" ht="24.75" customHeight="1">
      <c r="A923" s="4">
        <v>921</v>
      </c>
      <c r="B923" s="3" t="str">
        <f>"陈春苗"</f>
        <v>陈春苗</v>
      </c>
      <c r="C923" s="3" t="s">
        <v>397</v>
      </c>
      <c r="D923" s="3" t="s">
        <v>852</v>
      </c>
      <c r="E923" s="3"/>
    </row>
    <row r="924" spans="1:5" ht="24.75" customHeight="1">
      <c r="A924" s="4">
        <v>922</v>
      </c>
      <c r="B924" s="3" t="str">
        <f>"李海珠"</f>
        <v>李海珠</v>
      </c>
      <c r="C924" s="3" t="s">
        <v>397</v>
      </c>
      <c r="D924" s="3" t="s">
        <v>853</v>
      </c>
      <c r="E924" s="3"/>
    </row>
    <row r="925" spans="1:5" ht="24.75" customHeight="1">
      <c r="A925" s="4">
        <v>923</v>
      </c>
      <c r="B925" s="3" t="str">
        <f>"谢永丽"</f>
        <v>谢永丽</v>
      </c>
      <c r="C925" s="3" t="s">
        <v>397</v>
      </c>
      <c r="D925" s="3" t="s">
        <v>854</v>
      </c>
      <c r="E925" s="3"/>
    </row>
    <row r="926" spans="1:5" ht="24.75" customHeight="1">
      <c r="A926" s="4">
        <v>924</v>
      </c>
      <c r="B926" s="3" t="str">
        <f>"廖少莲"</f>
        <v>廖少莲</v>
      </c>
      <c r="C926" s="3" t="s">
        <v>397</v>
      </c>
      <c r="D926" s="3" t="s">
        <v>855</v>
      </c>
      <c r="E926" s="3"/>
    </row>
    <row r="927" spans="1:5" ht="24.75" customHeight="1">
      <c r="A927" s="4">
        <v>925</v>
      </c>
      <c r="B927" s="3" t="str">
        <f>"张蝶"</f>
        <v>张蝶</v>
      </c>
      <c r="C927" s="3" t="s">
        <v>397</v>
      </c>
      <c r="D927" s="3" t="s">
        <v>856</v>
      </c>
      <c r="E927" s="3"/>
    </row>
    <row r="928" spans="1:5" ht="24.75" customHeight="1">
      <c r="A928" s="4">
        <v>926</v>
      </c>
      <c r="B928" s="3" t="str">
        <f>"黄玉丹"</f>
        <v>黄玉丹</v>
      </c>
      <c r="C928" s="3" t="s">
        <v>397</v>
      </c>
      <c r="D928" s="3" t="s">
        <v>857</v>
      </c>
      <c r="E928" s="3"/>
    </row>
    <row r="929" spans="1:5" ht="24.75" customHeight="1">
      <c r="A929" s="4">
        <v>927</v>
      </c>
      <c r="B929" s="3" t="str">
        <f>"黄君"</f>
        <v>黄君</v>
      </c>
      <c r="C929" s="3" t="s">
        <v>397</v>
      </c>
      <c r="D929" s="3" t="s">
        <v>858</v>
      </c>
      <c r="E929" s="3"/>
    </row>
    <row r="930" spans="1:5" ht="24.75" customHeight="1">
      <c r="A930" s="4">
        <v>928</v>
      </c>
      <c r="B930" s="3" t="str">
        <f>"黎秀蕊"</f>
        <v>黎秀蕊</v>
      </c>
      <c r="C930" s="3" t="s">
        <v>397</v>
      </c>
      <c r="D930" s="3" t="s">
        <v>859</v>
      </c>
      <c r="E930" s="3"/>
    </row>
    <row r="931" spans="1:5" ht="24.75" customHeight="1">
      <c r="A931" s="4">
        <v>929</v>
      </c>
      <c r="B931" s="3" t="str">
        <f>"陈慧姬"</f>
        <v>陈慧姬</v>
      </c>
      <c r="C931" s="3" t="s">
        <v>397</v>
      </c>
      <c r="D931" s="3" t="s">
        <v>860</v>
      </c>
      <c r="E931" s="3"/>
    </row>
    <row r="932" spans="1:5" ht="24.75" customHeight="1">
      <c r="A932" s="4">
        <v>930</v>
      </c>
      <c r="B932" s="3" t="str">
        <f>"陈文静"</f>
        <v>陈文静</v>
      </c>
      <c r="C932" s="3" t="s">
        <v>397</v>
      </c>
      <c r="D932" s="3" t="s">
        <v>861</v>
      </c>
      <c r="E932" s="3"/>
    </row>
    <row r="933" spans="1:5" ht="24.75" customHeight="1">
      <c r="A933" s="4">
        <v>931</v>
      </c>
      <c r="B933" s="3" t="str">
        <f>"黄柳"</f>
        <v>黄柳</v>
      </c>
      <c r="C933" s="3" t="s">
        <v>397</v>
      </c>
      <c r="D933" s="3" t="s">
        <v>697</v>
      </c>
      <c r="E933" s="3"/>
    </row>
    <row r="934" spans="1:5" ht="24.75" customHeight="1">
      <c r="A934" s="4">
        <v>932</v>
      </c>
      <c r="B934" s="3" t="str">
        <f>"陈愉"</f>
        <v>陈愉</v>
      </c>
      <c r="C934" s="3" t="s">
        <v>397</v>
      </c>
      <c r="D934" s="3" t="s">
        <v>862</v>
      </c>
      <c r="E934" s="3"/>
    </row>
    <row r="935" spans="1:5" ht="24.75" customHeight="1">
      <c r="A935" s="4">
        <v>933</v>
      </c>
      <c r="B935" s="3" t="str">
        <f>"胡小琪"</f>
        <v>胡小琪</v>
      </c>
      <c r="C935" s="3" t="s">
        <v>397</v>
      </c>
      <c r="D935" s="3" t="s">
        <v>863</v>
      </c>
      <c r="E935" s="3"/>
    </row>
    <row r="936" spans="1:5" ht="24.75" customHeight="1">
      <c r="A936" s="4">
        <v>934</v>
      </c>
      <c r="B936" s="3" t="str">
        <f>"莫翘连"</f>
        <v>莫翘连</v>
      </c>
      <c r="C936" s="3" t="s">
        <v>397</v>
      </c>
      <c r="D936" s="3" t="s">
        <v>774</v>
      </c>
      <c r="E936" s="3"/>
    </row>
    <row r="937" spans="1:5" ht="24.75" customHeight="1">
      <c r="A937" s="4">
        <v>935</v>
      </c>
      <c r="B937" s="3" t="str">
        <f>"李丹"</f>
        <v>李丹</v>
      </c>
      <c r="C937" s="3" t="s">
        <v>397</v>
      </c>
      <c r="D937" s="3" t="s">
        <v>864</v>
      </c>
      <c r="E937" s="3"/>
    </row>
    <row r="938" spans="1:5" ht="24.75" customHeight="1">
      <c r="A938" s="4">
        <v>936</v>
      </c>
      <c r="B938" s="3" t="str">
        <f>"吴春霞"</f>
        <v>吴春霞</v>
      </c>
      <c r="C938" s="3" t="s">
        <v>397</v>
      </c>
      <c r="D938" s="3" t="s">
        <v>865</v>
      </c>
      <c r="E938" s="3"/>
    </row>
    <row r="939" spans="1:5" ht="24.75" customHeight="1">
      <c r="A939" s="4">
        <v>937</v>
      </c>
      <c r="B939" s="3" t="str">
        <f>"黄燕霞"</f>
        <v>黄燕霞</v>
      </c>
      <c r="C939" s="3" t="s">
        <v>397</v>
      </c>
      <c r="D939" s="3" t="s">
        <v>866</v>
      </c>
      <c r="E939" s="3"/>
    </row>
    <row r="940" spans="1:5" ht="24.75" customHeight="1">
      <c r="A940" s="4">
        <v>938</v>
      </c>
      <c r="B940" s="3" t="str">
        <f>"邱亚秋"</f>
        <v>邱亚秋</v>
      </c>
      <c r="C940" s="3" t="s">
        <v>397</v>
      </c>
      <c r="D940" s="3" t="s">
        <v>609</v>
      </c>
      <c r="E940" s="3"/>
    </row>
    <row r="941" spans="1:5" ht="24.75" customHeight="1">
      <c r="A941" s="4">
        <v>939</v>
      </c>
      <c r="B941" s="3" t="str">
        <f>"林琦娣"</f>
        <v>林琦娣</v>
      </c>
      <c r="C941" s="3" t="s">
        <v>397</v>
      </c>
      <c r="D941" s="3" t="s">
        <v>867</v>
      </c>
      <c r="E941" s="3"/>
    </row>
    <row r="942" spans="1:5" ht="24.75" customHeight="1">
      <c r="A942" s="4">
        <v>940</v>
      </c>
      <c r="B942" s="3" t="str">
        <f>"陈永爱"</f>
        <v>陈永爱</v>
      </c>
      <c r="C942" s="3" t="s">
        <v>397</v>
      </c>
      <c r="D942" s="3" t="s">
        <v>569</v>
      </c>
      <c r="E942" s="3"/>
    </row>
    <row r="943" spans="1:5" ht="24.75" customHeight="1">
      <c r="A943" s="4">
        <v>941</v>
      </c>
      <c r="B943" s="3" t="str">
        <f>"王曼"</f>
        <v>王曼</v>
      </c>
      <c r="C943" s="3" t="s">
        <v>397</v>
      </c>
      <c r="D943" s="3" t="s">
        <v>868</v>
      </c>
      <c r="E943" s="3"/>
    </row>
    <row r="944" spans="1:5" ht="24.75" customHeight="1">
      <c r="A944" s="4">
        <v>942</v>
      </c>
      <c r="B944" s="3" t="str">
        <f>"林丽江"</f>
        <v>林丽江</v>
      </c>
      <c r="C944" s="3" t="s">
        <v>397</v>
      </c>
      <c r="D944" s="3" t="s">
        <v>869</v>
      </c>
      <c r="E944" s="3"/>
    </row>
    <row r="945" spans="1:5" ht="24.75" customHeight="1">
      <c r="A945" s="4">
        <v>943</v>
      </c>
      <c r="B945" s="3" t="str">
        <f>"陈斯娇"</f>
        <v>陈斯娇</v>
      </c>
      <c r="C945" s="3" t="s">
        <v>397</v>
      </c>
      <c r="D945" s="3" t="s">
        <v>870</v>
      </c>
      <c r="E945" s="3"/>
    </row>
    <row r="946" spans="1:5" ht="24.75" customHeight="1">
      <c r="A946" s="4">
        <v>944</v>
      </c>
      <c r="B946" s="3" t="str">
        <f>"兰婕妤"</f>
        <v>兰婕妤</v>
      </c>
      <c r="C946" s="3" t="s">
        <v>397</v>
      </c>
      <c r="D946" s="3" t="s">
        <v>871</v>
      </c>
      <c r="E946" s="3"/>
    </row>
    <row r="947" spans="1:5" ht="24.75" customHeight="1">
      <c r="A947" s="4">
        <v>945</v>
      </c>
      <c r="B947" s="3" t="str">
        <f>"陈子亿"</f>
        <v>陈子亿</v>
      </c>
      <c r="C947" s="3" t="s">
        <v>397</v>
      </c>
      <c r="D947" s="3" t="s">
        <v>872</v>
      </c>
      <c r="E947" s="3"/>
    </row>
    <row r="948" spans="1:5" ht="24.75" customHeight="1">
      <c r="A948" s="4">
        <v>946</v>
      </c>
      <c r="B948" s="3" t="str">
        <f>"陈琪"</f>
        <v>陈琪</v>
      </c>
      <c r="C948" s="3" t="s">
        <v>397</v>
      </c>
      <c r="D948" s="3" t="s">
        <v>873</v>
      </c>
      <c r="E948" s="3"/>
    </row>
    <row r="949" spans="1:5" ht="24.75" customHeight="1">
      <c r="A949" s="4">
        <v>947</v>
      </c>
      <c r="B949" s="3" t="str">
        <f>"叶抚媚"</f>
        <v>叶抚媚</v>
      </c>
      <c r="C949" s="3" t="s">
        <v>397</v>
      </c>
      <c r="D949" s="3" t="s">
        <v>862</v>
      </c>
      <c r="E949" s="3"/>
    </row>
    <row r="950" spans="1:5" ht="24.75" customHeight="1">
      <c r="A950" s="4">
        <v>948</v>
      </c>
      <c r="B950" s="3" t="str">
        <f>"王永芳"</f>
        <v>王永芳</v>
      </c>
      <c r="C950" s="3" t="s">
        <v>397</v>
      </c>
      <c r="D950" s="3" t="s">
        <v>874</v>
      </c>
      <c r="E950" s="3"/>
    </row>
    <row r="951" spans="1:5" ht="24.75" customHeight="1">
      <c r="A951" s="4">
        <v>949</v>
      </c>
      <c r="B951" s="3" t="str">
        <f>"王叶"</f>
        <v>王叶</v>
      </c>
      <c r="C951" s="3" t="s">
        <v>397</v>
      </c>
      <c r="D951" s="3" t="s">
        <v>875</v>
      </c>
      <c r="E951" s="3"/>
    </row>
    <row r="952" spans="1:5" ht="24.75" customHeight="1">
      <c r="A952" s="4">
        <v>950</v>
      </c>
      <c r="B952" s="3" t="str">
        <f>"吴文丽"</f>
        <v>吴文丽</v>
      </c>
      <c r="C952" s="3" t="s">
        <v>397</v>
      </c>
      <c r="D952" s="3" t="s">
        <v>876</v>
      </c>
      <c r="E952" s="3"/>
    </row>
    <row r="953" spans="1:5" ht="24.75" customHeight="1">
      <c r="A953" s="4">
        <v>951</v>
      </c>
      <c r="B953" s="3" t="str">
        <f>"黄琳"</f>
        <v>黄琳</v>
      </c>
      <c r="C953" s="3" t="s">
        <v>397</v>
      </c>
      <c r="D953" s="3" t="s">
        <v>877</v>
      </c>
      <c r="E953" s="3"/>
    </row>
    <row r="954" spans="1:5" ht="24.75" customHeight="1">
      <c r="A954" s="4">
        <v>952</v>
      </c>
      <c r="B954" s="3" t="str">
        <f>"谭耶诺"</f>
        <v>谭耶诺</v>
      </c>
      <c r="C954" s="3" t="s">
        <v>397</v>
      </c>
      <c r="D954" s="3" t="s">
        <v>878</v>
      </c>
      <c r="E954" s="3"/>
    </row>
    <row r="955" spans="1:5" ht="24.75" customHeight="1">
      <c r="A955" s="4">
        <v>953</v>
      </c>
      <c r="B955" s="3" t="str">
        <f>"赵金姿"</f>
        <v>赵金姿</v>
      </c>
      <c r="C955" s="3" t="s">
        <v>397</v>
      </c>
      <c r="D955" s="3" t="s">
        <v>879</v>
      </c>
      <c r="E955" s="3"/>
    </row>
    <row r="956" spans="1:5" ht="24.75" customHeight="1">
      <c r="A956" s="4">
        <v>954</v>
      </c>
      <c r="B956" s="3" t="str">
        <f>"吴芳"</f>
        <v>吴芳</v>
      </c>
      <c r="C956" s="3" t="s">
        <v>397</v>
      </c>
      <c r="D956" s="3" t="s">
        <v>880</v>
      </c>
      <c r="E956" s="3"/>
    </row>
    <row r="957" spans="1:5" ht="24.75" customHeight="1">
      <c r="A957" s="4">
        <v>955</v>
      </c>
      <c r="B957" s="3" t="str">
        <f>"陈碧"</f>
        <v>陈碧</v>
      </c>
      <c r="C957" s="3" t="s">
        <v>397</v>
      </c>
      <c r="D957" s="3" t="s">
        <v>117</v>
      </c>
      <c r="E957" s="3"/>
    </row>
    <row r="958" spans="1:5" ht="24.75" customHeight="1">
      <c r="A958" s="4">
        <v>956</v>
      </c>
      <c r="B958" s="3" t="str">
        <f>"冼嫦如"</f>
        <v>冼嫦如</v>
      </c>
      <c r="C958" s="3" t="s">
        <v>397</v>
      </c>
      <c r="D958" s="3" t="s">
        <v>881</v>
      </c>
      <c r="E958" s="3"/>
    </row>
    <row r="959" spans="1:5" ht="24.75" customHeight="1">
      <c r="A959" s="4">
        <v>957</v>
      </c>
      <c r="B959" s="3" t="str">
        <f>"王怡"</f>
        <v>王怡</v>
      </c>
      <c r="C959" s="3" t="s">
        <v>397</v>
      </c>
      <c r="D959" s="3" t="s">
        <v>882</v>
      </c>
      <c r="E959" s="3"/>
    </row>
    <row r="960" spans="1:5" ht="24.75" customHeight="1">
      <c r="A960" s="4">
        <v>958</v>
      </c>
      <c r="B960" s="3" t="str">
        <f>"黎秀丽"</f>
        <v>黎秀丽</v>
      </c>
      <c r="C960" s="3" t="s">
        <v>397</v>
      </c>
      <c r="D960" s="3" t="s">
        <v>883</v>
      </c>
      <c r="E960" s="3"/>
    </row>
    <row r="961" spans="1:5" ht="24.75" customHeight="1">
      <c r="A961" s="4">
        <v>959</v>
      </c>
      <c r="B961" s="3" t="str">
        <f>"陈君丹"</f>
        <v>陈君丹</v>
      </c>
      <c r="C961" s="3" t="s">
        <v>397</v>
      </c>
      <c r="D961" s="3" t="s">
        <v>884</v>
      </c>
      <c r="E961" s="3"/>
    </row>
    <row r="962" spans="1:5" ht="24.75" customHeight="1">
      <c r="A962" s="4">
        <v>960</v>
      </c>
      <c r="B962" s="3" t="str">
        <f>"陈珠珠"</f>
        <v>陈珠珠</v>
      </c>
      <c r="C962" s="3" t="s">
        <v>397</v>
      </c>
      <c r="D962" s="3" t="s">
        <v>38</v>
      </c>
      <c r="E962" s="3"/>
    </row>
    <row r="963" spans="1:5" ht="24.75" customHeight="1">
      <c r="A963" s="4">
        <v>961</v>
      </c>
      <c r="B963" s="3" t="str">
        <f>"方小风"</f>
        <v>方小风</v>
      </c>
      <c r="C963" s="3" t="s">
        <v>397</v>
      </c>
      <c r="D963" s="3" t="s">
        <v>885</v>
      </c>
      <c r="E963" s="3"/>
    </row>
    <row r="964" spans="1:5" ht="24.75" customHeight="1">
      <c r="A964" s="4">
        <v>962</v>
      </c>
      <c r="B964" s="3" t="str">
        <f>"郑洁彤"</f>
        <v>郑洁彤</v>
      </c>
      <c r="C964" s="3" t="s">
        <v>397</v>
      </c>
      <c r="D964" s="3" t="s">
        <v>886</v>
      </c>
      <c r="E964" s="3"/>
    </row>
    <row r="965" spans="1:5" ht="24.75" customHeight="1">
      <c r="A965" s="4">
        <v>963</v>
      </c>
      <c r="B965" s="3" t="str">
        <f>"张海霞"</f>
        <v>张海霞</v>
      </c>
      <c r="C965" s="3" t="s">
        <v>397</v>
      </c>
      <c r="D965" s="3" t="s">
        <v>887</v>
      </c>
      <c r="E965" s="3"/>
    </row>
    <row r="966" spans="1:5" ht="24.75" customHeight="1">
      <c r="A966" s="4">
        <v>964</v>
      </c>
      <c r="B966" s="3" t="str">
        <f>"王雪梅"</f>
        <v>王雪梅</v>
      </c>
      <c r="C966" s="3" t="s">
        <v>397</v>
      </c>
      <c r="D966" s="3" t="s">
        <v>888</v>
      </c>
      <c r="E966" s="3"/>
    </row>
    <row r="967" spans="1:5" ht="24.75" customHeight="1">
      <c r="A967" s="4">
        <v>965</v>
      </c>
      <c r="B967" s="3" t="str">
        <f>"陈乾秋"</f>
        <v>陈乾秋</v>
      </c>
      <c r="C967" s="3" t="s">
        <v>397</v>
      </c>
      <c r="D967" s="3" t="s">
        <v>889</v>
      </c>
      <c r="E967" s="3"/>
    </row>
    <row r="968" spans="1:5" ht="24.75" customHeight="1">
      <c r="A968" s="4">
        <v>966</v>
      </c>
      <c r="B968" s="3" t="str">
        <f>"邱勋玲"</f>
        <v>邱勋玲</v>
      </c>
      <c r="C968" s="3" t="s">
        <v>397</v>
      </c>
      <c r="D968" s="3" t="s">
        <v>890</v>
      </c>
      <c r="E968" s="3"/>
    </row>
    <row r="969" spans="1:5" ht="24.75" customHeight="1">
      <c r="A969" s="4">
        <v>967</v>
      </c>
      <c r="B969" s="3" t="str">
        <f>"蔡亮"</f>
        <v>蔡亮</v>
      </c>
      <c r="C969" s="3" t="s">
        <v>397</v>
      </c>
      <c r="D969" s="3" t="s">
        <v>891</v>
      </c>
      <c r="E969" s="3"/>
    </row>
    <row r="970" spans="1:5" ht="24.75" customHeight="1">
      <c r="A970" s="4">
        <v>968</v>
      </c>
      <c r="B970" s="3" t="str">
        <f>"吴卡娇"</f>
        <v>吴卡娇</v>
      </c>
      <c r="C970" s="3" t="s">
        <v>397</v>
      </c>
      <c r="D970" s="3" t="s">
        <v>892</v>
      </c>
      <c r="E970" s="3"/>
    </row>
    <row r="971" spans="1:5" ht="24.75" customHeight="1">
      <c r="A971" s="4">
        <v>969</v>
      </c>
      <c r="B971" s="3" t="str">
        <f>"杨珍"</f>
        <v>杨珍</v>
      </c>
      <c r="C971" s="3" t="s">
        <v>397</v>
      </c>
      <c r="D971" s="3" t="s">
        <v>893</v>
      </c>
      <c r="E971" s="3"/>
    </row>
    <row r="972" spans="1:5" ht="24.75" customHeight="1">
      <c r="A972" s="4">
        <v>970</v>
      </c>
      <c r="B972" s="3" t="str">
        <f>"徐惠娴"</f>
        <v>徐惠娴</v>
      </c>
      <c r="C972" s="3" t="s">
        <v>397</v>
      </c>
      <c r="D972" s="3" t="s">
        <v>894</v>
      </c>
      <c r="E972" s="3"/>
    </row>
    <row r="973" spans="1:5" ht="24.75" customHeight="1">
      <c r="A973" s="4">
        <v>971</v>
      </c>
      <c r="B973" s="3" t="str">
        <f>"李秀妹"</f>
        <v>李秀妹</v>
      </c>
      <c r="C973" s="3" t="s">
        <v>397</v>
      </c>
      <c r="D973" s="3" t="s">
        <v>895</v>
      </c>
      <c r="E973" s="3"/>
    </row>
    <row r="974" spans="1:5" ht="24.75" customHeight="1">
      <c r="A974" s="4">
        <v>972</v>
      </c>
      <c r="B974" s="3" t="str">
        <f>"吴园"</f>
        <v>吴园</v>
      </c>
      <c r="C974" s="3" t="s">
        <v>397</v>
      </c>
      <c r="D974" s="3" t="s">
        <v>896</v>
      </c>
      <c r="E974" s="3"/>
    </row>
    <row r="975" spans="1:5" ht="24.75" customHeight="1">
      <c r="A975" s="4">
        <v>973</v>
      </c>
      <c r="B975" s="3" t="str">
        <f>"黄恋香"</f>
        <v>黄恋香</v>
      </c>
      <c r="C975" s="3" t="s">
        <v>397</v>
      </c>
      <c r="D975" s="3" t="s">
        <v>897</v>
      </c>
      <c r="E975" s="3"/>
    </row>
    <row r="976" spans="1:5" ht="24.75" customHeight="1">
      <c r="A976" s="4">
        <v>974</v>
      </c>
      <c r="B976" s="3" t="str">
        <f>"简小莉"</f>
        <v>简小莉</v>
      </c>
      <c r="C976" s="3" t="s">
        <v>397</v>
      </c>
      <c r="D976" s="3" t="s">
        <v>898</v>
      </c>
      <c r="E976" s="3"/>
    </row>
    <row r="977" spans="1:5" ht="24.75" customHeight="1">
      <c r="A977" s="4">
        <v>975</v>
      </c>
      <c r="B977" s="3" t="str">
        <f>"曾换金"</f>
        <v>曾换金</v>
      </c>
      <c r="C977" s="3" t="s">
        <v>397</v>
      </c>
      <c r="D977" s="3" t="s">
        <v>899</v>
      </c>
      <c r="E977" s="3"/>
    </row>
    <row r="978" spans="1:5" ht="24.75" customHeight="1">
      <c r="A978" s="4">
        <v>976</v>
      </c>
      <c r="B978" s="3" t="str">
        <f>"庞春娥"</f>
        <v>庞春娥</v>
      </c>
      <c r="C978" s="3" t="s">
        <v>397</v>
      </c>
      <c r="D978" s="3" t="s">
        <v>900</v>
      </c>
      <c r="E978" s="3"/>
    </row>
    <row r="979" spans="1:5" ht="24.75" customHeight="1">
      <c r="A979" s="4">
        <v>977</v>
      </c>
      <c r="B979" s="3" t="str">
        <f>"林蕾"</f>
        <v>林蕾</v>
      </c>
      <c r="C979" s="3" t="s">
        <v>397</v>
      </c>
      <c r="D979" s="3" t="s">
        <v>901</v>
      </c>
      <c r="E979" s="3"/>
    </row>
    <row r="980" spans="1:5" ht="24.75" customHeight="1">
      <c r="A980" s="4">
        <v>978</v>
      </c>
      <c r="B980" s="3" t="str">
        <f>"王秋晶"</f>
        <v>王秋晶</v>
      </c>
      <c r="C980" s="3" t="s">
        <v>397</v>
      </c>
      <c r="D980" s="3" t="s">
        <v>902</v>
      </c>
      <c r="E980" s="3"/>
    </row>
    <row r="981" spans="1:5" ht="24.75" customHeight="1">
      <c r="A981" s="4">
        <v>979</v>
      </c>
      <c r="B981" s="3" t="str">
        <f>"钟真姝"</f>
        <v>钟真姝</v>
      </c>
      <c r="C981" s="3" t="s">
        <v>397</v>
      </c>
      <c r="D981" s="3" t="s">
        <v>903</v>
      </c>
      <c r="E981" s="3"/>
    </row>
    <row r="982" spans="1:5" ht="24.75" customHeight="1">
      <c r="A982" s="4">
        <v>980</v>
      </c>
      <c r="B982" s="3" t="str">
        <f>"梁振银"</f>
        <v>梁振银</v>
      </c>
      <c r="C982" s="3" t="s">
        <v>397</v>
      </c>
      <c r="D982" s="3" t="s">
        <v>904</v>
      </c>
      <c r="E982" s="3"/>
    </row>
    <row r="983" spans="1:5" ht="24.75" customHeight="1">
      <c r="A983" s="4">
        <v>981</v>
      </c>
      <c r="B983" s="3" t="str">
        <f>"谢丹秋"</f>
        <v>谢丹秋</v>
      </c>
      <c r="C983" s="3" t="s">
        <v>397</v>
      </c>
      <c r="D983" s="3" t="s">
        <v>905</v>
      </c>
      <c r="E983" s="3"/>
    </row>
    <row r="984" spans="1:5" ht="24.75" customHeight="1">
      <c r="A984" s="4">
        <v>982</v>
      </c>
      <c r="B984" s="3" t="str">
        <f>"王春花"</f>
        <v>王春花</v>
      </c>
      <c r="C984" s="3" t="s">
        <v>397</v>
      </c>
      <c r="D984" s="3" t="s">
        <v>906</v>
      </c>
      <c r="E984" s="3"/>
    </row>
    <row r="985" spans="1:5" ht="24.75" customHeight="1">
      <c r="A985" s="4">
        <v>983</v>
      </c>
      <c r="B985" s="3" t="str">
        <f>"林艳"</f>
        <v>林艳</v>
      </c>
      <c r="C985" s="3" t="s">
        <v>397</v>
      </c>
      <c r="D985" s="3" t="s">
        <v>907</v>
      </c>
      <c r="E985" s="3"/>
    </row>
    <row r="986" spans="1:5" ht="24.75" customHeight="1">
      <c r="A986" s="4">
        <v>984</v>
      </c>
      <c r="B986" s="3" t="str">
        <f>"何梦"</f>
        <v>何梦</v>
      </c>
      <c r="C986" s="3" t="s">
        <v>397</v>
      </c>
      <c r="D986" s="3" t="s">
        <v>908</v>
      </c>
      <c r="E986" s="3"/>
    </row>
    <row r="987" spans="1:5" ht="24.75" customHeight="1">
      <c r="A987" s="4">
        <v>985</v>
      </c>
      <c r="B987" s="3" t="str">
        <f>"王彩红"</f>
        <v>王彩红</v>
      </c>
      <c r="C987" s="3" t="s">
        <v>397</v>
      </c>
      <c r="D987" s="3" t="s">
        <v>450</v>
      </c>
      <c r="E987" s="3"/>
    </row>
    <row r="988" spans="1:5" ht="24.75" customHeight="1">
      <c r="A988" s="4">
        <v>986</v>
      </c>
      <c r="B988" s="3" t="str">
        <f>"李旗"</f>
        <v>李旗</v>
      </c>
      <c r="C988" s="3" t="s">
        <v>397</v>
      </c>
      <c r="D988" s="3" t="s">
        <v>909</v>
      </c>
      <c r="E988" s="3"/>
    </row>
    <row r="989" spans="1:5" ht="24.75" customHeight="1">
      <c r="A989" s="4">
        <v>987</v>
      </c>
      <c r="B989" s="3" t="str">
        <f>"邓华圆"</f>
        <v>邓华圆</v>
      </c>
      <c r="C989" s="3" t="s">
        <v>397</v>
      </c>
      <c r="D989" s="3" t="s">
        <v>449</v>
      </c>
      <c r="E989" s="3"/>
    </row>
    <row r="990" spans="1:5" ht="24.75" customHeight="1">
      <c r="A990" s="4">
        <v>988</v>
      </c>
      <c r="B990" s="3" t="str">
        <f>"王彩燕"</f>
        <v>王彩燕</v>
      </c>
      <c r="C990" s="3" t="s">
        <v>397</v>
      </c>
      <c r="D990" s="3" t="s">
        <v>700</v>
      </c>
      <c r="E990" s="3"/>
    </row>
    <row r="991" spans="1:5" ht="24.75" customHeight="1">
      <c r="A991" s="4">
        <v>989</v>
      </c>
      <c r="B991" s="3" t="str">
        <f>"谢逢妍"</f>
        <v>谢逢妍</v>
      </c>
      <c r="C991" s="3" t="s">
        <v>397</v>
      </c>
      <c r="D991" s="3" t="s">
        <v>910</v>
      </c>
      <c r="E991" s="3"/>
    </row>
    <row r="992" spans="1:5" ht="24.75" customHeight="1">
      <c r="A992" s="4">
        <v>990</v>
      </c>
      <c r="B992" s="3" t="str">
        <f>"邓景圆"</f>
        <v>邓景圆</v>
      </c>
      <c r="C992" s="3" t="s">
        <v>397</v>
      </c>
      <c r="D992" s="3" t="s">
        <v>911</v>
      </c>
      <c r="E992" s="3"/>
    </row>
    <row r="993" spans="1:5" ht="24.75" customHeight="1">
      <c r="A993" s="4">
        <v>991</v>
      </c>
      <c r="B993" s="3" t="str">
        <f>"蔡丽波"</f>
        <v>蔡丽波</v>
      </c>
      <c r="C993" s="3" t="s">
        <v>397</v>
      </c>
      <c r="D993" s="3" t="s">
        <v>770</v>
      </c>
      <c r="E993" s="3"/>
    </row>
    <row r="994" spans="1:5" ht="24.75" customHeight="1">
      <c r="A994" s="4">
        <v>992</v>
      </c>
      <c r="B994" s="3" t="str">
        <f>"王恒菲"</f>
        <v>王恒菲</v>
      </c>
      <c r="C994" s="3" t="s">
        <v>397</v>
      </c>
      <c r="D994" s="3" t="s">
        <v>912</v>
      </c>
      <c r="E994" s="3"/>
    </row>
    <row r="995" spans="1:5" ht="24.75" customHeight="1">
      <c r="A995" s="4">
        <v>993</v>
      </c>
      <c r="B995" s="3" t="str">
        <f>"符金竹"</f>
        <v>符金竹</v>
      </c>
      <c r="C995" s="3" t="s">
        <v>397</v>
      </c>
      <c r="D995" s="3" t="s">
        <v>913</v>
      </c>
      <c r="E995" s="3"/>
    </row>
    <row r="996" spans="1:5" ht="24.75" customHeight="1">
      <c r="A996" s="4">
        <v>994</v>
      </c>
      <c r="B996" s="3" t="str">
        <f>"姜燕"</f>
        <v>姜燕</v>
      </c>
      <c r="C996" s="3" t="s">
        <v>397</v>
      </c>
      <c r="D996" s="3" t="s">
        <v>914</v>
      </c>
      <c r="E996" s="3"/>
    </row>
    <row r="997" spans="1:5" ht="24.75" customHeight="1">
      <c r="A997" s="4">
        <v>995</v>
      </c>
      <c r="B997" s="3" t="str">
        <f>"陈婆留"</f>
        <v>陈婆留</v>
      </c>
      <c r="C997" s="3" t="s">
        <v>397</v>
      </c>
      <c r="D997" s="3" t="s">
        <v>915</v>
      </c>
      <c r="E997" s="3"/>
    </row>
    <row r="998" spans="1:5" ht="24.75" customHeight="1">
      <c r="A998" s="4">
        <v>996</v>
      </c>
      <c r="B998" s="3" t="str">
        <f>"王茹"</f>
        <v>王茹</v>
      </c>
      <c r="C998" s="3" t="s">
        <v>397</v>
      </c>
      <c r="D998" s="3" t="s">
        <v>916</v>
      </c>
      <c r="E998" s="3"/>
    </row>
    <row r="999" spans="1:5" ht="24.75" customHeight="1">
      <c r="A999" s="4">
        <v>997</v>
      </c>
      <c r="B999" s="3" t="str">
        <f>"陈燕红"</f>
        <v>陈燕红</v>
      </c>
      <c r="C999" s="3" t="s">
        <v>397</v>
      </c>
      <c r="D999" s="3" t="s">
        <v>917</v>
      </c>
      <c r="E999" s="3"/>
    </row>
    <row r="1000" spans="1:5" ht="24.75" customHeight="1">
      <c r="A1000" s="4">
        <v>998</v>
      </c>
      <c r="B1000" s="3" t="str">
        <f>"曾小慧"</f>
        <v>曾小慧</v>
      </c>
      <c r="C1000" s="3" t="s">
        <v>397</v>
      </c>
      <c r="D1000" s="3" t="s">
        <v>918</v>
      </c>
      <c r="E1000" s="3"/>
    </row>
    <row r="1001" spans="1:5" ht="24.75" customHeight="1">
      <c r="A1001" s="4">
        <v>999</v>
      </c>
      <c r="B1001" s="3" t="str">
        <f>"廖青霞"</f>
        <v>廖青霞</v>
      </c>
      <c r="C1001" s="3" t="s">
        <v>397</v>
      </c>
      <c r="D1001" s="3" t="s">
        <v>919</v>
      </c>
      <c r="E1001" s="3"/>
    </row>
    <row r="1002" spans="1:5" ht="24.75" customHeight="1">
      <c r="A1002" s="4">
        <v>1000</v>
      </c>
      <c r="B1002" s="3" t="str">
        <f>"韦静华"</f>
        <v>韦静华</v>
      </c>
      <c r="C1002" s="3" t="s">
        <v>397</v>
      </c>
      <c r="D1002" s="3" t="s">
        <v>920</v>
      </c>
      <c r="E1002" s="3"/>
    </row>
    <row r="1003" spans="1:5" ht="24.75" customHeight="1">
      <c r="A1003" s="4">
        <v>1001</v>
      </c>
      <c r="B1003" s="3" t="str">
        <f>"王春晖"</f>
        <v>王春晖</v>
      </c>
      <c r="C1003" s="3" t="s">
        <v>397</v>
      </c>
      <c r="D1003" s="3" t="s">
        <v>921</v>
      </c>
      <c r="E1003" s="3"/>
    </row>
    <row r="1004" spans="1:5" ht="24.75" customHeight="1">
      <c r="A1004" s="4">
        <v>1002</v>
      </c>
      <c r="B1004" s="3" t="str">
        <f>"许玉"</f>
        <v>许玉</v>
      </c>
      <c r="C1004" s="3" t="s">
        <v>397</v>
      </c>
      <c r="D1004" s="3" t="s">
        <v>922</v>
      </c>
      <c r="E1004" s="3"/>
    </row>
    <row r="1005" spans="1:5" ht="24.75" customHeight="1">
      <c r="A1005" s="4">
        <v>1003</v>
      </c>
      <c r="B1005" s="3" t="str">
        <f>"蔡秋容"</f>
        <v>蔡秋容</v>
      </c>
      <c r="C1005" s="3" t="s">
        <v>397</v>
      </c>
      <c r="D1005" s="3" t="s">
        <v>923</v>
      </c>
      <c r="E1005" s="3"/>
    </row>
    <row r="1006" spans="1:5" ht="24.75" customHeight="1">
      <c r="A1006" s="4">
        <v>1004</v>
      </c>
      <c r="B1006" s="3" t="str">
        <f>"王花玲"</f>
        <v>王花玲</v>
      </c>
      <c r="C1006" s="3" t="s">
        <v>397</v>
      </c>
      <c r="D1006" s="3" t="s">
        <v>924</v>
      </c>
      <c r="E1006" s="3"/>
    </row>
    <row r="1007" spans="1:5" ht="24.75" customHeight="1">
      <c r="A1007" s="4">
        <v>1005</v>
      </c>
      <c r="B1007" s="3" t="str">
        <f>"李媚"</f>
        <v>李媚</v>
      </c>
      <c r="C1007" s="3" t="s">
        <v>397</v>
      </c>
      <c r="D1007" s="3" t="s">
        <v>10</v>
      </c>
      <c r="E1007" s="3"/>
    </row>
    <row r="1008" spans="1:5" ht="24.75" customHeight="1">
      <c r="A1008" s="4">
        <v>1006</v>
      </c>
      <c r="B1008" s="3" t="str">
        <f>"陈秋玲"</f>
        <v>陈秋玲</v>
      </c>
      <c r="C1008" s="3" t="s">
        <v>397</v>
      </c>
      <c r="D1008" s="3" t="s">
        <v>925</v>
      </c>
      <c r="E1008" s="3"/>
    </row>
    <row r="1009" spans="1:5" ht="24.75" customHeight="1">
      <c r="A1009" s="4">
        <v>1007</v>
      </c>
      <c r="B1009" s="3" t="str">
        <f>"梁少利"</f>
        <v>梁少利</v>
      </c>
      <c r="C1009" s="3" t="s">
        <v>397</v>
      </c>
      <c r="D1009" s="3" t="s">
        <v>926</v>
      </c>
      <c r="E1009" s="3"/>
    </row>
    <row r="1010" spans="1:5" ht="24.75" customHeight="1">
      <c r="A1010" s="4">
        <v>1008</v>
      </c>
      <c r="B1010" s="3" t="str">
        <f>"王明泽"</f>
        <v>王明泽</v>
      </c>
      <c r="C1010" s="3" t="s">
        <v>397</v>
      </c>
      <c r="D1010" s="3" t="s">
        <v>927</v>
      </c>
      <c r="E1010" s="3"/>
    </row>
    <row r="1011" spans="1:5" ht="24.75" customHeight="1">
      <c r="A1011" s="4">
        <v>1009</v>
      </c>
      <c r="B1011" s="3" t="str">
        <f>"陈佳佳"</f>
        <v>陈佳佳</v>
      </c>
      <c r="C1011" s="3" t="s">
        <v>397</v>
      </c>
      <c r="D1011" s="3" t="s">
        <v>928</v>
      </c>
      <c r="E1011" s="3"/>
    </row>
    <row r="1012" spans="1:5" ht="24.75" customHeight="1">
      <c r="A1012" s="4">
        <v>1010</v>
      </c>
      <c r="B1012" s="3" t="str">
        <f>"陈秋丰"</f>
        <v>陈秋丰</v>
      </c>
      <c r="C1012" s="3" t="s">
        <v>397</v>
      </c>
      <c r="D1012" s="3" t="s">
        <v>929</v>
      </c>
      <c r="E1012" s="3"/>
    </row>
    <row r="1013" spans="1:5" ht="24.75" customHeight="1">
      <c r="A1013" s="4">
        <v>1011</v>
      </c>
      <c r="B1013" s="3" t="str">
        <f>"蓝海莲"</f>
        <v>蓝海莲</v>
      </c>
      <c r="C1013" s="3" t="s">
        <v>397</v>
      </c>
      <c r="D1013" s="3" t="s">
        <v>930</v>
      </c>
      <c r="E1013" s="3"/>
    </row>
    <row r="1014" spans="1:5" ht="24.75" customHeight="1">
      <c r="A1014" s="4">
        <v>1012</v>
      </c>
      <c r="B1014" s="3" t="str">
        <f>"陈国花"</f>
        <v>陈国花</v>
      </c>
      <c r="C1014" s="3" t="s">
        <v>397</v>
      </c>
      <c r="D1014" s="3" t="s">
        <v>931</v>
      </c>
      <c r="E1014" s="3"/>
    </row>
    <row r="1015" spans="1:5" ht="24.75" customHeight="1">
      <c r="A1015" s="4">
        <v>1013</v>
      </c>
      <c r="B1015" s="3" t="str">
        <f>"朱文秋"</f>
        <v>朱文秋</v>
      </c>
      <c r="C1015" s="3" t="s">
        <v>397</v>
      </c>
      <c r="D1015" s="3" t="s">
        <v>932</v>
      </c>
      <c r="E1015" s="3"/>
    </row>
    <row r="1016" spans="1:5" ht="24.75" customHeight="1">
      <c r="A1016" s="4">
        <v>1014</v>
      </c>
      <c r="B1016" s="3" t="str">
        <f>"苏金梅"</f>
        <v>苏金梅</v>
      </c>
      <c r="C1016" s="3" t="s">
        <v>397</v>
      </c>
      <c r="D1016" s="3" t="s">
        <v>933</v>
      </c>
      <c r="E1016" s="3"/>
    </row>
    <row r="1017" spans="1:5" ht="24.75" customHeight="1">
      <c r="A1017" s="4">
        <v>1015</v>
      </c>
      <c r="B1017" s="3" t="str">
        <f>"黄秋莉"</f>
        <v>黄秋莉</v>
      </c>
      <c r="C1017" s="3" t="s">
        <v>397</v>
      </c>
      <c r="D1017" s="3" t="s">
        <v>934</v>
      </c>
      <c r="E1017" s="3"/>
    </row>
    <row r="1018" spans="1:5" ht="24.75" customHeight="1">
      <c r="A1018" s="4">
        <v>1016</v>
      </c>
      <c r="B1018" s="3" t="str">
        <f>"黄丽群"</f>
        <v>黄丽群</v>
      </c>
      <c r="C1018" s="3" t="s">
        <v>397</v>
      </c>
      <c r="D1018" s="3" t="s">
        <v>935</v>
      </c>
      <c r="E1018" s="3"/>
    </row>
    <row r="1019" spans="1:5" ht="24.75" customHeight="1">
      <c r="A1019" s="4">
        <v>1017</v>
      </c>
      <c r="B1019" s="3" t="str">
        <f>"邱明颖"</f>
        <v>邱明颖</v>
      </c>
      <c r="C1019" s="3" t="s">
        <v>397</v>
      </c>
      <c r="D1019" s="3" t="s">
        <v>936</v>
      </c>
      <c r="E1019" s="3"/>
    </row>
    <row r="1020" spans="1:5" ht="24.75" customHeight="1">
      <c r="A1020" s="4">
        <v>1018</v>
      </c>
      <c r="B1020" s="3" t="str">
        <f>"王小容"</f>
        <v>王小容</v>
      </c>
      <c r="C1020" s="3" t="s">
        <v>397</v>
      </c>
      <c r="D1020" s="3" t="s">
        <v>937</v>
      </c>
      <c r="E1020" s="3"/>
    </row>
    <row r="1021" spans="1:5" ht="24.75" customHeight="1">
      <c r="A1021" s="4">
        <v>1019</v>
      </c>
      <c r="B1021" s="3" t="str">
        <f>"杨春红"</f>
        <v>杨春红</v>
      </c>
      <c r="C1021" s="3" t="s">
        <v>397</v>
      </c>
      <c r="D1021" s="3" t="s">
        <v>938</v>
      </c>
      <c r="E1021" s="3"/>
    </row>
    <row r="1022" spans="1:5" ht="24.75" customHeight="1">
      <c r="A1022" s="4">
        <v>1020</v>
      </c>
      <c r="B1022" s="3" t="str">
        <f>"邢娜芳"</f>
        <v>邢娜芳</v>
      </c>
      <c r="C1022" s="3" t="s">
        <v>397</v>
      </c>
      <c r="D1022" s="3" t="s">
        <v>939</v>
      </c>
      <c r="E1022" s="3"/>
    </row>
    <row r="1023" spans="1:5" ht="24.75" customHeight="1">
      <c r="A1023" s="4">
        <v>1021</v>
      </c>
      <c r="B1023" s="3" t="str">
        <f>"谢梦金"</f>
        <v>谢梦金</v>
      </c>
      <c r="C1023" s="3" t="s">
        <v>397</v>
      </c>
      <c r="D1023" s="3" t="s">
        <v>940</v>
      </c>
      <c r="E1023" s="3"/>
    </row>
    <row r="1024" spans="1:5" ht="24.75" customHeight="1">
      <c r="A1024" s="4">
        <v>1022</v>
      </c>
      <c r="B1024" s="3" t="str">
        <f>"王小妮"</f>
        <v>王小妮</v>
      </c>
      <c r="C1024" s="3" t="s">
        <v>397</v>
      </c>
      <c r="D1024" s="3" t="s">
        <v>941</v>
      </c>
      <c r="E1024" s="3"/>
    </row>
    <row r="1025" spans="1:5" ht="24.75" customHeight="1">
      <c r="A1025" s="4">
        <v>1023</v>
      </c>
      <c r="B1025" s="3" t="str">
        <f>"郑小静"</f>
        <v>郑小静</v>
      </c>
      <c r="C1025" s="3" t="s">
        <v>397</v>
      </c>
      <c r="D1025" s="3" t="s">
        <v>942</v>
      </c>
      <c r="E1025" s="3"/>
    </row>
    <row r="1026" spans="1:5" ht="24.75" customHeight="1">
      <c r="A1026" s="4">
        <v>1024</v>
      </c>
      <c r="B1026" s="3" t="str">
        <f>"何娉"</f>
        <v>何娉</v>
      </c>
      <c r="C1026" s="3" t="s">
        <v>397</v>
      </c>
      <c r="D1026" s="3" t="s">
        <v>816</v>
      </c>
      <c r="E1026" s="3"/>
    </row>
    <row r="1027" spans="1:5" ht="24.75" customHeight="1">
      <c r="A1027" s="4">
        <v>1025</v>
      </c>
      <c r="B1027" s="3" t="str">
        <f>"林礼俊"</f>
        <v>林礼俊</v>
      </c>
      <c r="C1027" s="3" t="s">
        <v>397</v>
      </c>
      <c r="D1027" s="3" t="s">
        <v>943</v>
      </c>
      <c r="E1027" s="3"/>
    </row>
    <row r="1028" spans="1:5" ht="24.75" customHeight="1">
      <c r="A1028" s="4">
        <v>1026</v>
      </c>
      <c r="B1028" s="3" t="str">
        <f>"吴金香"</f>
        <v>吴金香</v>
      </c>
      <c r="C1028" s="3" t="s">
        <v>397</v>
      </c>
      <c r="D1028" s="3" t="s">
        <v>944</v>
      </c>
      <c r="E1028" s="3"/>
    </row>
    <row r="1029" spans="1:5" ht="24.75" customHeight="1">
      <c r="A1029" s="4">
        <v>1027</v>
      </c>
      <c r="B1029" s="3" t="str">
        <f>"王晶"</f>
        <v>王晶</v>
      </c>
      <c r="C1029" s="3" t="s">
        <v>397</v>
      </c>
      <c r="D1029" s="3" t="s">
        <v>945</v>
      </c>
      <c r="E1029" s="3"/>
    </row>
    <row r="1030" spans="1:5" ht="24.75" customHeight="1">
      <c r="A1030" s="4">
        <v>1028</v>
      </c>
      <c r="B1030" s="3" t="str">
        <f>"周海灵"</f>
        <v>周海灵</v>
      </c>
      <c r="C1030" s="3" t="s">
        <v>397</v>
      </c>
      <c r="D1030" s="3" t="s">
        <v>456</v>
      </c>
      <c r="E1030" s="3"/>
    </row>
    <row r="1031" spans="1:5" ht="24.75" customHeight="1">
      <c r="A1031" s="4">
        <v>1029</v>
      </c>
      <c r="B1031" s="3" t="str">
        <f>"卞在烹"</f>
        <v>卞在烹</v>
      </c>
      <c r="C1031" s="3" t="s">
        <v>397</v>
      </c>
      <c r="D1031" s="3" t="s">
        <v>946</v>
      </c>
      <c r="E1031" s="3"/>
    </row>
    <row r="1032" spans="1:5" ht="24.75" customHeight="1">
      <c r="A1032" s="4">
        <v>1030</v>
      </c>
      <c r="B1032" s="3" t="str">
        <f>"吉世珠"</f>
        <v>吉世珠</v>
      </c>
      <c r="C1032" s="3" t="s">
        <v>397</v>
      </c>
      <c r="D1032" s="3" t="s">
        <v>947</v>
      </c>
      <c r="E1032" s="3"/>
    </row>
    <row r="1033" spans="1:5" ht="24.75" customHeight="1">
      <c r="A1033" s="4">
        <v>1031</v>
      </c>
      <c r="B1033" s="3" t="str">
        <f>"王家汝"</f>
        <v>王家汝</v>
      </c>
      <c r="C1033" s="3" t="s">
        <v>397</v>
      </c>
      <c r="D1033" s="3" t="s">
        <v>948</v>
      </c>
      <c r="E1033" s="3"/>
    </row>
    <row r="1034" spans="1:5" ht="24.75" customHeight="1">
      <c r="A1034" s="4">
        <v>1032</v>
      </c>
      <c r="B1034" s="3" t="str">
        <f>"吴芳芳"</f>
        <v>吴芳芳</v>
      </c>
      <c r="C1034" s="3" t="s">
        <v>397</v>
      </c>
      <c r="D1034" s="3" t="s">
        <v>949</v>
      </c>
      <c r="E1034" s="3"/>
    </row>
    <row r="1035" spans="1:5" ht="24.75" customHeight="1">
      <c r="A1035" s="4">
        <v>1033</v>
      </c>
      <c r="B1035" s="3" t="str">
        <f>"王梅"</f>
        <v>王梅</v>
      </c>
      <c r="C1035" s="3" t="s">
        <v>397</v>
      </c>
      <c r="D1035" s="3" t="s">
        <v>906</v>
      </c>
      <c r="E1035" s="3"/>
    </row>
    <row r="1036" spans="1:5" ht="24.75" customHeight="1">
      <c r="A1036" s="4">
        <v>1034</v>
      </c>
      <c r="B1036" s="3" t="str">
        <f>"陈秀丽"</f>
        <v>陈秀丽</v>
      </c>
      <c r="C1036" s="3" t="s">
        <v>397</v>
      </c>
      <c r="D1036" s="3" t="s">
        <v>950</v>
      </c>
      <c r="E1036" s="3"/>
    </row>
    <row r="1037" spans="1:5" ht="24.75" customHeight="1">
      <c r="A1037" s="4">
        <v>1035</v>
      </c>
      <c r="B1037" s="3" t="str">
        <f>"张木英"</f>
        <v>张木英</v>
      </c>
      <c r="C1037" s="3" t="s">
        <v>397</v>
      </c>
      <c r="D1037" s="3" t="s">
        <v>951</v>
      </c>
      <c r="E1037" s="3"/>
    </row>
    <row r="1038" spans="1:5" ht="24.75" customHeight="1">
      <c r="A1038" s="4">
        <v>1036</v>
      </c>
      <c r="B1038" s="3" t="str">
        <f>"谢菲"</f>
        <v>谢菲</v>
      </c>
      <c r="C1038" s="3" t="s">
        <v>397</v>
      </c>
      <c r="D1038" s="3" t="s">
        <v>952</v>
      </c>
      <c r="E1038" s="3"/>
    </row>
    <row r="1039" spans="1:5" ht="24.75" customHeight="1">
      <c r="A1039" s="4">
        <v>1037</v>
      </c>
      <c r="B1039" s="3" t="str">
        <f>"吴华珏"</f>
        <v>吴华珏</v>
      </c>
      <c r="C1039" s="3" t="s">
        <v>397</v>
      </c>
      <c r="D1039" s="3" t="s">
        <v>953</v>
      </c>
      <c r="E1039" s="3"/>
    </row>
    <row r="1040" spans="1:5" ht="24.75" customHeight="1">
      <c r="A1040" s="4">
        <v>1038</v>
      </c>
      <c r="B1040" s="3" t="str">
        <f>"林华"</f>
        <v>林华</v>
      </c>
      <c r="C1040" s="3" t="s">
        <v>397</v>
      </c>
      <c r="D1040" s="3" t="s">
        <v>954</v>
      </c>
      <c r="E1040" s="3"/>
    </row>
    <row r="1041" spans="1:5" ht="24.75" customHeight="1">
      <c r="A1041" s="4">
        <v>1039</v>
      </c>
      <c r="B1041" s="3" t="str">
        <f>"张伟云"</f>
        <v>张伟云</v>
      </c>
      <c r="C1041" s="3" t="s">
        <v>397</v>
      </c>
      <c r="D1041" s="3" t="s">
        <v>955</v>
      </c>
      <c r="E1041" s="3"/>
    </row>
    <row r="1042" spans="1:5" ht="24.75" customHeight="1">
      <c r="A1042" s="4">
        <v>1040</v>
      </c>
      <c r="B1042" s="3" t="str">
        <f>"蔡秋怡"</f>
        <v>蔡秋怡</v>
      </c>
      <c r="C1042" s="3" t="s">
        <v>397</v>
      </c>
      <c r="D1042" s="3" t="s">
        <v>956</v>
      </c>
      <c r="E1042" s="3"/>
    </row>
    <row r="1043" spans="1:5" ht="24.75" customHeight="1">
      <c r="A1043" s="4">
        <v>1041</v>
      </c>
      <c r="B1043" s="3" t="str">
        <f>"谢壹肖"</f>
        <v>谢壹肖</v>
      </c>
      <c r="C1043" s="3" t="s">
        <v>397</v>
      </c>
      <c r="D1043" s="3" t="s">
        <v>441</v>
      </c>
      <c r="E1043" s="3"/>
    </row>
    <row r="1044" spans="1:5" ht="24.75" customHeight="1">
      <c r="A1044" s="4">
        <v>1042</v>
      </c>
      <c r="B1044" s="3" t="str">
        <f>"陈静紫"</f>
        <v>陈静紫</v>
      </c>
      <c r="C1044" s="3" t="s">
        <v>397</v>
      </c>
      <c r="D1044" s="3" t="s">
        <v>957</v>
      </c>
      <c r="E1044" s="3"/>
    </row>
    <row r="1045" spans="1:5" ht="24.75" customHeight="1">
      <c r="A1045" s="4">
        <v>1043</v>
      </c>
      <c r="B1045" s="3" t="str">
        <f>"陈春花"</f>
        <v>陈春花</v>
      </c>
      <c r="C1045" s="3" t="s">
        <v>397</v>
      </c>
      <c r="D1045" s="3" t="s">
        <v>958</v>
      </c>
      <c r="E1045" s="3"/>
    </row>
    <row r="1046" spans="1:5" ht="24.75" customHeight="1">
      <c r="A1046" s="4">
        <v>1044</v>
      </c>
      <c r="B1046" s="3" t="str">
        <f>"符燕"</f>
        <v>符燕</v>
      </c>
      <c r="C1046" s="3" t="s">
        <v>397</v>
      </c>
      <c r="D1046" s="3" t="s">
        <v>959</v>
      </c>
      <c r="E1046" s="3"/>
    </row>
    <row r="1047" spans="1:5" ht="24.75" customHeight="1">
      <c r="A1047" s="4">
        <v>1045</v>
      </c>
      <c r="B1047" s="3" t="str">
        <f>"李日妹"</f>
        <v>李日妹</v>
      </c>
      <c r="C1047" s="3" t="s">
        <v>397</v>
      </c>
      <c r="D1047" s="3" t="s">
        <v>960</v>
      </c>
      <c r="E1047" s="3"/>
    </row>
    <row r="1048" spans="1:5" ht="24.75" customHeight="1">
      <c r="A1048" s="4">
        <v>1046</v>
      </c>
      <c r="B1048" s="3" t="str">
        <f>"郑曼瑶"</f>
        <v>郑曼瑶</v>
      </c>
      <c r="C1048" s="3" t="s">
        <v>397</v>
      </c>
      <c r="D1048" s="3" t="s">
        <v>961</v>
      </c>
      <c r="E1048" s="3"/>
    </row>
    <row r="1049" spans="1:5" ht="24.75" customHeight="1">
      <c r="A1049" s="4">
        <v>1047</v>
      </c>
      <c r="B1049" s="3" t="str">
        <f>"陈小嫚"</f>
        <v>陈小嫚</v>
      </c>
      <c r="C1049" s="3" t="s">
        <v>397</v>
      </c>
      <c r="D1049" s="3" t="s">
        <v>962</v>
      </c>
      <c r="E1049" s="3"/>
    </row>
    <row r="1050" spans="1:5" ht="24.75" customHeight="1">
      <c r="A1050" s="4">
        <v>1048</v>
      </c>
      <c r="B1050" s="3" t="str">
        <f>"王丽娟"</f>
        <v>王丽娟</v>
      </c>
      <c r="C1050" s="3" t="s">
        <v>397</v>
      </c>
      <c r="D1050" s="3" t="s">
        <v>963</v>
      </c>
      <c r="E1050" s="3"/>
    </row>
    <row r="1051" spans="1:5" ht="24.75" customHeight="1">
      <c r="A1051" s="4">
        <v>1049</v>
      </c>
      <c r="B1051" s="3" t="str">
        <f>"王海妹"</f>
        <v>王海妹</v>
      </c>
      <c r="C1051" s="3" t="s">
        <v>397</v>
      </c>
      <c r="D1051" s="3" t="s">
        <v>588</v>
      </c>
      <c r="E1051" s="3"/>
    </row>
    <row r="1052" spans="1:5" ht="24.75" customHeight="1">
      <c r="A1052" s="4">
        <v>1050</v>
      </c>
      <c r="B1052" s="3" t="str">
        <f>"郭琪"</f>
        <v>郭琪</v>
      </c>
      <c r="C1052" s="3" t="s">
        <v>397</v>
      </c>
      <c r="D1052" s="3" t="s">
        <v>964</v>
      </c>
      <c r="E1052" s="3"/>
    </row>
    <row r="1053" spans="1:5" ht="24.75" customHeight="1">
      <c r="A1053" s="4">
        <v>1051</v>
      </c>
      <c r="B1053" s="3" t="str">
        <f>"张江珠"</f>
        <v>张江珠</v>
      </c>
      <c r="C1053" s="3" t="s">
        <v>397</v>
      </c>
      <c r="D1053" s="3" t="s">
        <v>965</v>
      </c>
      <c r="E1053" s="3"/>
    </row>
    <row r="1054" spans="1:5" ht="24.75" customHeight="1">
      <c r="A1054" s="4">
        <v>1052</v>
      </c>
      <c r="B1054" s="3" t="str">
        <f>"黄靖"</f>
        <v>黄靖</v>
      </c>
      <c r="C1054" s="3" t="s">
        <v>397</v>
      </c>
      <c r="D1054" s="3" t="s">
        <v>966</v>
      </c>
      <c r="E1054" s="3"/>
    </row>
    <row r="1055" spans="1:5" ht="24.75" customHeight="1">
      <c r="A1055" s="4">
        <v>1053</v>
      </c>
      <c r="B1055" s="3" t="str">
        <f>"王多丽"</f>
        <v>王多丽</v>
      </c>
      <c r="C1055" s="3" t="s">
        <v>397</v>
      </c>
      <c r="D1055" s="3" t="s">
        <v>967</v>
      </c>
      <c r="E1055" s="3"/>
    </row>
    <row r="1056" spans="1:5" ht="24.75" customHeight="1">
      <c r="A1056" s="4">
        <v>1054</v>
      </c>
      <c r="B1056" s="3" t="str">
        <f>"吴珊珊"</f>
        <v>吴珊珊</v>
      </c>
      <c r="C1056" s="3" t="s">
        <v>397</v>
      </c>
      <c r="D1056" s="3" t="s">
        <v>968</v>
      </c>
      <c r="E1056" s="3"/>
    </row>
    <row r="1057" spans="1:5" ht="24.75" customHeight="1">
      <c r="A1057" s="4">
        <v>1055</v>
      </c>
      <c r="B1057" s="3" t="str">
        <f>"黄祖萍"</f>
        <v>黄祖萍</v>
      </c>
      <c r="C1057" s="3" t="s">
        <v>397</v>
      </c>
      <c r="D1057" s="3" t="s">
        <v>969</v>
      </c>
      <c r="E1057" s="3"/>
    </row>
    <row r="1058" spans="1:5" ht="24.75" customHeight="1">
      <c r="A1058" s="4">
        <v>1056</v>
      </c>
      <c r="B1058" s="3" t="str">
        <f>"邓美荣"</f>
        <v>邓美荣</v>
      </c>
      <c r="C1058" s="3" t="s">
        <v>397</v>
      </c>
      <c r="D1058" s="3" t="s">
        <v>970</v>
      </c>
      <c r="E1058" s="3"/>
    </row>
    <row r="1059" spans="1:5" ht="24.75" customHeight="1">
      <c r="A1059" s="4">
        <v>1057</v>
      </c>
      <c r="B1059" s="3" t="str">
        <f>"邓佳美"</f>
        <v>邓佳美</v>
      </c>
      <c r="C1059" s="3" t="s">
        <v>397</v>
      </c>
      <c r="D1059" s="3" t="s">
        <v>971</v>
      </c>
      <c r="E1059" s="3"/>
    </row>
    <row r="1060" spans="1:5" ht="24.75" customHeight="1">
      <c r="A1060" s="4">
        <v>1058</v>
      </c>
      <c r="B1060" s="3" t="str">
        <f>"陈芬婷"</f>
        <v>陈芬婷</v>
      </c>
      <c r="C1060" s="3" t="s">
        <v>397</v>
      </c>
      <c r="D1060" s="3" t="s">
        <v>972</v>
      </c>
      <c r="E1060" s="3"/>
    </row>
    <row r="1061" spans="1:5" ht="24.75" customHeight="1">
      <c r="A1061" s="4">
        <v>1059</v>
      </c>
      <c r="B1061" s="3" t="str">
        <f>"杨小燕"</f>
        <v>杨小燕</v>
      </c>
      <c r="C1061" s="3" t="s">
        <v>397</v>
      </c>
      <c r="D1061" s="3" t="s">
        <v>973</v>
      </c>
      <c r="E1061" s="3"/>
    </row>
    <row r="1062" spans="1:5" ht="24.75" customHeight="1">
      <c r="A1062" s="4">
        <v>1060</v>
      </c>
      <c r="B1062" s="3" t="str">
        <f>"叶娇艳"</f>
        <v>叶娇艳</v>
      </c>
      <c r="C1062" s="3" t="s">
        <v>397</v>
      </c>
      <c r="D1062" s="3" t="s">
        <v>974</v>
      </c>
      <c r="E1062" s="3"/>
    </row>
    <row r="1063" spans="1:5" ht="24.75" customHeight="1">
      <c r="A1063" s="4">
        <v>1061</v>
      </c>
      <c r="B1063" s="3" t="str">
        <f>"黎雪"</f>
        <v>黎雪</v>
      </c>
      <c r="C1063" s="3" t="s">
        <v>397</v>
      </c>
      <c r="D1063" s="3" t="s">
        <v>975</v>
      </c>
      <c r="E1063" s="3"/>
    </row>
    <row r="1064" spans="1:5" ht="24.75" customHeight="1">
      <c r="A1064" s="4">
        <v>1062</v>
      </c>
      <c r="B1064" s="3" t="str">
        <f>"王丽云"</f>
        <v>王丽云</v>
      </c>
      <c r="C1064" s="3" t="s">
        <v>397</v>
      </c>
      <c r="D1064" s="3" t="s">
        <v>976</v>
      </c>
      <c r="E1064" s="3"/>
    </row>
    <row r="1065" spans="1:5" ht="24.75" customHeight="1">
      <c r="A1065" s="4">
        <v>1063</v>
      </c>
      <c r="B1065" s="3" t="str">
        <f>"郭玉婷"</f>
        <v>郭玉婷</v>
      </c>
      <c r="C1065" s="3" t="s">
        <v>397</v>
      </c>
      <c r="D1065" s="3" t="s">
        <v>977</v>
      </c>
      <c r="E1065" s="3"/>
    </row>
    <row r="1066" spans="1:5" ht="24.75" customHeight="1">
      <c r="A1066" s="4">
        <v>1064</v>
      </c>
      <c r="B1066" s="3" t="str">
        <f>"王大新"</f>
        <v>王大新</v>
      </c>
      <c r="C1066" s="3" t="s">
        <v>397</v>
      </c>
      <c r="D1066" s="3" t="s">
        <v>978</v>
      </c>
      <c r="E1066" s="3"/>
    </row>
    <row r="1067" spans="1:5" ht="24.75" customHeight="1">
      <c r="A1067" s="4">
        <v>1065</v>
      </c>
      <c r="B1067" s="3" t="str">
        <f>"朱兰静"</f>
        <v>朱兰静</v>
      </c>
      <c r="C1067" s="3" t="s">
        <v>397</v>
      </c>
      <c r="D1067" s="3" t="s">
        <v>979</v>
      </c>
      <c r="E1067" s="3"/>
    </row>
    <row r="1068" spans="1:5" ht="24.75" customHeight="1">
      <c r="A1068" s="4">
        <v>1066</v>
      </c>
      <c r="B1068" s="3" t="str">
        <f>"李可"</f>
        <v>李可</v>
      </c>
      <c r="C1068" s="3" t="s">
        <v>397</v>
      </c>
      <c r="D1068" s="3" t="s">
        <v>890</v>
      </c>
      <c r="E1068" s="3"/>
    </row>
    <row r="1069" spans="1:5" ht="24.75" customHeight="1">
      <c r="A1069" s="4">
        <v>1067</v>
      </c>
      <c r="B1069" s="3" t="str">
        <f>"李雪青"</f>
        <v>李雪青</v>
      </c>
      <c r="C1069" s="3" t="s">
        <v>397</v>
      </c>
      <c r="D1069" s="3" t="s">
        <v>980</v>
      </c>
      <c r="E1069" s="3"/>
    </row>
    <row r="1070" spans="1:5" ht="24.75" customHeight="1">
      <c r="A1070" s="4">
        <v>1068</v>
      </c>
      <c r="B1070" s="3" t="str">
        <f>"陈叶"</f>
        <v>陈叶</v>
      </c>
      <c r="C1070" s="3" t="s">
        <v>397</v>
      </c>
      <c r="D1070" s="3" t="s">
        <v>981</v>
      </c>
      <c r="E1070" s="3"/>
    </row>
    <row r="1071" spans="1:5" ht="24.75" customHeight="1">
      <c r="A1071" s="4">
        <v>1069</v>
      </c>
      <c r="B1071" s="3" t="str">
        <f>"李丽"</f>
        <v>李丽</v>
      </c>
      <c r="C1071" s="3" t="s">
        <v>397</v>
      </c>
      <c r="D1071" s="3" t="s">
        <v>982</v>
      </c>
      <c r="E1071" s="3"/>
    </row>
    <row r="1072" spans="1:5" ht="24.75" customHeight="1">
      <c r="A1072" s="4">
        <v>1070</v>
      </c>
      <c r="B1072" s="3" t="str">
        <f>"刘琼妹"</f>
        <v>刘琼妹</v>
      </c>
      <c r="C1072" s="3" t="s">
        <v>397</v>
      </c>
      <c r="D1072" s="3" t="s">
        <v>983</v>
      </c>
      <c r="E1072" s="3"/>
    </row>
    <row r="1073" spans="1:5" ht="24.75" customHeight="1">
      <c r="A1073" s="4">
        <v>1071</v>
      </c>
      <c r="B1073" s="3" t="str">
        <f>"王子云"</f>
        <v>王子云</v>
      </c>
      <c r="C1073" s="3" t="s">
        <v>397</v>
      </c>
      <c r="D1073" s="3" t="s">
        <v>984</v>
      </c>
      <c r="E1073" s="3"/>
    </row>
    <row r="1074" spans="1:5" ht="24.75" customHeight="1">
      <c r="A1074" s="4">
        <v>1072</v>
      </c>
      <c r="B1074" s="3" t="str">
        <f>"王丁玉"</f>
        <v>王丁玉</v>
      </c>
      <c r="C1074" s="3" t="s">
        <v>397</v>
      </c>
      <c r="D1074" s="3" t="s">
        <v>985</v>
      </c>
      <c r="E1074" s="3"/>
    </row>
    <row r="1075" spans="1:5" ht="24.75" customHeight="1">
      <c r="A1075" s="4">
        <v>1073</v>
      </c>
      <c r="B1075" s="3" t="str">
        <f>"陈丽娜"</f>
        <v>陈丽娜</v>
      </c>
      <c r="C1075" s="3" t="s">
        <v>397</v>
      </c>
      <c r="D1075" s="3" t="s">
        <v>986</v>
      </c>
      <c r="E1075" s="3"/>
    </row>
    <row r="1076" spans="1:5" ht="24.75" customHeight="1">
      <c r="A1076" s="4">
        <v>1074</v>
      </c>
      <c r="B1076" s="3" t="str">
        <f>"冼鸿"</f>
        <v>冼鸿</v>
      </c>
      <c r="C1076" s="3" t="s">
        <v>397</v>
      </c>
      <c r="D1076" s="3" t="s">
        <v>987</v>
      </c>
      <c r="E1076" s="3"/>
    </row>
    <row r="1077" spans="1:5" ht="24.75" customHeight="1">
      <c r="A1077" s="4">
        <v>1075</v>
      </c>
      <c r="B1077" s="3" t="str">
        <f>"周小丽"</f>
        <v>周小丽</v>
      </c>
      <c r="C1077" s="3" t="s">
        <v>397</v>
      </c>
      <c r="D1077" s="3" t="s">
        <v>988</v>
      </c>
      <c r="E1077" s="3"/>
    </row>
    <row r="1078" spans="1:5" ht="24.75" customHeight="1">
      <c r="A1078" s="4">
        <v>1076</v>
      </c>
      <c r="B1078" s="3" t="str">
        <f>"梁海珍"</f>
        <v>梁海珍</v>
      </c>
      <c r="C1078" s="3" t="s">
        <v>397</v>
      </c>
      <c r="D1078" s="3" t="s">
        <v>989</v>
      </c>
      <c r="E1078" s="3"/>
    </row>
    <row r="1079" spans="1:5" ht="24.75" customHeight="1">
      <c r="A1079" s="4">
        <v>1077</v>
      </c>
      <c r="B1079" s="3" t="str">
        <f>"徐丽敏"</f>
        <v>徐丽敏</v>
      </c>
      <c r="C1079" s="3" t="s">
        <v>397</v>
      </c>
      <c r="D1079" s="3" t="s">
        <v>990</v>
      </c>
      <c r="E1079" s="3"/>
    </row>
    <row r="1080" spans="1:5" ht="24.75" customHeight="1">
      <c r="A1080" s="4">
        <v>1078</v>
      </c>
      <c r="B1080" s="3" t="str">
        <f>"赖利益"</f>
        <v>赖利益</v>
      </c>
      <c r="C1080" s="3" t="s">
        <v>991</v>
      </c>
      <c r="D1080" s="3" t="s">
        <v>992</v>
      </c>
      <c r="E1080" s="3"/>
    </row>
    <row r="1081" spans="1:5" ht="24.75" customHeight="1">
      <c r="A1081" s="4">
        <v>1079</v>
      </c>
      <c r="B1081" s="3" t="str">
        <f>"王丹"</f>
        <v>王丹</v>
      </c>
      <c r="C1081" s="3" t="s">
        <v>991</v>
      </c>
      <c r="D1081" s="3" t="s">
        <v>924</v>
      </c>
      <c r="E1081" s="3"/>
    </row>
    <row r="1082" spans="1:5" ht="24.75" customHeight="1">
      <c r="A1082" s="4">
        <v>1080</v>
      </c>
      <c r="B1082" s="3" t="str">
        <f>"严妍"</f>
        <v>严妍</v>
      </c>
      <c r="C1082" s="3" t="s">
        <v>991</v>
      </c>
      <c r="D1082" s="3" t="s">
        <v>993</v>
      </c>
      <c r="E1082" s="3"/>
    </row>
    <row r="1083" spans="1:5" ht="24.75" customHeight="1">
      <c r="A1083" s="4">
        <v>1081</v>
      </c>
      <c r="B1083" s="3" t="str">
        <f>"谭冰"</f>
        <v>谭冰</v>
      </c>
      <c r="C1083" s="3" t="s">
        <v>991</v>
      </c>
      <c r="D1083" s="3" t="s">
        <v>994</v>
      </c>
      <c r="E1083" s="3"/>
    </row>
    <row r="1084" spans="1:5" ht="24.75" customHeight="1">
      <c r="A1084" s="4">
        <v>1082</v>
      </c>
      <c r="B1084" s="3" t="str">
        <f>"徐玉妹"</f>
        <v>徐玉妹</v>
      </c>
      <c r="C1084" s="3" t="s">
        <v>991</v>
      </c>
      <c r="D1084" s="3" t="s">
        <v>995</v>
      </c>
      <c r="E1084" s="3"/>
    </row>
    <row r="1085" spans="1:5" ht="24.75" customHeight="1">
      <c r="A1085" s="4">
        <v>1083</v>
      </c>
      <c r="B1085" s="3" t="str">
        <f>"符启研"</f>
        <v>符启研</v>
      </c>
      <c r="C1085" s="3" t="s">
        <v>991</v>
      </c>
      <c r="D1085" s="3" t="s">
        <v>871</v>
      </c>
      <c r="E1085" s="3"/>
    </row>
    <row r="1086" spans="1:5" ht="24.75" customHeight="1">
      <c r="A1086" s="4">
        <v>1084</v>
      </c>
      <c r="B1086" s="3" t="str">
        <f>"杨文"</f>
        <v>杨文</v>
      </c>
      <c r="C1086" s="3" t="s">
        <v>996</v>
      </c>
      <c r="D1086" s="3" t="s">
        <v>997</v>
      </c>
      <c r="E1086" s="3"/>
    </row>
    <row r="1087" spans="1:5" ht="24.75" customHeight="1">
      <c r="A1087" s="4">
        <v>1085</v>
      </c>
      <c r="B1087" s="3" t="str">
        <f>"王桂云"</f>
        <v>王桂云</v>
      </c>
      <c r="C1087" s="3" t="s">
        <v>996</v>
      </c>
      <c r="D1087" s="3" t="s">
        <v>998</v>
      </c>
      <c r="E1087" s="3"/>
    </row>
    <row r="1088" spans="1:5" ht="24.75" customHeight="1">
      <c r="A1088" s="4">
        <v>1086</v>
      </c>
      <c r="B1088" s="3" t="str">
        <f>"杨小雪"</f>
        <v>杨小雪</v>
      </c>
      <c r="C1088" s="3" t="s">
        <v>996</v>
      </c>
      <c r="D1088" s="3" t="s">
        <v>864</v>
      </c>
      <c r="E1088" s="3"/>
    </row>
    <row r="1089" spans="1:5" ht="24.75" customHeight="1">
      <c r="A1089" s="4">
        <v>1087</v>
      </c>
      <c r="B1089" s="3" t="str">
        <f>"卢岳丽"</f>
        <v>卢岳丽</v>
      </c>
      <c r="C1089" s="3" t="s">
        <v>996</v>
      </c>
      <c r="D1089" s="3" t="s">
        <v>946</v>
      </c>
      <c r="E1089" s="3"/>
    </row>
    <row r="1090" spans="1:5" ht="24.75" customHeight="1">
      <c r="A1090" s="4">
        <v>1088</v>
      </c>
      <c r="B1090" s="3" t="str">
        <f>"徐日林"</f>
        <v>徐日林</v>
      </c>
      <c r="C1090" s="3" t="s">
        <v>996</v>
      </c>
      <c r="D1090" s="3" t="s">
        <v>999</v>
      </c>
      <c r="E1090" s="3"/>
    </row>
    <row r="1091" spans="1:5" ht="24.75" customHeight="1">
      <c r="A1091" s="4">
        <v>1089</v>
      </c>
      <c r="B1091" s="3" t="str">
        <f>"廖淑娟"</f>
        <v>廖淑娟</v>
      </c>
      <c r="C1091" s="3" t="s">
        <v>996</v>
      </c>
      <c r="D1091" s="3" t="s">
        <v>314</v>
      </c>
      <c r="E1091" s="3"/>
    </row>
    <row r="1092" spans="1:5" ht="24.75" customHeight="1">
      <c r="A1092" s="4">
        <v>1090</v>
      </c>
      <c r="B1092" s="3" t="str">
        <f>"李小妹"</f>
        <v>李小妹</v>
      </c>
      <c r="C1092" s="3" t="s">
        <v>996</v>
      </c>
      <c r="D1092" s="3" t="s">
        <v>1000</v>
      </c>
      <c r="E1092" s="3"/>
    </row>
    <row r="1093" spans="1:5" ht="24.75" customHeight="1">
      <c r="A1093" s="4">
        <v>1091</v>
      </c>
      <c r="B1093" s="3" t="str">
        <f>"姜虹"</f>
        <v>姜虹</v>
      </c>
      <c r="C1093" s="3" t="s">
        <v>996</v>
      </c>
      <c r="D1093" s="3" t="s">
        <v>1001</v>
      </c>
      <c r="E1093" s="3"/>
    </row>
    <row r="1094" spans="1:5" ht="24.75" customHeight="1">
      <c r="A1094" s="4">
        <v>1092</v>
      </c>
      <c r="B1094" s="3" t="str">
        <f>"劳小顺"</f>
        <v>劳小顺</v>
      </c>
      <c r="C1094" s="3" t="s">
        <v>996</v>
      </c>
      <c r="D1094" s="3" t="s">
        <v>1002</v>
      </c>
      <c r="E1094" s="3"/>
    </row>
    <row r="1095" spans="1:5" ht="24.75" customHeight="1">
      <c r="A1095" s="4">
        <v>1093</v>
      </c>
      <c r="B1095" s="3" t="str">
        <f>"林孟丹"</f>
        <v>林孟丹</v>
      </c>
      <c r="C1095" s="3" t="s">
        <v>996</v>
      </c>
      <c r="D1095" s="3" t="s">
        <v>1003</v>
      </c>
      <c r="E1095" s="3"/>
    </row>
    <row r="1096" spans="1:5" ht="24.75" customHeight="1">
      <c r="A1096" s="4">
        <v>1094</v>
      </c>
      <c r="B1096" s="3" t="str">
        <f>"黄桂"</f>
        <v>黄桂</v>
      </c>
      <c r="C1096" s="3" t="s">
        <v>996</v>
      </c>
      <c r="D1096" s="3" t="s">
        <v>1004</v>
      </c>
      <c r="E1096" s="3"/>
    </row>
    <row r="1097" spans="1:5" ht="24.75" customHeight="1">
      <c r="A1097" s="4">
        <v>1095</v>
      </c>
      <c r="B1097" s="3" t="str">
        <f>"符玲娜"</f>
        <v>符玲娜</v>
      </c>
      <c r="C1097" s="3" t="s">
        <v>996</v>
      </c>
      <c r="D1097" s="3" t="s">
        <v>1005</v>
      </c>
      <c r="E1097" s="3"/>
    </row>
    <row r="1098" spans="1:5" ht="24.75" customHeight="1">
      <c r="A1098" s="4">
        <v>1096</v>
      </c>
      <c r="B1098" s="3" t="str">
        <f>"陈帼波"</f>
        <v>陈帼波</v>
      </c>
      <c r="C1098" s="3" t="s">
        <v>996</v>
      </c>
      <c r="D1098" s="3" t="s">
        <v>769</v>
      </c>
      <c r="E1098" s="3"/>
    </row>
    <row r="1099" spans="1:5" ht="24.75" customHeight="1">
      <c r="A1099" s="4">
        <v>1097</v>
      </c>
      <c r="B1099" s="3" t="str">
        <f>"许娇丽"</f>
        <v>许娇丽</v>
      </c>
      <c r="C1099" s="3" t="s">
        <v>996</v>
      </c>
      <c r="D1099" s="3" t="s">
        <v>1006</v>
      </c>
      <c r="E1099" s="3"/>
    </row>
    <row r="1100" spans="1:5" ht="24.75" customHeight="1">
      <c r="A1100" s="4">
        <v>1098</v>
      </c>
      <c r="B1100" s="3" t="str">
        <f>"郑少叶"</f>
        <v>郑少叶</v>
      </c>
      <c r="C1100" s="3" t="s">
        <v>996</v>
      </c>
      <c r="D1100" s="3" t="s">
        <v>1007</v>
      </c>
      <c r="E1100" s="3"/>
    </row>
    <row r="1101" spans="1:5" ht="24.75" customHeight="1">
      <c r="A1101" s="4">
        <v>1099</v>
      </c>
      <c r="B1101" s="3" t="str">
        <f>"林彩虹"</f>
        <v>林彩虹</v>
      </c>
      <c r="C1101" s="3" t="s">
        <v>996</v>
      </c>
      <c r="D1101" s="3" t="s">
        <v>1008</v>
      </c>
      <c r="E1101" s="3"/>
    </row>
    <row r="1102" spans="1:5" ht="24.75" customHeight="1">
      <c r="A1102" s="4">
        <v>1100</v>
      </c>
      <c r="B1102" s="3" t="str">
        <f>"符英楷"</f>
        <v>符英楷</v>
      </c>
      <c r="C1102" s="3" t="s">
        <v>996</v>
      </c>
      <c r="D1102" s="3" t="s">
        <v>1009</v>
      </c>
      <c r="E1102" s="3"/>
    </row>
    <row r="1103" spans="1:5" ht="24.75" customHeight="1">
      <c r="A1103" s="4">
        <v>1101</v>
      </c>
      <c r="B1103" s="3" t="str">
        <f>"黄海引"</f>
        <v>黄海引</v>
      </c>
      <c r="C1103" s="3" t="s">
        <v>996</v>
      </c>
      <c r="D1103" s="3" t="s">
        <v>91</v>
      </c>
      <c r="E1103" s="3"/>
    </row>
    <row r="1104" spans="1:5" ht="24.75" customHeight="1">
      <c r="A1104" s="4">
        <v>1102</v>
      </c>
      <c r="B1104" s="3" t="str">
        <f>"黄小波"</f>
        <v>黄小波</v>
      </c>
      <c r="C1104" s="3" t="s">
        <v>996</v>
      </c>
      <c r="D1104" s="3" t="s">
        <v>1010</v>
      </c>
      <c r="E1104" s="3"/>
    </row>
    <row r="1105" spans="1:5" ht="24.75" customHeight="1">
      <c r="A1105" s="4">
        <v>1103</v>
      </c>
      <c r="B1105" s="3" t="str">
        <f>"周慧冰"</f>
        <v>周慧冰</v>
      </c>
      <c r="C1105" s="3" t="s">
        <v>996</v>
      </c>
      <c r="D1105" s="3" t="s">
        <v>1011</v>
      </c>
      <c r="E1105" s="3"/>
    </row>
    <row r="1106" spans="1:5" ht="24.75" customHeight="1">
      <c r="A1106" s="4">
        <v>1104</v>
      </c>
      <c r="B1106" s="3" t="str">
        <f>"陈艳丹"</f>
        <v>陈艳丹</v>
      </c>
      <c r="C1106" s="3" t="s">
        <v>996</v>
      </c>
      <c r="D1106" s="3" t="s">
        <v>1012</v>
      </c>
      <c r="E1106" s="3"/>
    </row>
    <row r="1107" spans="1:5" ht="24.75" customHeight="1">
      <c r="A1107" s="4">
        <v>1105</v>
      </c>
      <c r="B1107" s="3" t="str">
        <f>"谢雪梅"</f>
        <v>谢雪梅</v>
      </c>
      <c r="C1107" s="3" t="s">
        <v>996</v>
      </c>
      <c r="D1107" s="3" t="s">
        <v>1013</v>
      </c>
      <c r="E1107" s="3"/>
    </row>
    <row r="1108" spans="1:5" ht="24.75" customHeight="1">
      <c r="A1108" s="4">
        <v>1106</v>
      </c>
      <c r="B1108" s="3" t="str">
        <f>"李石乾"</f>
        <v>李石乾</v>
      </c>
      <c r="C1108" s="3" t="s">
        <v>996</v>
      </c>
      <c r="D1108" s="3" t="s">
        <v>1014</v>
      </c>
      <c r="E1108" s="3"/>
    </row>
    <row r="1109" spans="1:5" ht="24.75" customHeight="1">
      <c r="A1109" s="4">
        <v>1107</v>
      </c>
      <c r="B1109" s="3" t="str">
        <f>"邱垂彬"</f>
        <v>邱垂彬</v>
      </c>
      <c r="C1109" s="3" t="s">
        <v>996</v>
      </c>
      <c r="D1109" s="3" t="s">
        <v>1015</v>
      </c>
      <c r="E1109" s="3"/>
    </row>
    <row r="1110" spans="1:5" ht="24.75" customHeight="1">
      <c r="A1110" s="4">
        <v>1108</v>
      </c>
      <c r="B1110" s="3" t="str">
        <f>"严凤萍"</f>
        <v>严凤萍</v>
      </c>
      <c r="C1110" s="3" t="s">
        <v>996</v>
      </c>
      <c r="D1110" s="3" t="s">
        <v>1016</v>
      </c>
      <c r="E1110" s="3"/>
    </row>
    <row r="1111" spans="1:5" ht="24.75" customHeight="1">
      <c r="A1111" s="4">
        <v>1109</v>
      </c>
      <c r="B1111" s="3" t="str">
        <f>"赵梦"</f>
        <v>赵梦</v>
      </c>
      <c r="C1111" s="3" t="s">
        <v>996</v>
      </c>
      <c r="D1111" s="3" t="s">
        <v>1017</v>
      </c>
      <c r="E1111" s="3"/>
    </row>
    <row r="1112" spans="1:5" ht="24.75" customHeight="1">
      <c r="A1112" s="4">
        <v>1110</v>
      </c>
      <c r="B1112" s="3" t="str">
        <f>"符惠珠"</f>
        <v>符惠珠</v>
      </c>
      <c r="C1112" s="3" t="s">
        <v>996</v>
      </c>
      <c r="D1112" s="3" t="s">
        <v>1018</v>
      </c>
      <c r="E1112" s="3"/>
    </row>
    <row r="1113" spans="1:5" ht="24.75" customHeight="1">
      <c r="A1113" s="4">
        <v>1111</v>
      </c>
      <c r="B1113" s="3" t="str">
        <f>"梁婷婷"</f>
        <v>梁婷婷</v>
      </c>
      <c r="C1113" s="3" t="s">
        <v>996</v>
      </c>
      <c r="D1113" s="3" t="s">
        <v>1019</v>
      </c>
      <c r="E1113" s="3"/>
    </row>
    <row r="1114" spans="1:5" ht="24.75" customHeight="1">
      <c r="A1114" s="4">
        <v>1112</v>
      </c>
      <c r="B1114" s="3" t="str">
        <f>"薛凤焕"</f>
        <v>薛凤焕</v>
      </c>
      <c r="C1114" s="3" t="s">
        <v>996</v>
      </c>
      <c r="D1114" s="3" t="s">
        <v>1020</v>
      </c>
      <c r="E1114" s="3"/>
    </row>
    <row r="1115" spans="1:5" ht="24.75" customHeight="1">
      <c r="A1115" s="4">
        <v>1113</v>
      </c>
      <c r="B1115" s="3" t="str">
        <f>"李娣滨"</f>
        <v>李娣滨</v>
      </c>
      <c r="C1115" s="3" t="s">
        <v>996</v>
      </c>
      <c r="D1115" s="3" t="s">
        <v>1021</v>
      </c>
      <c r="E1115" s="3"/>
    </row>
    <row r="1116" spans="1:5" ht="24.75" customHeight="1">
      <c r="A1116" s="4">
        <v>1114</v>
      </c>
      <c r="B1116" s="3" t="str">
        <f>"陈碧玉"</f>
        <v>陈碧玉</v>
      </c>
      <c r="C1116" s="3" t="s">
        <v>996</v>
      </c>
      <c r="D1116" s="3" t="s">
        <v>1022</v>
      </c>
      <c r="E1116" s="3"/>
    </row>
    <row r="1117" spans="1:5" ht="24.75" customHeight="1">
      <c r="A1117" s="4">
        <v>1115</v>
      </c>
      <c r="B1117" s="3" t="str">
        <f>"李俊亨"</f>
        <v>李俊亨</v>
      </c>
      <c r="C1117" s="3" t="s">
        <v>996</v>
      </c>
      <c r="D1117" s="3" t="s">
        <v>1023</v>
      </c>
      <c r="E1117" s="3"/>
    </row>
    <row r="1118" spans="1:5" ht="24.75" customHeight="1">
      <c r="A1118" s="4">
        <v>1116</v>
      </c>
      <c r="B1118" s="3" t="str">
        <f>"陈晓芳"</f>
        <v>陈晓芳</v>
      </c>
      <c r="C1118" s="3" t="s">
        <v>996</v>
      </c>
      <c r="D1118" s="3" t="s">
        <v>1024</v>
      </c>
      <c r="E1118" s="3"/>
    </row>
    <row r="1119" spans="1:5" ht="24.75" customHeight="1">
      <c r="A1119" s="4">
        <v>1117</v>
      </c>
      <c r="B1119" s="3" t="str">
        <f>"陈秋燕"</f>
        <v>陈秋燕</v>
      </c>
      <c r="C1119" s="3" t="s">
        <v>996</v>
      </c>
      <c r="D1119" s="3" t="s">
        <v>1025</v>
      </c>
      <c r="E1119" s="3"/>
    </row>
    <row r="1120" spans="1:5" ht="24.75" customHeight="1">
      <c r="A1120" s="4">
        <v>1118</v>
      </c>
      <c r="B1120" s="3" t="str">
        <f>"魏胤"</f>
        <v>魏胤</v>
      </c>
      <c r="C1120" s="3" t="s">
        <v>996</v>
      </c>
      <c r="D1120" s="3" t="s">
        <v>1026</v>
      </c>
      <c r="E1120" s="3"/>
    </row>
    <row r="1121" spans="1:5" ht="24.75" customHeight="1">
      <c r="A1121" s="4">
        <v>1119</v>
      </c>
      <c r="B1121" s="3" t="str">
        <f>"苏冰冰"</f>
        <v>苏冰冰</v>
      </c>
      <c r="C1121" s="3" t="s">
        <v>996</v>
      </c>
      <c r="D1121" s="3" t="s">
        <v>1027</v>
      </c>
      <c r="E1121" s="3"/>
    </row>
    <row r="1122" spans="1:5" ht="24.75" customHeight="1">
      <c r="A1122" s="4">
        <v>1120</v>
      </c>
      <c r="B1122" s="3" t="str">
        <f>"张婧蕾"</f>
        <v>张婧蕾</v>
      </c>
      <c r="C1122" s="3" t="s">
        <v>996</v>
      </c>
      <c r="D1122" s="3" t="s">
        <v>1028</v>
      </c>
      <c r="E1122" s="3"/>
    </row>
    <row r="1123" spans="1:5" ht="24.75" customHeight="1">
      <c r="A1123" s="4">
        <v>1121</v>
      </c>
      <c r="B1123" s="3" t="str">
        <f>"王颖"</f>
        <v>王颖</v>
      </c>
      <c r="C1123" s="3" t="s">
        <v>996</v>
      </c>
      <c r="D1123" s="3" t="s">
        <v>113</v>
      </c>
      <c r="E1123" s="3"/>
    </row>
    <row r="1124" spans="1:5" ht="24.75" customHeight="1">
      <c r="A1124" s="4">
        <v>1122</v>
      </c>
      <c r="B1124" s="3" t="str">
        <f>"李露"</f>
        <v>李露</v>
      </c>
      <c r="C1124" s="3" t="s">
        <v>996</v>
      </c>
      <c r="D1124" s="3" t="s">
        <v>1029</v>
      </c>
      <c r="E1124" s="3"/>
    </row>
    <row r="1125" spans="1:5" ht="24.75" customHeight="1">
      <c r="A1125" s="4">
        <v>1123</v>
      </c>
      <c r="B1125" s="3" t="str">
        <f>"何婆姑"</f>
        <v>何婆姑</v>
      </c>
      <c r="C1125" s="3" t="s">
        <v>996</v>
      </c>
      <c r="D1125" s="3" t="s">
        <v>1030</v>
      </c>
      <c r="E1125" s="3"/>
    </row>
    <row r="1126" spans="1:5" ht="24.75" customHeight="1">
      <c r="A1126" s="4">
        <v>1124</v>
      </c>
      <c r="B1126" s="3" t="str">
        <f>"陈春姑"</f>
        <v>陈春姑</v>
      </c>
      <c r="C1126" s="3" t="s">
        <v>996</v>
      </c>
      <c r="D1126" s="3" t="s">
        <v>1031</v>
      </c>
      <c r="E1126" s="3"/>
    </row>
    <row r="1127" spans="1:5" ht="24.75" customHeight="1">
      <c r="A1127" s="4">
        <v>1125</v>
      </c>
      <c r="B1127" s="3" t="str">
        <f>"杨泽豪"</f>
        <v>杨泽豪</v>
      </c>
      <c r="C1127" s="3" t="s">
        <v>996</v>
      </c>
      <c r="D1127" s="3" t="s">
        <v>1032</v>
      </c>
      <c r="E1127" s="3"/>
    </row>
    <row r="1128" spans="1:5" ht="24.75" customHeight="1">
      <c r="A1128" s="4">
        <v>1126</v>
      </c>
      <c r="B1128" s="3" t="str">
        <f>"吴兴媚"</f>
        <v>吴兴媚</v>
      </c>
      <c r="C1128" s="3" t="s">
        <v>996</v>
      </c>
      <c r="D1128" s="3" t="s">
        <v>1033</v>
      </c>
      <c r="E1128" s="3"/>
    </row>
    <row r="1129" spans="1:5" ht="24.75" customHeight="1">
      <c r="A1129" s="4">
        <v>1127</v>
      </c>
      <c r="B1129" s="3" t="str">
        <f>"张荣曲"</f>
        <v>张荣曲</v>
      </c>
      <c r="C1129" s="3" t="s">
        <v>996</v>
      </c>
      <c r="D1129" s="3" t="s">
        <v>1034</v>
      </c>
      <c r="E1129" s="3"/>
    </row>
    <row r="1130" spans="1:5" ht="24.75" customHeight="1">
      <c r="A1130" s="4">
        <v>1128</v>
      </c>
      <c r="B1130" s="3" t="str">
        <f>"冯佳慧"</f>
        <v>冯佳慧</v>
      </c>
      <c r="C1130" s="3" t="s">
        <v>996</v>
      </c>
      <c r="D1130" s="3" t="s">
        <v>1035</v>
      </c>
      <c r="E1130" s="3"/>
    </row>
    <row r="1131" spans="1:5" ht="24.75" customHeight="1">
      <c r="A1131" s="4">
        <v>1129</v>
      </c>
      <c r="B1131" s="3" t="str">
        <f>"曾海原"</f>
        <v>曾海原</v>
      </c>
      <c r="C1131" s="3" t="s">
        <v>996</v>
      </c>
      <c r="D1131" s="3" t="s">
        <v>1036</v>
      </c>
      <c r="E1131" s="3"/>
    </row>
    <row r="1132" spans="1:5" ht="24.75" customHeight="1">
      <c r="A1132" s="4">
        <v>1130</v>
      </c>
      <c r="B1132" s="3" t="str">
        <f>"符井妹"</f>
        <v>符井妹</v>
      </c>
      <c r="C1132" s="3" t="s">
        <v>996</v>
      </c>
      <c r="D1132" s="3" t="s">
        <v>779</v>
      </c>
      <c r="E1132" s="3"/>
    </row>
    <row r="1133" spans="1:5" ht="24.75" customHeight="1">
      <c r="A1133" s="4">
        <v>1131</v>
      </c>
      <c r="B1133" s="3" t="str">
        <f>"孙新"</f>
        <v>孙新</v>
      </c>
      <c r="C1133" s="3" t="s">
        <v>996</v>
      </c>
      <c r="D1133" s="3" t="s">
        <v>1037</v>
      </c>
      <c r="E1133" s="3"/>
    </row>
    <row r="1134" spans="1:5" ht="24.75" customHeight="1">
      <c r="A1134" s="4">
        <v>1132</v>
      </c>
      <c r="B1134" s="3" t="str">
        <f>"唐蔗"</f>
        <v>唐蔗</v>
      </c>
      <c r="C1134" s="3" t="s">
        <v>996</v>
      </c>
      <c r="D1134" s="3" t="s">
        <v>899</v>
      </c>
      <c r="E1134" s="3"/>
    </row>
    <row r="1135" spans="1:5" ht="24.75" customHeight="1">
      <c r="A1135" s="4">
        <v>1133</v>
      </c>
      <c r="B1135" s="3" t="str">
        <f>"李阳宽"</f>
        <v>李阳宽</v>
      </c>
      <c r="C1135" s="3" t="s">
        <v>996</v>
      </c>
      <c r="D1135" s="3" t="s">
        <v>1038</v>
      </c>
      <c r="E1135" s="3"/>
    </row>
    <row r="1136" spans="1:5" ht="24.75" customHeight="1">
      <c r="A1136" s="4">
        <v>1134</v>
      </c>
      <c r="B1136" s="3" t="str">
        <f>"潘福女"</f>
        <v>潘福女</v>
      </c>
      <c r="C1136" s="3" t="s">
        <v>996</v>
      </c>
      <c r="D1136" s="3" t="s">
        <v>1039</v>
      </c>
      <c r="E1136" s="3"/>
    </row>
    <row r="1137" spans="1:5" ht="24.75" customHeight="1">
      <c r="A1137" s="4">
        <v>1135</v>
      </c>
      <c r="B1137" s="3" t="str">
        <f>"潘玉伟  "</f>
        <v>潘玉伟  </v>
      </c>
      <c r="C1137" s="3" t="s">
        <v>996</v>
      </c>
      <c r="D1137" s="3" t="s">
        <v>1040</v>
      </c>
      <c r="E1137" s="3"/>
    </row>
    <row r="1138" spans="1:5" ht="24.75" customHeight="1">
      <c r="A1138" s="4">
        <v>1136</v>
      </c>
      <c r="B1138" s="3" t="str">
        <f>"邱相儒"</f>
        <v>邱相儒</v>
      </c>
      <c r="C1138" s="3" t="s">
        <v>996</v>
      </c>
      <c r="D1138" s="3" t="s">
        <v>1041</v>
      </c>
      <c r="E1138" s="3"/>
    </row>
    <row r="1139" spans="1:5" ht="24.75" customHeight="1">
      <c r="A1139" s="4">
        <v>1137</v>
      </c>
      <c r="B1139" s="3" t="str">
        <f>"卢珍丽"</f>
        <v>卢珍丽</v>
      </c>
      <c r="C1139" s="3" t="s">
        <v>996</v>
      </c>
      <c r="D1139" s="3" t="s">
        <v>1042</v>
      </c>
      <c r="E1139" s="3"/>
    </row>
    <row r="1140" spans="1:5" ht="24.75" customHeight="1">
      <c r="A1140" s="4">
        <v>1138</v>
      </c>
      <c r="B1140" s="3" t="str">
        <f>"苏庆羽"</f>
        <v>苏庆羽</v>
      </c>
      <c r="C1140" s="3" t="s">
        <v>996</v>
      </c>
      <c r="D1140" s="3" t="s">
        <v>197</v>
      </c>
      <c r="E1140" s="3"/>
    </row>
    <row r="1141" spans="1:5" ht="24.75" customHeight="1">
      <c r="A1141" s="4">
        <v>1139</v>
      </c>
      <c r="B1141" s="3" t="str">
        <f>"王敏"</f>
        <v>王敏</v>
      </c>
      <c r="C1141" s="3" t="s">
        <v>996</v>
      </c>
      <c r="D1141" s="3" t="s">
        <v>1043</v>
      </c>
      <c r="E1141" s="3"/>
    </row>
    <row r="1142" spans="1:5" ht="24.75" customHeight="1">
      <c r="A1142" s="4">
        <v>1140</v>
      </c>
      <c r="B1142" s="3" t="str">
        <f>"李家静"</f>
        <v>李家静</v>
      </c>
      <c r="C1142" s="3" t="s">
        <v>996</v>
      </c>
      <c r="D1142" s="3" t="s">
        <v>77</v>
      </c>
      <c r="E1142" s="3"/>
    </row>
    <row r="1143" spans="1:5" ht="24.75" customHeight="1">
      <c r="A1143" s="4">
        <v>1141</v>
      </c>
      <c r="B1143" s="3" t="str">
        <f>"冯秀丽"</f>
        <v>冯秀丽</v>
      </c>
      <c r="C1143" s="3" t="s">
        <v>996</v>
      </c>
      <c r="D1143" s="3" t="s">
        <v>1044</v>
      </c>
      <c r="E1143" s="3"/>
    </row>
    <row r="1144" spans="1:5" ht="24.75" customHeight="1">
      <c r="A1144" s="4">
        <v>1142</v>
      </c>
      <c r="B1144" s="3" t="str">
        <f>"张文娟"</f>
        <v>张文娟</v>
      </c>
      <c r="C1144" s="3" t="s">
        <v>996</v>
      </c>
      <c r="D1144" s="3" t="s">
        <v>1045</v>
      </c>
      <c r="E1144" s="3"/>
    </row>
    <row r="1145" spans="1:5" ht="24.75" customHeight="1">
      <c r="A1145" s="4">
        <v>1143</v>
      </c>
      <c r="B1145" s="3" t="str">
        <f>"洪二妹"</f>
        <v>洪二妹</v>
      </c>
      <c r="C1145" s="3" t="s">
        <v>996</v>
      </c>
      <c r="D1145" s="3" t="s">
        <v>1046</v>
      </c>
      <c r="E1145" s="3"/>
    </row>
    <row r="1146" spans="1:5" ht="24.75" customHeight="1">
      <c r="A1146" s="4">
        <v>1144</v>
      </c>
      <c r="B1146" s="3" t="str">
        <f>"王小琴"</f>
        <v>王小琴</v>
      </c>
      <c r="C1146" s="3" t="s">
        <v>996</v>
      </c>
      <c r="D1146" s="3" t="s">
        <v>1047</v>
      </c>
      <c r="E1146" s="3"/>
    </row>
    <row r="1147" spans="1:5" ht="24.75" customHeight="1">
      <c r="A1147" s="4">
        <v>1145</v>
      </c>
      <c r="B1147" s="3" t="str">
        <f>"许小娜"</f>
        <v>许小娜</v>
      </c>
      <c r="C1147" s="3" t="s">
        <v>996</v>
      </c>
      <c r="D1147" s="3" t="s">
        <v>925</v>
      </c>
      <c r="E1147" s="3"/>
    </row>
    <row r="1148" spans="1:5" ht="24.75" customHeight="1">
      <c r="A1148" s="4">
        <v>1146</v>
      </c>
      <c r="B1148" s="3" t="str">
        <f>"徐安琪"</f>
        <v>徐安琪</v>
      </c>
      <c r="C1148" s="3" t="s">
        <v>996</v>
      </c>
      <c r="D1148" s="3" t="s">
        <v>1048</v>
      </c>
      <c r="E1148" s="3"/>
    </row>
    <row r="1149" spans="1:5" ht="24.75" customHeight="1">
      <c r="A1149" s="4">
        <v>1147</v>
      </c>
      <c r="B1149" s="3" t="str">
        <f>"劳晓杰"</f>
        <v>劳晓杰</v>
      </c>
      <c r="C1149" s="3" t="s">
        <v>996</v>
      </c>
      <c r="D1149" s="3" t="s">
        <v>1049</v>
      </c>
      <c r="E1149" s="3"/>
    </row>
    <row r="1150" spans="1:5" ht="24.75" customHeight="1">
      <c r="A1150" s="4">
        <v>1148</v>
      </c>
      <c r="B1150" s="3" t="str">
        <f>"王程丽"</f>
        <v>王程丽</v>
      </c>
      <c r="C1150" s="3" t="s">
        <v>996</v>
      </c>
      <c r="D1150" s="3" t="s">
        <v>1050</v>
      </c>
      <c r="E1150" s="3"/>
    </row>
    <row r="1151" spans="1:5" ht="24.75" customHeight="1">
      <c r="A1151" s="4">
        <v>1149</v>
      </c>
      <c r="B1151" s="3" t="str">
        <f>"陈爱姑"</f>
        <v>陈爱姑</v>
      </c>
      <c r="C1151" s="3" t="s">
        <v>996</v>
      </c>
      <c r="D1151" s="3" t="s">
        <v>1051</v>
      </c>
      <c r="E1151" s="3"/>
    </row>
    <row r="1152" spans="1:5" ht="24.75" customHeight="1">
      <c r="A1152" s="4">
        <v>1150</v>
      </c>
      <c r="B1152" s="3" t="str">
        <f>"林学"</f>
        <v>林学</v>
      </c>
      <c r="C1152" s="3" t="s">
        <v>996</v>
      </c>
      <c r="D1152" s="3" t="s">
        <v>1052</v>
      </c>
      <c r="E1152" s="3"/>
    </row>
    <row r="1153" spans="1:5" ht="24.75" customHeight="1">
      <c r="A1153" s="4">
        <v>1151</v>
      </c>
      <c r="B1153" s="3" t="str">
        <f>"薛桂敏"</f>
        <v>薛桂敏</v>
      </c>
      <c r="C1153" s="3" t="s">
        <v>996</v>
      </c>
      <c r="D1153" s="3" t="s">
        <v>1053</v>
      </c>
      <c r="E1153" s="3"/>
    </row>
    <row r="1154" spans="1:5" ht="24.75" customHeight="1">
      <c r="A1154" s="4">
        <v>1152</v>
      </c>
      <c r="B1154" s="3" t="str">
        <f>"陈欣欣"</f>
        <v>陈欣欣</v>
      </c>
      <c r="C1154" s="3" t="s">
        <v>996</v>
      </c>
      <c r="D1154" s="3" t="s">
        <v>1054</v>
      </c>
      <c r="E1154" s="3"/>
    </row>
    <row r="1155" spans="1:5" ht="24.75" customHeight="1">
      <c r="A1155" s="4">
        <v>1153</v>
      </c>
      <c r="B1155" s="3" t="str">
        <f>"蔡蕊"</f>
        <v>蔡蕊</v>
      </c>
      <c r="C1155" s="3" t="s">
        <v>996</v>
      </c>
      <c r="D1155" s="3" t="s">
        <v>1055</v>
      </c>
      <c r="E1155" s="3"/>
    </row>
    <row r="1156" spans="1:5" ht="24.75" customHeight="1">
      <c r="A1156" s="4">
        <v>1154</v>
      </c>
      <c r="B1156" s="3" t="str">
        <f>"单小芬"</f>
        <v>单小芬</v>
      </c>
      <c r="C1156" s="3" t="s">
        <v>996</v>
      </c>
      <c r="D1156" s="3" t="s">
        <v>1056</v>
      </c>
      <c r="E1156" s="3"/>
    </row>
    <row r="1157" spans="1:5" ht="24.75" customHeight="1">
      <c r="A1157" s="4">
        <v>1155</v>
      </c>
      <c r="B1157" s="3" t="str">
        <f>"黄菲菲"</f>
        <v>黄菲菲</v>
      </c>
      <c r="C1157" s="3" t="s">
        <v>996</v>
      </c>
      <c r="D1157" s="3" t="s">
        <v>1057</v>
      </c>
      <c r="E1157" s="3"/>
    </row>
    <row r="1158" spans="1:5" ht="24.75" customHeight="1">
      <c r="A1158" s="4">
        <v>1156</v>
      </c>
      <c r="B1158" s="3" t="str">
        <f>"文影影"</f>
        <v>文影影</v>
      </c>
      <c r="C1158" s="3" t="s">
        <v>996</v>
      </c>
      <c r="D1158" s="3" t="s">
        <v>1058</v>
      </c>
      <c r="E1158" s="3"/>
    </row>
    <row r="1159" spans="1:5" ht="24.75" customHeight="1">
      <c r="A1159" s="4">
        <v>1157</v>
      </c>
      <c r="B1159" s="3" t="str">
        <f>"刘尔华"</f>
        <v>刘尔华</v>
      </c>
      <c r="C1159" s="3" t="s">
        <v>996</v>
      </c>
      <c r="D1159" s="3" t="s">
        <v>1059</v>
      </c>
      <c r="E1159" s="3"/>
    </row>
    <row r="1160" spans="1:5" ht="24.75" customHeight="1">
      <c r="A1160" s="4">
        <v>1158</v>
      </c>
      <c r="B1160" s="3" t="str">
        <f>"周文诗"</f>
        <v>周文诗</v>
      </c>
      <c r="C1160" s="3" t="s">
        <v>996</v>
      </c>
      <c r="D1160" s="3" t="s">
        <v>1060</v>
      </c>
      <c r="E1160" s="3"/>
    </row>
    <row r="1161" spans="1:5" ht="24.75" customHeight="1">
      <c r="A1161" s="4">
        <v>1159</v>
      </c>
      <c r="B1161" s="3" t="str">
        <f>"廖慧琴"</f>
        <v>廖慧琴</v>
      </c>
      <c r="C1161" s="3" t="s">
        <v>996</v>
      </c>
      <c r="D1161" s="3" t="s">
        <v>1061</v>
      </c>
      <c r="E1161" s="3"/>
    </row>
    <row r="1162" spans="1:5" ht="24.75" customHeight="1">
      <c r="A1162" s="4">
        <v>1160</v>
      </c>
      <c r="B1162" s="3" t="str">
        <f>"陈兰玉"</f>
        <v>陈兰玉</v>
      </c>
      <c r="C1162" s="3" t="s">
        <v>996</v>
      </c>
      <c r="D1162" s="3" t="s">
        <v>1062</v>
      </c>
      <c r="E1162" s="3"/>
    </row>
    <row r="1163" spans="1:5" ht="24.75" customHeight="1">
      <c r="A1163" s="4">
        <v>1161</v>
      </c>
      <c r="B1163" s="3" t="str">
        <f>"叶召琴"</f>
        <v>叶召琴</v>
      </c>
      <c r="C1163" s="3" t="s">
        <v>996</v>
      </c>
      <c r="D1163" s="3" t="s">
        <v>1063</v>
      </c>
      <c r="E1163" s="3"/>
    </row>
    <row r="1164" spans="1:5" ht="24.75" customHeight="1">
      <c r="A1164" s="4">
        <v>1162</v>
      </c>
      <c r="B1164" s="3" t="str">
        <f>"龙秋云"</f>
        <v>龙秋云</v>
      </c>
      <c r="C1164" s="3" t="s">
        <v>996</v>
      </c>
      <c r="D1164" s="3" t="s">
        <v>1064</v>
      </c>
      <c r="E1164" s="3"/>
    </row>
    <row r="1165" spans="1:5" ht="24.75" customHeight="1">
      <c r="A1165" s="4">
        <v>1163</v>
      </c>
      <c r="B1165" s="3" t="str">
        <f>"彭秀文"</f>
        <v>彭秀文</v>
      </c>
      <c r="C1165" s="3" t="s">
        <v>996</v>
      </c>
      <c r="D1165" s="3" t="s">
        <v>1065</v>
      </c>
      <c r="E1165" s="3"/>
    </row>
    <row r="1166" spans="1:5" ht="24.75" customHeight="1">
      <c r="A1166" s="4">
        <v>1164</v>
      </c>
      <c r="B1166" s="3" t="str">
        <f>"王金娜"</f>
        <v>王金娜</v>
      </c>
      <c r="C1166" s="3" t="s">
        <v>996</v>
      </c>
      <c r="D1166" s="3" t="s">
        <v>1066</v>
      </c>
      <c r="E1166" s="3"/>
    </row>
    <row r="1167" spans="1:5" ht="24.75" customHeight="1">
      <c r="A1167" s="4">
        <v>1165</v>
      </c>
      <c r="B1167" s="3" t="str">
        <f>"张秀芳"</f>
        <v>张秀芳</v>
      </c>
      <c r="C1167" s="3" t="s">
        <v>996</v>
      </c>
      <c r="D1167" s="3" t="s">
        <v>1067</v>
      </c>
      <c r="E1167" s="3"/>
    </row>
    <row r="1168" spans="1:5" ht="24.75" customHeight="1">
      <c r="A1168" s="4">
        <v>1166</v>
      </c>
      <c r="B1168" s="3" t="str">
        <f>"陈地花"</f>
        <v>陈地花</v>
      </c>
      <c r="C1168" s="3" t="s">
        <v>996</v>
      </c>
      <c r="D1168" s="3" t="s">
        <v>1068</v>
      </c>
      <c r="E1168" s="3"/>
    </row>
    <row r="1169" spans="1:5" ht="24.75" customHeight="1">
      <c r="A1169" s="4">
        <v>1167</v>
      </c>
      <c r="B1169" s="3" t="str">
        <f>"关清玉"</f>
        <v>关清玉</v>
      </c>
      <c r="C1169" s="3" t="s">
        <v>996</v>
      </c>
      <c r="D1169" s="3" t="s">
        <v>1069</v>
      </c>
      <c r="E1169" s="3"/>
    </row>
    <row r="1170" spans="1:5" ht="24.75" customHeight="1">
      <c r="A1170" s="4">
        <v>1168</v>
      </c>
      <c r="B1170" s="3" t="str">
        <f>"黄振平"</f>
        <v>黄振平</v>
      </c>
      <c r="C1170" s="3" t="s">
        <v>996</v>
      </c>
      <c r="D1170" s="3" t="s">
        <v>1070</v>
      </c>
      <c r="E1170" s="3"/>
    </row>
    <row r="1171" spans="1:5" ht="24.75" customHeight="1">
      <c r="A1171" s="4">
        <v>1169</v>
      </c>
      <c r="B1171" s="3" t="str">
        <f>"符小慧"</f>
        <v>符小慧</v>
      </c>
      <c r="C1171" s="3" t="s">
        <v>996</v>
      </c>
      <c r="D1171" s="3" t="s">
        <v>1071</v>
      </c>
      <c r="E1171" s="3"/>
    </row>
    <row r="1172" spans="1:5" ht="24.75" customHeight="1">
      <c r="A1172" s="4">
        <v>1170</v>
      </c>
      <c r="B1172" s="3" t="str">
        <f>"吴其莊"</f>
        <v>吴其莊</v>
      </c>
      <c r="C1172" s="3" t="s">
        <v>996</v>
      </c>
      <c r="D1172" s="3" t="s">
        <v>1072</v>
      </c>
      <c r="E1172" s="3"/>
    </row>
    <row r="1173" spans="1:5" ht="24.75" customHeight="1">
      <c r="A1173" s="4">
        <v>1171</v>
      </c>
      <c r="B1173" s="3" t="str">
        <f>"吴琼芳"</f>
        <v>吴琼芳</v>
      </c>
      <c r="C1173" s="3" t="s">
        <v>996</v>
      </c>
      <c r="D1173" s="3" t="s">
        <v>1073</v>
      </c>
      <c r="E1173" s="3"/>
    </row>
    <row r="1174" spans="1:5" ht="24.75" customHeight="1">
      <c r="A1174" s="4">
        <v>1172</v>
      </c>
      <c r="B1174" s="3" t="str">
        <f>"黄铮"</f>
        <v>黄铮</v>
      </c>
      <c r="C1174" s="3" t="s">
        <v>996</v>
      </c>
      <c r="D1174" s="3" t="s">
        <v>689</v>
      </c>
      <c r="E1174" s="3"/>
    </row>
    <row r="1175" spans="1:5" ht="24.75" customHeight="1">
      <c r="A1175" s="4">
        <v>1173</v>
      </c>
      <c r="B1175" s="3" t="str">
        <f>"陈章叶"</f>
        <v>陈章叶</v>
      </c>
      <c r="C1175" s="3" t="s">
        <v>996</v>
      </c>
      <c r="D1175" s="3" t="s">
        <v>1074</v>
      </c>
      <c r="E1175" s="3"/>
    </row>
    <row r="1176" spans="1:5" ht="24.75" customHeight="1">
      <c r="A1176" s="4">
        <v>1174</v>
      </c>
      <c r="B1176" s="3" t="str">
        <f>"杨小怡"</f>
        <v>杨小怡</v>
      </c>
      <c r="C1176" s="3" t="s">
        <v>996</v>
      </c>
      <c r="D1176" s="3" t="s">
        <v>1075</v>
      </c>
      <c r="E1176" s="3"/>
    </row>
    <row r="1177" spans="1:5" ht="24.75" customHeight="1">
      <c r="A1177" s="4">
        <v>1175</v>
      </c>
      <c r="B1177" s="3" t="str">
        <f>"朱鹤龄"</f>
        <v>朱鹤龄</v>
      </c>
      <c r="C1177" s="3" t="s">
        <v>996</v>
      </c>
      <c r="D1177" s="3" t="s">
        <v>794</v>
      </c>
      <c r="E1177" s="3"/>
    </row>
    <row r="1178" spans="1:5" ht="24.75" customHeight="1">
      <c r="A1178" s="4">
        <v>1176</v>
      </c>
      <c r="B1178" s="3" t="str">
        <f>"杨珊珊"</f>
        <v>杨珊珊</v>
      </c>
      <c r="C1178" s="3" t="s">
        <v>996</v>
      </c>
      <c r="D1178" s="3" t="s">
        <v>1076</v>
      </c>
      <c r="E1178" s="3"/>
    </row>
    <row r="1179" spans="1:5" ht="24.75" customHeight="1">
      <c r="A1179" s="4">
        <v>1177</v>
      </c>
      <c r="B1179" s="3" t="str">
        <f>"朱立强"</f>
        <v>朱立强</v>
      </c>
      <c r="C1179" s="3" t="s">
        <v>996</v>
      </c>
      <c r="D1179" s="3" t="s">
        <v>1077</v>
      </c>
      <c r="E1179" s="3"/>
    </row>
    <row r="1180" spans="1:5" ht="24.75" customHeight="1">
      <c r="A1180" s="4">
        <v>1178</v>
      </c>
      <c r="B1180" s="3" t="str">
        <f>"王永秋"</f>
        <v>王永秋</v>
      </c>
      <c r="C1180" s="3" t="s">
        <v>996</v>
      </c>
      <c r="D1180" s="3" t="s">
        <v>1078</v>
      </c>
      <c r="E1180" s="3"/>
    </row>
    <row r="1181" spans="1:5" ht="24.75" customHeight="1">
      <c r="A1181" s="4">
        <v>1179</v>
      </c>
      <c r="B1181" s="3" t="str">
        <f>"杨志灵"</f>
        <v>杨志灵</v>
      </c>
      <c r="C1181" s="3" t="s">
        <v>996</v>
      </c>
      <c r="D1181" s="3" t="s">
        <v>1079</v>
      </c>
      <c r="E1181" s="3"/>
    </row>
    <row r="1182" spans="1:5" ht="24.75" customHeight="1">
      <c r="A1182" s="4">
        <v>1180</v>
      </c>
      <c r="B1182" s="3" t="str">
        <f>"谢道锋"</f>
        <v>谢道锋</v>
      </c>
      <c r="C1182" s="3" t="s">
        <v>996</v>
      </c>
      <c r="D1182" s="3" t="s">
        <v>1080</v>
      </c>
      <c r="E1182" s="3"/>
    </row>
    <row r="1183" spans="1:5" ht="24.75" customHeight="1">
      <c r="A1183" s="4">
        <v>1181</v>
      </c>
      <c r="B1183" s="3" t="str">
        <f>"邢东婷"</f>
        <v>邢东婷</v>
      </c>
      <c r="C1183" s="3" t="s">
        <v>996</v>
      </c>
      <c r="D1183" s="3" t="s">
        <v>302</v>
      </c>
      <c r="E1183" s="3"/>
    </row>
    <row r="1184" spans="1:5" ht="24.75" customHeight="1">
      <c r="A1184" s="4">
        <v>1182</v>
      </c>
      <c r="B1184" s="3" t="str">
        <f>"李慢晶"</f>
        <v>李慢晶</v>
      </c>
      <c r="C1184" s="3" t="s">
        <v>996</v>
      </c>
      <c r="D1184" s="3" t="s">
        <v>1081</v>
      </c>
      <c r="E1184" s="3"/>
    </row>
    <row r="1185" spans="1:5" ht="24.75" customHeight="1">
      <c r="A1185" s="4">
        <v>1183</v>
      </c>
      <c r="B1185" s="3" t="str">
        <f>"潘薇"</f>
        <v>潘薇</v>
      </c>
      <c r="C1185" s="3" t="s">
        <v>996</v>
      </c>
      <c r="D1185" s="3" t="s">
        <v>1082</v>
      </c>
      <c r="E1185" s="3"/>
    </row>
    <row r="1186" spans="1:5" ht="24.75" customHeight="1">
      <c r="A1186" s="4">
        <v>1184</v>
      </c>
      <c r="B1186" s="3" t="str">
        <f>"王世闳"</f>
        <v>王世闳</v>
      </c>
      <c r="C1186" s="3" t="s">
        <v>996</v>
      </c>
      <c r="D1186" s="3" t="s">
        <v>1083</v>
      </c>
      <c r="E1186" s="3"/>
    </row>
    <row r="1187" spans="1:5" ht="24.75" customHeight="1">
      <c r="A1187" s="4">
        <v>1185</v>
      </c>
      <c r="B1187" s="3" t="str">
        <f>"郑德美"</f>
        <v>郑德美</v>
      </c>
      <c r="C1187" s="3" t="s">
        <v>996</v>
      </c>
      <c r="D1187" s="3" t="s">
        <v>1084</v>
      </c>
      <c r="E1187" s="3"/>
    </row>
    <row r="1188" spans="1:5" ht="24.75" customHeight="1">
      <c r="A1188" s="4">
        <v>1186</v>
      </c>
      <c r="B1188" s="3" t="str">
        <f>"陈婷"</f>
        <v>陈婷</v>
      </c>
      <c r="C1188" s="3" t="s">
        <v>996</v>
      </c>
      <c r="D1188" s="3" t="s">
        <v>1085</v>
      </c>
      <c r="E1188" s="3"/>
    </row>
    <row r="1189" spans="1:5" ht="24.75" customHeight="1">
      <c r="A1189" s="4">
        <v>1187</v>
      </c>
      <c r="B1189" s="3" t="str">
        <f>"宋仟"</f>
        <v>宋仟</v>
      </c>
      <c r="C1189" s="3" t="s">
        <v>996</v>
      </c>
      <c r="D1189" s="3" t="s">
        <v>1086</v>
      </c>
      <c r="E1189" s="3"/>
    </row>
    <row r="1190" spans="1:5" ht="24.75" customHeight="1">
      <c r="A1190" s="4">
        <v>1188</v>
      </c>
      <c r="B1190" s="3" t="str">
        <f>"云小环"</f>
        <v>云小环</v>
      </c>
      <c r="C1190" s="3" t="s">
        <v>996</v>
      </c>
      <c r="D1190" s="3" t="s">
        <v>1087</v>
      </c>
      <c r="E1190" s="3"/>
    </row>
    <row r="1191" spans="1:5" ht="24.75" customHeight="1">
      <c r="A1191" s="4">
        <v>1189</v>
      </c>
      <c r="B1191" s="3" t="str">
        <f>"黄秋"</f>
        <v>黄秋</v>
      </c>
      <c r="C1191" s="3" t="s">
        <v>996</v>
      </c>
      <c r="D1191" s="3" t="s">
        <v>642</v>
      </c>
      <c r="E1191" s="3"/>
    </row>
    <row r="1192" spans="1:5" ht="24.75" customHeight="1">
      <c r="A1192" s="4">
        <v>1190</v>
      </c>
      <c r="B1192" s="3" t="str">
        <f>"吴秋颜"</f>
        <v>吴秋颜</v>
      </c>
      <c r="C1192" s="3" t="s">
        <v>996</v>
      </c>
      <c r="D1192" s="3" t="s">
        <v>1088</v>
      </c>
      <c r="E1192" s="3"/>
    </row>
    <row r="1193" spans="1:5" ht="24.75" customHeight="1">
      <c r="A1193" s="4">
        <v>1191</v>
      </c>
      <c r="B1193" s="3" t="str">
        <f>"王月兰"</f>
        <v>王月兰</v>
      </c>
      <c r="C1193" s="3" t="s">
        <v>996</v>
      </c>
      <c r="D1193" s="3" t="s">
        <v>1089</v>
      </c>
      <c r="E1193" s="3"/>
    </row>
    <row r="1194" spans="1:5" ht="24.75" customHeight="1">
      <c r="A1194" s="4">
        <v>1192</v>
      </c>
      <c r="B1194" s="3" t="str">
        <f>"符望"</f>
        <v>符望</v>
      </c>
      <c r="C1194" s="3" t="s">
        <v>996</v>
      </c>
      <c r="D1194" s="3" t="s">
        <v>1090</v>
      </c>
      <c r="E1194" s="3"/>
    </row>
    <row r="1195" spans="1:5" ht="24.75" customHeight="1">
      <c r="A1195" s="4">
        <v>1193</v>
      </c>
      <c r="B1195" s="3" t="str">
        <f>"胡雪儿"</f>
        <v>胡雪儿</v>
      </c>
      <c r="C1195" s="3" t="s">
        <v>996</v>
      </c>
      <c r="D1195" s="3" t="s">
        <v>1091</v>
      </c>
      <c r="E1195" s="3"/>
    </row>
    <row r="1196" spans="1:5" ht="24.75" customHeight="1">
      <c r="A1196" s="4">
        <v>1194</v>
      </c>
      <c r="B1196" s="3" t="str">
        <f>"何慧怡"</f>
        <v>何慧怡</v>
      </c>
      <c r="C1196" s="3" t="s">
        <v>996</v>
      </c>
      <c r="D1196" s="3" t="s">
        <v>521</v>
      </c>
      <c r="E1196" s="3"/>
    </row>
    <row r="1197" spans="1:5" ht="24.75" customHeight="1">
      <c r="A1197" s="4">
        <v>1195</v>
      </c>
      <c r="B1197" s="3" t="str">
        <f>"王善健"</f>
        <v>王善健</v>
      </c>
      <c r="C1197" s="3" t="s">
        <v>996</v>
      </c>
      <c r="D1197" s="3" t="s">
        <v>1092</v>
      </c>
      <c r="E1197" s="3"/>
    </row>
    <row r="1198" spans="1:5" ht="24.75" customHeight="1">
      <c r="A1198" s="4">
        <v>1196</v>
      </c>
      <c r="B1198" s="3" t="str">
        <f>"王能"</f>
        <v>王能</v>
      </c>
      <c r="C1198" s="3" t="s">
        <v>996</v>
      </c>
      <c r="D1198" s="3" t="s">
        <v>1093</v>
      </c>
      <c r="E1198" s="3"/>
    </row>
    <row r="1199" spans="1:5" ht="24.75" customHeight="1">
      <c r="A1199" s="4">
        <v>1197</v>
      </c>
      <c r="B1199" s="3" t="str">
        <f>"符春慧"</f>
        <v>符春慧</v>
      </c>
      <c r="C1199" s="3" t="s">
        <v>996</v>
      </c>
      <c r="D1199" s="3" t="s">
        <v>1094</v>
      </c>
      <c r="E1199" s="3"/>
    </row>
    <row r="1200" spans="1:5" ht="24.75" customHeight="1">
      <c r="A1200" s="4">
        <v>1198</v>
      </c>
      <c r="B1200" s="3" t="str">
        <f>"羊菊秀"</f>
        <v>羊菊秀</v>
      </c>
      <c r="C1200" s="3" t="s">
        <v>996</v>
      </c>
      <c r="D1200" s="3" t="s">
        <v>844</v>
      </c>
      <c r="E1200" s="3"/>
    </row>
    <row r="1201" spans="1:5" ht="24.75" customHeight="1">
      <c r="A1201" s="4">
        <v>1199</v>
      </c>
      <c r="B1201" s="3" t="str">
        <f>"黎桂柳"</f>
        <v>黎桂柳</v>
      </c>
      <c r="C1201" s="3" t="s">
        <v>996</v>
      </c>
      <c r="D1201" s="3" t="s">
        <v>1095</v>
      </c>
      <c r="E1201" s="3"/>
    </row>
    <row r="1202" spans="1:5" ht="24.75" customHeight="1">
      <c r="A1202" s="4">
        <v>1200</v>
      </c>
      <c r="B1202" s="3" t="str">
        <f>"黎儒妍"</f>
        <v>黎儒妍</v>
      </c>
      <c r="C1202" s="3" t="s">
        <v>996</v>
      </c>
      <c r="D1202" s="3" t="s">
        <v>1096</v>
      </c>
      <c r="E1202" s="3"/>
    </row>
    <row r="1203" spans="1:5" ht="24.75" customHeight="1">
      <c r="A1203" s="4">
        <v>1201</v>
      </c>
      <c r="B1203" s="3" t="str">
        <f>"黄国权"</f>
        <v>黄国权</v>
      </c>
      <c r="C1203" s="3" t="s">
        <v>996</v>
      </c>
      <c r="D1203" s="3" t="s">
        <v>1097</v>
      </c>
      <c r="E1203" s="3"/>
    </row>
    <row r="1204" spans="1:5" ht="24.75" customHeight="1">
      <c r="A1204" s="4">
        <v>1202</v>
      </c>
      <c r="B1204" s="3" t="str">
        <f>"何荣冠"</f>
        <v>何荣冠</v>
      </c>
      <c r="C1204" s="3" t="s">
        <v>996</v>
      </c>
      <c r="D1204" s="3" t="s">
        <v>1098</v>
      </c>
      <c r="E1204" s="3"/>
    </row>
    <row r="1205" spans="1:5" ht="24.75" customHeight="1">
      <c r="A1205" s="4">
        <v>1203</v>
      </c>
      <c r="B1205" s="3" t="str">
        <f>"黄小茹"</f>
        <v>黄小茹</v>
      </c>
      <c r="C1205" s="3" t="s">
        <v>996</v>
      </c>
      <c r="D1205" s="3" t="s">
        <v>1099</v>
      </c>
      <c r="E1205" s="3"/>
    </row>
    <row r="1206" spans="1:5" ht="24.75" customHeight="1">
      <c r="A1206" s="4">
        <v>1204</v>
      </c>
      <c r="B1206" s="3" t="str">
        <f>"陈永亮"</f>
        <v>陈永亮</v>
      </c>
      <c r="C1206" s="3" t="s">
        <v>996</v>
      </c>
      <c r="D1206" s="3" t="s">
        <v>1100</v>
      </c>
      <c r="E1206" s="3"/>
    </row>
    <row r="1207" spans="1:5" ht="24.75" customHeight="1">
      <c r="A1207" s="4">
        <v>1205</v>
      </c>
      <c r="B1207" s="3" t="str">
        <f>"林业兰"</f>
        <v>林业兰</v>
      </c>
      <c r="C1207" s="3" t="s">
        <v>996</v>
      </c>
      <c r="D1207" s="3" t="s">
        <v>1101</v>
      </c>
      <c r="E1207" s="3"/>
    </row>
    <row r="1208" spans="1:5" ht="24.75" customHeight="1">
      <c r="A1208" s="4">
        <v>1206</v>
      </c>
      <c r="B1208" s="3" t="str">
        <f>"阮仕慧"</f>
        <v>阮仕慧</v>
      </c>
      <c r="C1208" s="3" t="s">
        <v>996</v>
      </c>
      <c r="D1208" s="3" t="s">
        <v>1102</v>
      </c>
      <c r="E1208" s="3"/>
    </row>
    <row r="1209" spans="1:5" ht="24.75" customHeight="1">
      <c r="A1209" s="4">
        <v>1207</v>
      </c>
      <c r="B1209" s="3" t="str">
        <f>"符小卓"</f>
        <v>符小卓</v>
      </c>
      <c r="C1209" s="3" t="s">
        <v>996</v>
      </c>
      <c r="D1209" s="3" t="s">
        <v>1103</v>
      </c>
      <c r="E1209" s="3"/>
    </row>
    <row r="1210" spans="1:5" ht="24.75" customHeight="1">
      <c r="A1210" s="4">
        <v>1208</v>
      </c>
      <c r="B1210" s="3" t="str">
        <f>"黎经璨"</f>
        <v>黎经璨</v>
      </c>
      <c r="C1210" s="3" t="s">
        <v>996</v>
      </c>
      <c r="D1210" s="3" t="s">
        <v>1104</v>
      </c>
      <c r="E1210" s="3"/>
    </row>
    <row r="1211" spans="1:5" ht="24.75" customHeight="1">
      <c r="A1211" s="4">
        <v>1209</v>
      </c>
      <c r="B1211" s="3" t="str">
        <f>"林红叶"</f>
        <v>林红叶</v>
      </c>
      <c r="C1211" s="3" t="s">
        <v>996</v>
      </c>
      <c r="D1211" s="3" t="s">
        <v>1105</v>
      </c>
      <c r="E1211" s="3"/>
    </row>
    <row r="1212" spans="1:5" ht="24.75" customHeight="1">
      <c r="A1212" s="4">
        <v>1210</v>
      </c>
      <c r="B1212" s="3" t="str">
        <f>"许敏"</f>
        <v>许敏</v>
      </c>
      <c r="C1212" s="3" t="s">
        <v>996</v>
      </c>
      <c r="D1212" s="3" t="s">
        <v>1106</v>
      </c>
      <c r="E1212" s="3"/>
    </row>
    <row r="1213" spans="1:5" ht="24.75" customHeight="1">
      <c r="A1213" s="4">
        <v>1211</v>
      </c>
      <c r="B1213" s="3" t="str">
        <f>"陈小红"</f>
        <v>陈小红</v>
      </c>
      <c r="C1213" s="3" t="s">
        <v>996</v>
      </c>
      <c r="D1213" s="3" t="s">
        <v>1107</v>
      </c>
      <c r="E1213" s="3"/>
    </row>
    <row r="1214" spans="1:5" ht="24.75" customHeight="1">
      <c r="A1214" s="4">
        <v>1212</v>
      </c>
      <c r="B1214" s="3" t="str">
        <f>"羊国娇"</f>
        <v>羊国娇</v>
      </c>
      <c r="C1214" s="3" t="s">
        <v>996</v>
      </c>
      <c r="D1214" s="3" t="s">
        <v>1108</v>
      </c>
      <c r="E1214" s="3"/>
    </row>
    <row r="1215" spans="1:5" ht="24.75" customHeight="1">
      <c r="A1215" s="4">
        <v>1213</v>
      </c>
      <c r="B1215" s="3" t="str">
        <f>"王朝敏"</f>
        <v>王朝敏</v>
      </c>
      <c r="C1215" s="3" t="s">
        <v>996</v>
      </c>
      <c r="D1215" s="3" t="s">
        <v>1109</v>
      </c>
      <c r="E1215" s="3"/>
    </row>
    <row r="1216" spans="1:5" ht="24.75" customHeight="1">
      <c r="A1216" s="4">
        <v>1214</v>
      </c>
      <c r="B1216" s="3" t="str">
        <f>"冯文思"</f>
        <v>冯文思</v>
      </c>
      <c r="C1216" s="3" t="s">
        <v>996</v>
      </c>
      <c r="D1216" s="3" t="s">
        <v>1110</v>
      </c>
      <c r="E1216" s="3"/>
    </row>
    <row r="1217" spans="1:5" ht="24.75" customHeight="1">
      <c r="A1217" s="4">
        <v>1215</v>
      </c>
      <c r="B1217" s="3" t="str">
        <f>"杨小欢"</f>
        <v>杨小欢</v>
      </c>
      <c r="C1217" s="3" t="s">
        <v>996</v>
      </c>
      <c r="D1217" s="3" t="s">
        <v>1111</v>
      </c>
      <c r="E1217" s="3"/>
    </row>
    <row r="1218" spans="1:5" ht="24.75" customHeight="1">
      <c r="A1218" s="4">
        <v>1216</v>
      </c>
      <c r="B1218" s="3" t="str">
        <f>"郭多婉"</f>
        <v>郭多婉</v>
      </c>
      <c r="C1218" s="3" t="s">
        <v>996</v>
      </c>
      <c r="D1218" s="3" t="s">
        <v>1112</v>
      </c>
      <c r="E1218" s="3"/>
    </row>
    <row r="1219" spans="1:5" ht="24.75" customHeight="1">
      <c r="A1219" s="4">
        <v>1217</v>
      </c>
      <c r="B1219" s="3" t="str">
        <f>"郭义勇"</f>
        <v>郭义勇</v>
      </c>
      <c r="C1219" s="3" t="s">
        <v>996</v>
      </c>
      <c r="D1219" s="3" t="s">
        <v>1113</v>
      </c>
      <c r="E1219" s="3"/>
    </row>
    <row r="1220" spans="1:5" ht="24.75" customHeight="1">
      <c r="A1220" s="4">
        <v>1218</v>
      </c>
      <c r="B1220" s="3" t="str">
        <f>"郑海玲"</f>
        <v>郑海玲</v>
      </c>
      <c r="C1220" s="3" t="s">
        <v>996</v>
      </c>
      <c r="D1220" s="3" t="s">
        <v>1114</v>
      </c>
      <c r="E1220" s="3"/>
    </row>
    <row r="1221" spans="1:5" ht="24.75" customHeight="1">
      <c r="A1221" s="4">
        <v>1219</v>
      </c>
      <c r="B1221" s="3" t="str">
        <f>"林冬"</f>
        <v>林冬</v>
      </c>
      <c r="C1221" s="3" t="s">
        <v>996</v>
      </c>
      <c r="D1221" s="3" t="s">
        <v>1115</v>
      </c>
      <c r="E1221" s="3"/>
    </row>
    <row r="1222" spans="1:5" ht="24.75" customHeight="1">
      <c r="A1222" s="4">
        <v>1220</v>
      </c>
      <c r="B1222" s="3" t="str">
        <f>"何琼玉"</f>
        <v>何琼玉</v>
      </c>
      <c r="C1222" s="3" t="s">
        <v>996</v>
      </c>
      <c r="D1222" s="3" t="s">
        <v>1116</v>
      </c>
      <c r="E1222" s="3"/>
    </row>
    <row r="1223" spans="1:5" ht="24.75" customHeight="1">
      <c r="A1223" s="4">
        <v>1221</v>
      </c>
      <c r="B1223" s="3" t="str">
        <f>"徐小清"</f>
        <v>徐小清</v>
      </c>
      <c r="C1223" s="3" t="s">
        <v>996</v>
      </c>
      <c r="D1223" s="3" t="s">
        <v>314</v>
      </c>
      <c r="E1223" s="3"/>
    </row>
    <row r="1224" spans="1:5" ht="24.75" customHeight="1">
      <c r="A1224" s="4">
        <v>1222</v>
      </c>
      <c r="B1224" s="3" t="str">
        <f>"邱婷婷"</f>
        <v>邱婷婷</v>
      </c>
      <c r="C1224" s="3" t="s">
        <v>996</v>
      </c>
      <c r="D1224" s="3" t="s">
        <v>96</v>
      </c>
      <c r="E1224" s="3"/>
    </row>
    <row r="1225" spans="1:5" ht="24.75" customHeight="1">
      <c r="A1225" s="4">
        <v>1223</v>
      </c>
      <c r="B1225" s="3" t="str">
        <f>"郑安彤"</f>
        <v>郑安彤</v>
      </c>
      <c r="C1225" s="3" t="s">
        <v>996</v>
      </c>
      <c r="D1225" s="3" t="s">
        <v>1117</v>
      </c>
      <c r="E1225" s="3"/>
    </row>
    <row r="1226" spans="1:5" ht="24.75" customHeight="1">
      <c r="A1226" s="4">
        <v>1224</v>
      </c>
      <c r="B1226" s="3" t="str">
        <f>"符佩"</f>
        <v>符佩</v>
      </c>
      <c r="C1226" s="3" t="s">
        <v>996</v>
      </c>
      <c r="D1226" s="3" t="s">
        <v>1118</v>
      </c>
      <c r="E1226" s="3"/>
    </row>
    <row r="1227" spans="1:5" ht="24.75" customHeight="1">
      <c r="A1227" s="4">
        <v>1225</v>
      </c>
      <c r="B1227" s="3" t="str">
        <f>"黄梦"</f>
        <v>黄梦</v>
      </c>
      <c r="C1227" s="3" t="s">
        <v>996</v>
      </c>
      <c r="D1227" s="3" t="s">
        <v>1119</v>
      </c>
      <c r="E1227" s="3"/>
    </row>
    <row r="1228" spans="1:5" ht="24.75" customHeight="1">
      <c r="A1228" s="4">
        <v>1226</v>
      </c>
      <c r="B1228" s="3" t="str">
        <f>"莫春玲"</f>
        <v>莫春玲</v>
      </c>
      <c r="C1228" s="3" t="s">
        <v>996</v>
      </c>
      <c r="D1228" s="3" t="s">
        <v>658</v>
      </c>
      <c r="E1228" s="3"/>
    </row>
    <row r="1229" spans="1:5" ht="24.75" customHeight="1">
      <c r="A1229" s="4">
        <v>1227</v>
      </c>
      <c r="B1229" s="3" t="str">
        <f>"吴晓莹"</f>
        <v>吴晓莹</v>
      </c>
      <c r="C1229" s="3" t="s">
        <v>996</v>
      </c>
      <c r="D1229" s="3" t="s">
        <v>721</v>
      </c>
      <c r="E1229" s="3"/>
    </row>
    <row r="1230" spans="1:5" ht="24.75" customHeight="1">
      <c r="A1230" s="4">
        <v>1228</v>
      </c>
      <c r="B1230" s="3" t="str">
        <f>"庞婷婷"</f>
        <v>庞婷婷</v>
      </c>
      <c r="C1230" s="3" t="s">
        <v>996</v>
      </c>
      <c r="D1230" s="3" t="s">
        <v>1120</v>
      </c>
      <c r="E1230" s="3"/>
    </row>
    <row r="1231" spans="1:5" ht="24.75" customHeight="1">
      <c r="A1231" s="4">
        <v>1229</v>
      </c>
      <c r="B1231" s="3" t="str">
        <f>"王海贞"</f>
        <v>王海贞</v>
      </c>
      <c r="C1231" s="3" t="s">
        <v>996</v>
      </c>
      <c r="D1231" s="3" t="s">
        <v>1121</v>
      </c>
      <c r="E1231" s="3"/>
    </row>
    <row r="1232" spans="1:5" ht="24.75" customHeight="1">
      <c r="A1232" s="4">
        <v>1230</v>
      </c>
      <c r="B1232" s="3" t="str">
        <f>"赵春燕"</f>
        <v>赵春燕</v>
      </c>
      <c r="C1232" s="3" t="s">
        <v>996</v>
      </c>
      <c r="D1232" s="3" t="s">
        <v>1122</v>
      </c>
      <c r="E1232" s="3"/>
    </row>
    <row r="1233" spans="1:5" ht="24.75" customHeight="1">
      <c r="A1233" s="4">
        <v>1231</v>
      </c>
      <c r="B1233" s="3" t="str">
        <f>"符琦雅"</f>
        <v>符琦雅</v>
      </c>
      <c r="C1233" s="3" t="s">
        <v>996</v>
      </c>
      <c r="D1233" s="3" t="s">
        <v>1123</v>
      </c>
      <c r="E1233" s="3"/>
    </row>
    <row r="1234" spans="1:5" ht="24.75" customHeight="1">
      <c r="A1234" s="4">
        <v>1232</v>
      </c>
      <c r="B1234" s="3" t="str">
        <f>"韦晓娜"</f>
        <v>韦晓娜</v>
      </c>
      <c r="C1234" s="3" t="s">
        <v>996</v>
      </c>
      <c r="D1234" s="3" t="s">
        <v>1124</v>
      </c>
      <c r="E1234" s="3"/>
    </row>
    <row r="1235" spans="1:5" ht="24.75" customHeight="1">
      <c r="A1235" s="4">
        <v>1233</v>
      </c>
      <c r="B1235" s="3" t="str">
        <f>"王雪青"</f>
        <v>王雪青</v>
      </c>
      <c r="C1235" s="3" t="s">
        <v>996</v>
      </c>
      <c r="D1235" s="3" t="s">
        <v>1125</v>
      </c>
      <c r="E1235" s="3"/>
    </row>
    <row r="1236" spans="1:5" ht="24.75" customHeight="1">
      <c r="A1236" s="4">
        <v>1234</v>
      </c>
      <c r="B1236" s="3" t="str">
        <f>"张园铃"</f>
        <v>张园铃</v>
      </c>
      <c r="C1236" s="3" t="s">
        <v>996</v>
      </c>
      <c r="D1236" s="3" t="s">
        <v>1126</v>
      </c>
      <c r="E1236" s="3"/>
    </row>
    <row r="1237" spans="1:5" ht="24.75" customHeight="1">
      <c r="A1237" s="4">
        <v>1235</v>
      </c>
      <c r="B1237" s="3" t="str">
        <f>"陈宁梅"</f>
        <v>陈宁梅</v>
      </c>
      <c r="C1237" s="3" t="s">
        <v>996</v>
      </c>
      <c r="D1237" s="3" t="s">
        <v>1127</v>
      </c>
      <c r="E1237" s="3"/>
    </row>
    <row r="1238" spans="1:5" ht="24.75" customHeight="1">
      <c r="A1238" s="4">
        <v>1236</v>
      </c>
      <c r="B1238" s="3" t="str">
        <f>"许梅远"</f>
        <v>许梅远</v>
      </c>
      <c r="C1238" s="3" t="s">
        <v>996</v>
      </c>
      <c r="D1238" s="3" t="s">
        <v>1128</v>
      </c>
      <c r="E1238" s="3"/>
    </row>
    <row r="1239" spans="1:5" ht="24.75" customHeight="1">
      <c r="A1239" s="4">
        <v>1237</v>
      </c>
      <c r="B1239" s="3" t="str">
        <f>"徐蔓茜"</f>
        <v>徐蔓茜</v>
      </c>
      <c r="C1239" s="3" t="s">
        <v>996</v>
      </c>
      <c r="D1239" s="3" t="s">
        <v>1129</v>
      </c>
      <c r="E1239" s="3"/>
    </row>
    <row r="1240" spans="1:5" ht="24.75" customHeight="1">
      <c r="A1240" s="4">
        <v>1238</v>
      </c>
      <c r="B1240" s="3" t="str">
        <f>"王品熙"</f>
        <v>王品熙</v>
      </c>
      <c r="C1240" s="3" t="s">
        <v>996</v>
      </c>
      <c r="D1240" s="3" t="s">
        <v>1130</v>
      </c>
      <c r="E1240" s="3"/>
    </row>
    <row r="1241" spans="1:5" ht="24.75" customHeight="1">
      <c r="A1241" s="4">
        <v>1239</v>
      </c>
      <c r="B1241" s="3" t="str">
        <f>"温婷婷"</f>
        <v>温婷婷</v>
      </c>
      <c r="C1241" s="3" t="s">
        <v>996</v>
      </c>
      <c r="D1241" s="3" t="s">
        <v>1131</v>
      </c>
      <c r="E1241" s="3"/>
    </row>
    <row r="1242" spans="1:5" ht="24.75" customHeight="1">
      <c r="A1242" s="4">
        <v>1240</v>
      </c>
      <c r="B1242" s="3" t="str">
        <f>"陈彩彩"</f>
        <v>陈彩彩</v>
      </c>
      <c r="C1242" s="3" t="s">
        <v>996</v>
      </c>
      <c r="D1242" s="3" t="s">
        <v>1132</v>
      </c>
      <c r="E1242" s="3"/>
    </row>
    <row r="1243" spans="1:5" ht="24.75" customHeight="1">
      <c r="A1243" s="4">
        <v>1241</v>
      </c>
      <c r="B1243" s="3" t="str">
        <f>"周女"</f>
        <v>周女</v>
      </c>
      <c r="C1243" s="3" t="s">
        <v>996</v>
      </c>
      <c r="D1243" s="3" t="s">
        <v>1133</v>
      </c>
      <c r="E1243" s="3"/>
    </row>
    <row r="1244" spans="1:5" ht="24.75" customHeight="1">
      <c r="A1244" s="4">
        <v>1242</v>
      </c>
      <c r="B1244" s="3" t="str">
        <f>"高假连"</f>
        <v>高假连</v>
      </c>
      <c r="C1244" s="3" t="s">
        <v>996</v>
      </c>
      <c r="D1244" s="3" t="s">
        <v>1134</v>
      </c>
      <c r="E1244" s="3"/>
    </row>
    <row r="1245" spans="1:5" ht="24.75" customHeight="1">
      <c r="A1245" s="4">
        <v>1243</v>
      </c>
      <c r="B1245" s="3" t="str">
        <f>"陈姬"</f>
        <v>陈姬</v>
      </c>
      <c r="C1245" s="3" t="s">
        <v>996</v>
      </c>
      <c r="D1245" s="3" t="s">
        <v>816</v>
      </c>
      <c r="E1245" s="3"/>
    </row>
    <row r="1246" spans="1:5" ht="24.75" customHeight="1">
      <c r="A1246" s="4">
        <v>1244</v>
      </c>
      <c r="B1246" s="3" t="str">
        <f>"李珍珍"</f>
        <v>李珍珍</v>
      </c>
      <c r="C1246" s="3" t="s">
        <v>996</v>
      </c>
      <c r="D1246" s="3" t="s">
        <v>1135</v>
      </c>
      <c r="E1246" s="3"/>
    </row>
    <row r="1247" spans="1:5" ht="24.75" customHeight="1">
      <c r="A1247" s="4">
        <v>1245</v>
      </c>
      <c r="B1247" s="3" t="str">
        <f>"曾小杨"</f>
        <v>曾小杨</v>
      </c>
      <c r="C1247" s="3" t="s">
        <v>996</v>
      </c>
      <c r="D1247" s="3" t="s">
        <v>899</v>
      </c>
      <c r="E1247" s="3"/>
    </row>
    <row r="1248" spans="1:5" ht="24.75" customHeight="1">
      <c r="A1248" s="4">
        <v>1246</v>
      </c>
      <c r="B1248" s="3" t="str">
        <f>"黄雁玲"</f>
        <v>黄雁玲</v>
      </c>
      <c r="C1248" s="3" t="s">
        <v>996</v>
      </c>
      <c r="D1248" s="3" t="s">
        <v>1136</v>
      </c>
      <c r="E1248" s="3"/>
    </row>
    <row r="1249" spans="1:5" ht="24.75" customHeight="1">
      <c r="A1249" s="4">
        <v>1247</v>
      </c>
      <c r="B1249" s="3" t="str">
        <f>"冼小蕾"</f>
        <v>冼小蕾</v>
      </c>
      <c r="C1249" s="3" t="s">
        <v>996</v>
      </c>
      <c r="D1249" s="3" t="s">
        <v>1137</v>
      </c>
      <c r="E1249" s="3"/>
    </row>
    <row r="1250" spans="1:5" ht="24.75" customHeight="1">
      <c r="A1250" s="4">
        <v>1248</v>
      </c>
      <c r="B1250" s="3" t="str">
        <f>"蔡南虎"</f>
        <v>蔡南虎</v>
      </c>
      <c r="C1250" s="3" t="s">
        <v>996</v>
      </c>
      <c r="D1250" s="3" t="s">
        <v>1138</v>
      </c>
      <c r="E1250" s="3"/>
    </row>
    <row r="1251" spans="1:5" ht="24.75" customHeight="1">
      <c r="A1251" s="4">
        <v>1249</v>
      </c>
      <c r="B1251" s="3" t="str">
        <f>"陈华玲"</f>
        <v>陈华玲</v>
      </c>
      <c r="C1251" s="3" t="s">
        <v>996</v>
      </c>
      <c r="D1251" s="3" t="s">
        <v>1139</v>
      </c>
      <c r="E1251" s="3"/>
    </row>
    <row r="1252" spans="1:5" ht="24.75" customHeight="1">
      <c r="A1252" s="4">
        <v>1250</v>
      </c>
      <c r="B1252" s="3" t="str">
        <f>"陈少侬"</f>
        <v>陈少侬</v>
      </c>
      <c r="C1252" s="3" t="s">
        <v>996</v>
      </c>
      <c r="D1252" s="3" t="s">
        <v>1140</v>
      </c>
      <c r="E1252" s="3"/>
    </row>
    <row r="1253" spans="1:5" ht="24.75" customHeight="1">
      <c r="A1253" s="4">
        <v>1251</v>
      </c>
      <c r="B1253" s="3" t="str">
        <f>"王潇"</f>
        <v>王潇</v>
      </c>
      <c r="C1253" s="3" t="s">
        <v>996</v>
      </c>
      <c r="D1253" s="3" t="s">
        <v>757</v>
      </c>
      <c r="E1253" s="3"/>
    </row>
    <row r="1254" spans="1:5" ht="24.75" customHeight="1">
      <c r="A1254" s="4">
        <v>1252</v>
      </c>
      <c r="B1254" s="3" t="str">
        <f>"唐妮"</f>
        <v>唐妮</v>
      </c>
      <c r="C1254" s="3" t="s">
        <v>996</v>
      </c>
      <c r="D1254" s="3" t="s">
        <v>1141</v>
      </c>
      <c r="E1254" s="3"/>
    </row>
    <row r="1255" spans="1:5" ht="24.75" customHeight="1">
      <c r="A1255" s="4">
        <v>1253</v>
      </c>
      <c r="B1255" s="3" t="str">
        <f>"陈宝萍"</f>
        <v>陈宝萍</v>
      </c>
      <c r="C1255" s="3" t="s">
        <v>996</v>
      </c>
      <c r="D1255" s="3" t="s">
        <v>1142</v>
      </c>
      <c r="E1255" s="3"/>
    </row>
    <row r="1256" spans="1:5" ht="24.75" customHeight="1">
      <c r="A1256" s="4">
        <v>1254</v>
      </c>
      <c r="B1256" s="3" t="str">
        <f>"刘叶"</f>
        <v>刘叶</v>
      </c>
      <c r="C1256" s="3" t="s">
        <v>996</v>
      </c>
      <c r="D1256" s="3" t="s">
        <v>344</v>
      </c>
      <c r="E1256" s="3"/>
    </row>
    <row r="1257" spans="1:5" ht="24.75" customHeight="1">
      <c r="A1257" s="4">
        <v>1255</v>
      </c>
      <c r="B1257" s="3" t="str">
        <f>"陈圣有"</f>
        <v>陈圣有</v>
      </c>
      <c r="C1257" s="3" t="s">
        <v>996</v>
      </c>
      <c r="D1257" s="3" t="s">
        <v>1143</v>
      </c>
      <c r="E1257" s="3"/>
    </row>
    <row r="1258" spans="1:5" ht="24.75" customHeight="1">
      <c r="A1258" s="4">
        <v>1256</v>
      </c>
      <c r="B1258" s="3" t="str">
        <f>"梁兆艳"</f>
        <v>梁兆艳</v>
      </c>
      <c r="C1258" s="3" t="s">
        <v>996</v>
      </c>
      <c r="D1258" s="3" t="s">
        <v>1144</v>
      </c>
      <c r="E1258" s="3"/>
    </row>
    <row r="1259" spans="1:5" ht="24.75" customHeight="1">
      <c r="A1259" s="4">
        <v>1257</v>
      </c>
      <c r="B1259" s="3" t="str">
        <f>"周乐涯"</f>
        <v>周乐涯</v>
      </c>
      <c r="C1259" s="3" t="s">
        <v>996</v>
      </c>
      <c r="D1259" s="3" t="s">
        <v>1145</v>
      </c>
      <c r="E1259" s="3"/>
    </row>
    <row r="1260" spans="1:5" ht="24.75" customHeight="1">
      <c r="A1260" s="4">
        <v>1258</v>
      </c>
      <c r="B1260" s="3" t="str">
        <f>"梁颖"</f>
        <v>梁颖</v>
      </c>
      <c r="C1260" s="3" t="s">
        <v>996</v>
      </c>
      <c r="D1260" s="3" t="s">
        <v>1146</v>
      </c>
      <c r="E1260" s="3"/>
    </row>
    <row r="1261" spans="1:5" ht="24.75" customHeight="1">
      <c r="A1261" s="4">
        <v>1259</v>
      </c>
      <c r="B1261" s="3" t="str">
        <f>"羊广春"</f>
        <v>羊广春</v>
      </c>
      <c r="C1261" s="3" t="s">
        <v>996</v>
      </c>
      <c r="D1261" s="3" t="s">
        <v>1147</v>
      </c>
      <c r="E1261" s="3"/>
    </row>
    <row r="1262" spans="1:5" ht="24.75" customHeight="1">
      <c r="A1262" s="4">
        <v>1260</v>
      </c>
      <c r="B1262" s="3" t="str">
        <f>"李路娜"</f>
        <v>李路娜</v>
      </c>
      <c r="C1262" s="3" t="s">
        <v>996</v>
      </c>
      <c r="D1262" s="3" t="s">
        <v>1148</v>
      </c>
      <c r="E1262" s="3"/>
    </row>
    <row r="1263" spans="1:5" ht="24.75" customHeight="1">
      <c r="A1263" s="4">
        <v>1261</v>
      </c>
      <c r="B1263" s="3" t="str">
        <f>"林沁妍"</f>
        <v>林沁妍</v>
      </c>
      <c r="C1263" s="3" t="s">
        <v>996</v>
      </c>
      <c r="D1263" s="3" t="s">
        <v>564</v>
      </c>
      <c r="E1263" s="3"/>
    </row>
    <row r="1264" spans="1:5" ht="24.75" customHeight="1">
      <c r="A1264" s="4">
        <v>1262</v>
      </c>
      <c r="B1264" s="3" t="str">
        <f>"黎欢容"</f>
        <v>黎欢容</v>
      </c>
      <c r="C1264" s="3" t="s">
        <v>996</v>
      </c>
      <c r="D1264" s="3" t="s">
        <v>1149</v>
      </c>
      <c r="E1264" s="3"/>
    </row>
    <row r="1265" spans="1:5" ht="24.75" customHeight="1">
      <c r="A1265" s="4">
        <v>1263</v>
      </c>
      <c r="B1265" s="3" t="str">
        <f>"郑开月"</f>
        <v>郑开月</v>
      </c>
      <c r="C1265" s="3" t="s">
        <v>996</v>
      </c>
      <c r="D1265" s="3" t="s">
        <v>1150</v>
      </c>
      <c r="E1265" s="3"/>
    </row>
    <row r="1266" spans="1:5" ht="24.75" customHeight="1">
      <c r="A1266" s="4">
        <v>1264</v>
      </c>
      <c r="B1266" s="3" t="str">
        <f>"林青采"</f>
        <v>林青采</v>
      </c>
      <c r="C1266" s="3" t="s">
        <v>996</v>
      </c>
      <c r="D1266" s="3" t="s">
        <v>118</v>
      </c>
      <c r="E1266" s="3"/>
    </row>
    <row r="1267" spans="1:5" ht="24.75" customHeight="1">
      <c r="A1267" s="4">
        <v>1265</v>
      </c>
      <c r="B1267" s="3" t="str">
        <f>"王春蕊"</f>
        <v>王春蕊</v>
      </c>
      <c r="C1267" s="3" t="s">
        <v>996</v>
      </c>
      <c r="D1267" s="3" t="s">
        <v>1151</v>
      </c>
      <c r="E1267" s="3"/>
    </row>
    <row r="1268" spans="1:5" ht="24.75" customHeight="1">
      <c r="A1268" s="4">
        <v>1266</v>
      </c>
      <c r="B1268" s="3" t="str">
        <f>"胡基琳"</f>
        <v>胡基琳</v>
      </c>
      <c r="C1268" s="3" t="s">
        <v>996</v>
      </c>
      <c r="D1268" s="3" t="s">
        <v>572</v>
      </c>
      <c r="E1268" s="3"/>
    </row>
    <row r="1269" spans="1:5" ht="24.75" customHeight="1">
      <c r="A1269" s="4">
        <v>1267</v>
      </c>
      <c r="B1269" s="3" t="str">
        <f>"羊本彭"</f>
        <v>羊本彭</v>
      </c>
      <c r="C1269" s="3" t="s">
        <v>996</v>
      </c>
      <c r="D1269" s="3" t="s">
        <v>1152</v>
      </c>
      <c r="E1269" s="3"/>
    </row>
    <row r="1270" spans="1:5" ht="24.75" customHeight="1">
      <c r="A1270" s="4">
        <v>1268</v>
      </c>
      <c r="B1270" s="3" t="str">
        <f>"卢涛"</f>
        <v>卢涛</v>
      </c>
      <c r="C1270" s="3" t="s">
        <v>996</v>
      </c>
      <c r="D1270" s="3" t="s">
        <v>1153</v>
      </c>
      <c r="E1270" s="3"/>
    </row>
    <row r="1271" spans="1:5" ht="24.75" customHeight="1">
      <c r="A1271" s="4">
        <v>1269</v>
      </c>
      <c r="B1271" s="3" t="str">
        <f>"王晓翎"</f>
        <v>王晓翎</v>
      </c>
      <c r="C1271" s="3" t="s">
        <v>996</v>
      </c>
      <c r="D1271" s="3" t="s">
        <v>1154</v>
      </c>
      <c r="E1271" s="3"/>
    </row>
    <row r="1272" spans="1:5" ht="24.75" customHeight="1">
      <c r="A1272" s="4">
        <v>1270</v>
      </c>
      <c r="B1272" s="3" t="str">
        <f>"丁小慧"</f>
        <v>丁小慧</v>
      </c>
      <c r="C1272" s="3" t="s">
        <v>996</v>
      </c>
      <c r="D1272" s="3" t="s">
        <v>1155</v>
      </c>
      <c r="E1272" s="3"/>
    </row>
    <row r="1273" spans="1:5" ht="24.75" customHeight="1">
      <c r="A1273" s="4">
        <v>1271</v>
      </c>
      <c r="B1273" s="3" t="str">
        <f>"温希月"</f>
        <v>温希月</v>
      </c>
      <c r="C1273" s="3" t="s">
        <v>996</v>
      </c>
      <c r="D1273" s="3" t="s">
        <v>1156</v>
      </c>
      <c r="E1273" s="3"/>
    </row>
    <row r="1274" spans="1:5" ht="24.75" customHeight="1">
      <c r="A1274" s="4">
        <v>1272</v>
      </c>
      <c r="B1274" s="3" t="str">
        <f>"王朝"</f>
        <v>王朝</v>
      </c>
      <c r="C1274" s="3" t="s">
        <v>996</v>
      </c>
      <c r="D1274" s="3" t="s">
        <v>1157</v>
      </c>
      <c r="E1274" s="3"/>
    </row>
    <row r="1275" spans="1:5" ht="24.75" customHeight="1">
      <c r="A1275" s="4">
        <v>1273</v>
      </c>
      <c r="B1275" s="3" t="str">
        <f>"柯泽宇"</f>
        <v>柯泽宇</v>
      </c>
      <c r="C1275" s="3" t="s">
        <v>996</v>
      </c>
      <c r="D1275" s="3" t="s">
        <v>1158</v>
      </c>
      <c r="E1275" s="3"/>
    </row>
    <row r="1276" spans="1:5" ht="24.75" customHeight="1">
      <c r="A1276" s="4">
        <v>1274</v>
      </c>
      <c r="B1276" s="3" t="str">
        <f>"陈羽歆"</f>
        <v>陈羽歆</v>
      </c>
      <c r="C1276" s="3" t="s">
        <v>996</v>
      </c>
      <c r="D1276" s="3" t="s">
        <v>1159</v>
      </c>
      <c r="E1276" s="3"/>
    </row>
    <row r="1277" spans="1:5" ht="24.75" customHeight="1">
      <c r="A1277" s="4">
        <v>1275</v>
      </c>
      <c r="B1277" s="3" t="str">
        <f>"吴佳艳"</f>
        <v>吴佳艳</v>
      </c>
      <c r="C1277" s="3" t="s">
        <v>996</v>
      </c>
      <c r="D1277" s="3" t="s">
        <v>1160</v>
      </c>
      <c r="E1277" s="3"/>
    </row>
    <row r="1278" spans="1:5" ht="24.75" customHeight="1">
      <c r="A1278" s="4">
        <v>1276</v>
      </c>
      <c r="B1278" s="3" t="str">
        <f>"赵作蕾"</f>
        <v>赵作蕾</v>
      </c>
      <c r="C1278" s="3" t="s">
        <v>996</v>
      </c>
      <c r="D1278" s="3" t="s">
        <v>1161</v>
      </c>
      <c r="E1278" s="3"/>
    </row>
    <row r="1279" spans="1:5" ht="24.75" customHeight="1">
      <c r="A1279" s="4">
        <v>1277</v>
      </c>
      <c r="B1279" s="3" t="str">
        <f>"任思文"</f>
        <v>任思文</v>
      </c>
      <c r="C1279" s="3" t="s">
        <v>996</v>
      </c>
      <c r="D1279" s="3" t="s">
        <v>1162</v>
      </c>
      <c r="E1279" s="3"/>
    </row>
    <row r="1280" spans="1:5" ht="24.75" customHeight="1">
      <c r="A1280" s="4">
        <v>1278</v>
      </c>
      <c r="B1280" s="3" t="str">
        <f>"梁杨柳"</f>
        <v>梁杨柳</v>
      </c>
      <c r="C1280" s="3" t="s">
        <v>996</v>
      </c>
      <c r="D1280" s="3" t="s">
        <v>1163</v>
      </c>
      <c r="E1280" s="3"/>
    </row>
    <row r="1281" spans="1:5" ht="24.75" customHeight="1">
      <c r="A1281" s="4">
        <v>1279</v>
      </c>
      <c r="B1281" s="3" t="str">
        <f>"陈睿"</f>
        <v>陈睿</v>
      </c>
      <c r="C1281" s="3" t="s">
        <v>996</v>
      </c>
      <c r="D1281" s="3" t="s">
        <v>1164</v>
      </c>
      <c r="E1281" s="3"/>
    </row>
    <row r="1282" spans="1:5" ht="24.75" customHeight="1">
      <c r="A1282" s="4">
        <v>1280</v>
      </c>
      <c r="B1282" s="3" t="str">
        <f>"陈振娇"</f>
        <v>陈振娇</v>
      </c>
      <c r="C1282" s="3" t="s">
        <v>996</v>
      </c>
      <c r="D1282" s="3" t="s">
        <v>1165</v>
      </c>
      <c r="E1282" s="3"/>
    </row>
    <row r="1283" spans="1:5" ht="24.75" customHeight="1">
      <c r="A1283" s="4">
        <v>1281</v>
      </c>
      <c r="B1283" s="3" t="str">
        <f>"周小英"</f>
        <v>周小英</v>
      </c>
      <c r="C1283" s="3" t="s">
        <v>996</v>
      </c>
      <c r="D1283" s="3" t="s">
        <v>91</v>
      </c>
      <c r="E1283" s="3"/>
    </row>
    <row r="1284" spans="1:5" ht="24.75" customHeight="1">
      <c r="A1284" s="4">
        <v>1282</v>
      </c>
      <c r="B1284" s="3" t="str">
        <f>"潘俊任"</f>
        <v>潘俊任</v>
      </c>
      <c r="C1284" s="3" t="s">
        <v>1166</v>
      </c>
      <c r="D1284" s="3" t="s">
        <v>1167</v>
      </c>
      <c r="E1284" s="3"/>
    </row>
    <row r="1285" spans="1:5" ht="24.75" customHeight="1">
      <c r="A1285" s="4">
        <v>1283</v>
      </c>
      <c r="B1285" s="3" t="str">
        <f>"张媛媛"</f>
        <v>张媛媛</v>
      </c>
      <c r="C1285" s="3" t="s">
        <v>1168</v>
      </c>
      <c r="D1285" s="3" t="s">
        <v>1169</v>
      </c>
      <c r="E1285" s="3"/>
    </row>
    <row r="1286" spans="1:5" ht="24.75" customHeight="1">
      <c r="A1286" s="4">
        <v>1284</v>
      </c>
      <c r="B1286" s="3" t="str">
        <f>"王大旭"</f>
        <v>王大旭</v>
      </c>
      <c r="C1286" s="3" t="s">
        <v>1168</v>
      </c>
      <c r="D1286" s="3" t="s">
        <v>1170</v>
      </c>
      <c r="E1286" s="3"/>
    </row>
    <row r="1287" spans="1:5" ht="24.75" customHeight="1">
      <c r="A1287" s="4">
        <v>1285</v>
      </c>
      <c r="B1287" s="3" t="str">
        <f>"王平辉"</f>
        <v>王平辉</v>
      </c>
      <c r="C1287" s="3" t="s">
        <v>1168</v>
      </c>
      <c r="D1287" s="3" t="s">
        <v>1171</v>
      </c>
      <c r="E1287" s="3"/>
    </row>
    <row r="1288" spans="1:5" ht="24.75" customHeight="1">
      <c r="A1288" s="4">
        <v>1286</v>
      </c>
      <c r="B1288" s="3" t="str">
        <f>"李汝斌"</f>
        <v>李汝斌</v>
      </c>
      <c r="C1288" s="3" t="s">
        <v>1168</v>
      </c>
      <c r="D1288" s="3" t="s">
        <v>1172</v>
      </c>
      <c r="E1288" s="3"/>
    </row>
    <row r="1289" spans="1:5" ht="24.75" customHeight="1">
      <c r="A1289" s="4">
        <v>1287</v>
      </c>
      <c r="B1289" s="3" t="str">
        <f>"符玉鹏"</f>
        <v>符玉鹏</v>
      </c>
      <c r="C1289" s="3" t="s">
        <v>1168</v>
      </c>
      <c r="D1289" s="3" t="s">
        <v>1173</v>
      </c>
      <c r="E1289" s="3"/>
    </row>
    <row r="1290" spans="1:5" ht="24.75" customHeight="1">
      <c r="A1290" s="4">
        <v>1288</v>
      </c>
      <c r="B1290" s="3" t="str">
        <f>"李元铭"</f>
        <v>李元铭</v>
      </c>
      <c r="C1290" s="3" t="s">
        <v>1168</v>
      </c>
      <c r="D1290" s="3" t="s">
        <v>1174</v>
      </c>
      <c r="E1290" s="3"/>
    </row>
    <row r="1291" spans="1:5" ht="24.75" customHeight="1">
      <c r="A1291" s="4">
        <v>1289</v>
      </c>
      <c r="B1291" s="3" t="str">
        <f>"黄秀清"</f>
        <v>黄秀清</v>
      </c>
      <c r="C1291" s="3" t="s">
        <v>1168</v>
      </c>
      <c r="D1291" s="3" t="s">
        <v>1175</v>
      </c>
      <c r="E1291" s="3"/>
    </row>
    <row r="1292" spans="1:5" ht="24.75" customHeight="1">
      <c r="A1292" s="4">
        <v>1290</v>
      </c>
      <c r="B1292" s="3" t="str">
        <f>"李雨娴"</f>
        <v>李雨娴</v>
      </c>
      <c r="C1292" s="3" t="s">
        <v>1168</v>
      </c>
      <c r="D1292" s="3" t="s">
        <v>1176</v>
      </c>
      <c r="E1292" s="3"/>
    </row>
    <row r="1293" spans="1:5" ht="24.75" customHeight="1">
      <c r="A1293" s="4">
        <v>1291</v>
      </c>
      <c r="B1293" s="3" t="str">
        <f>"孙有干"</f>
        <v>孙有干</v>
      </c>
      <c r="C1293" s="3" t="s">
        <v>1168</v>
      </c>
      <c r="D1293" s="3" t="s">
        <v>1177</v>
      </c>
      <c r="E1293" s="3"/>
    </row>
    <row r="1294" spans="1:5" ht="24.75" customHeight="1">
      <c r="A1294" s="4">
        <v>1292</v>
      </c>
      <c r="B1294" s="3" t="str">
        <f>"徐梅"</f>
        <v>徐梅</v>
      </c>
      <c r="C1294" s="3" t="s">
        <v>1168</v>
      </c>
      <c r="D1294" s="3" t="s">
        <v>704</v>
      </c>
      <c r="E1294" s="3"/>
    </row>
    <row r="1295" spans="1:5" ht="24.75" customHeight="1">
      <c r="A1295" s="4">
        <v>1293</v>
      </c>
      <c r="B1295" s="3" t="str">
        <f>"黄光临"</f>
        <v>黄光临</v>
      </c>
      <c r="C1295" s="3" t="s">
        <v>1168</v>
      </c>
      <c r="D1295" s="3" t="s">
        <v>1178</v>
      </c>
      <c r="E1295" s="3"/>
    </row>
    <row r="1296" spans="1:5" ht="24.75" customHeight="1">
      <c r="A1296" s="4">
        <v>1294</v>
      </c>
      <c r="B1296" s="3" t="str">
        <f>"王浩"</f>
        <v>王浩</v>
      </c>
      <c r="C1296" s="3" t="s">
        <v>1168</v>
      </c>
      <c r="D1296" s="3" t="s">
        <v>1179</v>
      </c>
      <c r="E1296" s="3"/>
    </row>
    <row r="1297" spans="1:5" ht="24.75" customHeight="1">
      <c r="A1297" s="4">
        <v>1295</v>
      </c>
      <c r="B1297" s="3" t="str">
        <f>"王祈平"</f>
        <v>王祈平</v>
      </c>
      <c r="C1297" s="3" t="s">
        <v>1168</v>
      </c>
      <c r="D1297" s="3" t="s">
        <v>1180</v>
      </c>
      <c r="E1297" s="3"/>
    </row>
    <row r="1298" spans="1:5" ht="24.75" customHeight="1">
      <c r="A1298" s="4">
        <v>1296</v>
      </c>
      <c r="B1298" s="3" t="str">
        <f>"杜绍奇"</f>
        <v>杜绍奇</v>
      </c>
      <c r="C1298" s="3" t="s">
        <v>1168</v>
      </c>
      <c r="D1298" s="3" t="s">
        <v>1181</v>
      </c>
      <c r="E1298" s="3"/>
    </row>
    <row r="1299" spans="1:5" ht="24.75" customHeight="1">
      <c r="A1299" s="4">
        <v>1297</v>
      </c>
      <c r="B1299" s="3" t="str">
        <f>"谢鼎杰"</f>
        <v>谢鼎杰</v>
      </c>
      <c r="C1299" s="3" t="s">
        <v>1168</v>
      </c>
      <c r="D1299" s="3" t="s">
        <v>1182</v>
      </c>
      <c r="E1299" s="3"/>
    </row>
    <row r="1300" spans="1:5" ht="24.75" customHeight="1">
      <c r="A1300" s="4">
        <v>1298</v>
      </c>
      <c r="B1300" s="3" t="str">
        <f>"王泽农"</f>
        <v>王泽农</v>
      </c>
      <c r="C1300" s="3" t="s">
        <v>1168</v>
      </c>
      <c r="D1300" s="3" t="s">
        <v>1183</v>
      </c>
      <c r="E1300" s="3"/>
    </row>
    <row r="1301" spans="1:5" ht="24.75" customHeight="1">
      <c r="A1301" s="4">
        <v>1299</v>
      </c>
      <c r="B1301" s="3" t="str">
        <f>"林斯彬"</f>
        <v>林斯彬</v>
      </c>
      <c r="C1301" s="3" t="s">
        <v>1168</v>
      </c>
      <c r="D1301" s="3" t="s">
        <v>1184</v>
      </c>
      <c r="E1301" s="3"/>
    </row>
    <row r="1302" spans="1:5" ht="24.75" customHeight="1">
      <c r="A1302" s="4">
        <v>1300</v>
      </c>
      <c r="B1302" s="3" t="str">
        <f>"钟超"</f>
        <v>钟超</v>
      </c>
      <c r="C1302" s="3" t="s">
        <v>1168</v>
      </c>
      <c r="D1302" s="3" t="s">
        <v>1185</v>
      </c>
      <c r="E1302" s="3"/>
    </row>
    <row r="1303" spans="1:5" ht="24.75" customHeight="1">
      <c r="A1303" s="4">
        <v>1301</v>
      </c>
      <c r="B1303" s="3" t="str">
        <f>"吴易澄"</f>
        <v>吴易澄</v>
      </c>
      <c r="C1303" s="3" t="s">
        <v>1168</v>
      </c>
      <c r="D1303" s="3" t="s">
        <v>1186</v>
      </c>
      <c r="E1303" s="3"/>
    </row>
    <row r="1304" spans="1:5" ht="24.75" customHeight="1">
      <c r="A1304" s="4">
        <v>1302</v>
      </c>
      <c r="B1304" s="3" t="str">
        <f>"王凡"</f>
        <v>王凡</v>
      </c>
      <c r="C1304" s="3" t="s">
        <v>1168</v>
      </c>
      <c r="D1304" s="3" t="s">
        <v>1187</v>
      </c>
      <c r="E1304" s="3"/>
    </row>
    <row r="1305" spans="1:5" ht="24.75" customHeight="1">
      <c r="A1305" s="4">
        <v>1303</v>
      </c>
      <c r="B1305" s="3" t="str">
        <f>"蔡容玉"</f>
        <v>蔡容玉</v>
      </c>
      <c r="C1305" s="3" t="s">
        <v>1168</v>
      </c>
      <c r="D1305" s="3" t="s">
        <v>914</v>
      </c>
      <c r="E1305" s="3"/>
    </row>
    <row r="1306" spans="1:5" ht="24.75" customHeight="1">
      <c r="A1306" s="4">
        <v>1304</v>
      </c>
      <c r="B1306" s="3" t="str">
        <f>"林丰"</f>
        <v>林丰</v>
      </c>
      <c r="C1306" s="3" t="s">
        <v>1168</v>
      </c>
      <c r="D1306" s="3" t="s">
        <v>1188</v>
      </c>
      <c r="E1306" s="3"/>
    </row>
    <row r="1307" spans="1:5" ht="24.75" customHeight="1">
      <c r="A1307" s="4">
        <v>1305</v>
      </c>
      <c r="B1307" s="3" t="str">
        <f>"林超超"</f>
        <v>林超超</v>
      </c>
      <c r="C1307" s="3" t="s">
        <v>1168</v>
      </c>
      <c r="D1307" s="3" t="s">
        <v>1189</v>
      </c>
      <c r="E1307" s="3"/>
    </row>
    <row r="1308" spans="1:5" ht="24.75" customHeight="1">
      <c r="A1308" s="4">
        <v>1306</v>
      </c>
      <c r="B1308" s="3" t="str">
        <f>"陈育腾"</f>
        <v>陈育腾</v>
      </c>
      <c r="C1308" s="3" t="s">
        <v>1168</v>
      </c>
      <c r="D1308" s="3" t="s">
        <v>1190</v>
      </c>
      <c r="E1308" s="3"/>
    </row>
    <row r="1309" spans="1:5" ht="24.75" customHeight="1">
      <c r="A1309" s="4">
        <v>1307</v>
      </c>
      <c r="B1309" s="3" t="str">
        <f>"吴壮"</f>
        <v>吴壮</v>
      </c>
      <c r="C1309" s="3" t="s">
        <v>1168</v>
      </c>
      <c r="D1309" s="3" t="s">
        <v>1191</v>
      </c>
      <c r="E1309" s="3"/>
    </row>
    <row r="1310" spans="1:5" ht="24.75" customHeight="1">
      <c r="A1310" s="4">
        <v>1308</v>
      </c>
      <c r="B1310" s="3" t="str">
        <f>"蔡普彬"</f>
        <v>蔡普彬</v>
      </c>
      <c r="C1310" s="3" t="s">
        <v>1168</v>
      </c>
      <c r="D1310" s="3" t="s">
        <v>1192</v>
      </c>
      <c r="E1310" s="3"/>
    </row>
    <row r="1311" spans="1:5" ht="24.75" customHeight="1">
      <c r="A1311" s="4">
        <v>1309</v>
      </c>
      <c r="B1311" s="3" t="str">
        <f>"吴开发"</f>
        <v>吴开发</v>
      </c>
      <c r="C1311" s="3" t="s">
        <v>1168</v>
      </c>
      <c r="D1311" s="3" t="s">
        <v>1193</v>
      </c>
      <c r="E1311" s="3"/>
    </row>
    <row r="1312" spans="1:5" ht="24.75" customHeight="1">
      <c r="A1312" s="4">
        <v>1310</v>
      </c>
      <c r="B1312" s="3" t="str">
        <f>"李虹"</f>
        <v>李虹</v>
      </c>
      <c r="C1312" s="3" t="s">
        <v>1168</v>
      </c>
      <c r="D1312" s="3" t="s">
        <v>472</v>
      </c>
      <c r="E1312" s="3"/>
    </row>
    <row r="1313" spans="1:5" ht="24.75" customHeight="1">
      <c r="A1313" s="4">
        <v>1311</v>
      </c>
      <c r="B1313" s="3" t="str">
        <f>"王善如"</f>
        <v>王善如</v>
      </c>
      <c r="C1313" s="3" t="s">
        <v>1168</v>
      </c>
      <c r="D1313" s="3" t="s">
        <v>1194</v>
      </c>
      <c r="E1313" s="3"/>
    </row>
    <row r="1314" spans="1:5" ht="24.75" customHeight="1">
      <c r="A1314" s="4">
        <v>1312</v>
      </c>
      <c r="B1314" s="3" t="str">
        <f>"李桦"</f>
        <v>李桦</v>
      </c>
      <c r="C1314" s="3" t="s">
        <v>1168</v>
      </c>
      <c r="D1314" s="3" t="s">
        <v>1195</v>
      </c>
      <c r="E1314" s="3"/>
    </row>
    <row r="1315" spans="1:5" ht="24.75" customHeight="1">
      <c r="A1315" s="4">
        <v>1313</v>
      </c>
      <c r="B1315" s="3" t="str">
        <f>"吴多炳"</f>
        <v>吴多炳</v>
      </c>
      <c r="C1315" s="3" t="s">
        <v>1168</v>
      </c>
      <c r="D1315" s="3" t="s">
        <v>1196</v>
      </c>
      <c r="E1315" s="3"/>
    </row>
    <row r="1316" spans="1:5" ht="24.75" customHeight="1">
      <c r="A1316" s="4">
        <v>1314</v>
      </c>
      <c r="B1316" s="3" t="str">
        <f>"李宗清"</f>
        <v>李宗清</v>
      </c>
      <c r="C1316" s="3" t="s">
        <v>1168</v>
      </c>
      <c r="D1316" s="3" t="s">
        <v>1197</v>
      </c>
      <c r="E1316" s="3"/>
    </row>
    <row r="1317" spans="1:5" ht="24.75" customHeight="1">
      <c r="A1317" s="4">
        <v>1315</v>
      </c>
      <c r="B1317" s="3" t="str">
        <f>"刘富宝"</f>
        <v>刘富宝</v>
      </c>
      <c r="C1317" s="3" t="s">
        <v>1168</v>
      </c>
      <c r="D1317" s="3" t="s">
        <v>1198</v>
      </c>
      <c r="E1317" s="3"/>
    </row>
    <row r="1318" spans="1:5" ht="24.75" customHeight="1">
      <c r="A1318" s="4">
        <v>1316</v>
      </c>
      <c r="B1318" s="3" t="str">
        <f>"刘庆福"</f>
        <v>刘庆福</v>
      </c>
      <c r="C1318" s="3" t="s">
        <v>1168</v>
      </c>
      <c r="D1318" s="3" t="s">
        <v>1199</v>
      </c>
      <c r="E1318" s="3"/>
    </row>
    <row r="1319" spans="1:5" ht="24.75" customHeight="1">
      <c r="A1319" s="4">
        <v>1317</v>
      </c>
      <c r="B1319" s="3" t="str">
        <f>"蔡鸿丹"</f>
        <v>蔡鸿丹</v>
      </c>
      <c r="C1319" s="3" t="s">
        <v>1168</v>
      </c>
      <c r="D1319" s="3" t="s">
        <v>1200</v>
      </c>
      <c r="E1319" s="3"/>
    </row>
    <row r="1320" spans="1:5" ht="24.75" customHeight="1">
      <c r="A1320" s="4">
        <v>1318</v>
      </c>
      <c r="B1320" s="3" t="str">
        <f>"谭秋燕"</f>
        <v>谭秋燕</v>
      </c>
      <c r="C1320" s="3" t="s">
        <v>1168</v>
      </c>
      <c r="D1320" s="3" t="s">
        <v>1201</v>
      </c>
      <c r="E1320" s="3"/>
    </row>
    <row r="1321" spans="1:5" ht="24.75" customHeight="1">
      <c r="A1321" s="4">
        <v>1319</v>
      </c>
      <c r="B1321" s="3" t="str">
        <f>"陈文霞"</f>
        <v>陈文霞</v>
      </c>
      <c r="C1321" s="3" t="s">
        <v>1168</v>
      </c>
      <c r="D1321" s="3" t="s">
        <v>1202</v>
      </c>
      <c r="E1321" s="3"/>
    </row>
    <row r="1322" spans="1:5" ht="24.75" customHeight="1">
      <c r="A1322" s="4">
        <v>1320</v>
      </c>
      <c r="B1322" s="3" t="str">
        <f>"崔贝妮"</f>
        <v>崔贝妮</v>
      </c>
      <c r="C1322" s="3" t="s">
        <v>1168</v>
      </c>
      <c r="D1322" s="3" t="s">
        <v>1203</v>
      </c>
      <c r="E1322" s="3"/>
    </row>
    <row r="1323" spans="1:5" ht="24.75" customHeight="1">
      <c r="A1323" s="4">
        <v>1321</v>
      </c>
      <c r="B1323" s="3" t="str">
        <f>"蔡仁林"</f>
        <v>蔡仁林</v>
      </c>
      <c r="C1323" s="3" t="s">
        <v>1168</v>
      </c>
      <c r="D1323" s="3" t="s">
        <v>132</v>
      </c>
      <c r="E1323" s="3"/>
    </row>
    <row r="1324" spans="1:5" ht="24.75" customHeight="1">
      <c r="A1324" s="4">
        <v>1322</v>
      </c>
      <c r="B1324" s="3" t="str">
        <f>"林斌斌"</f>
        <v>林斌斌</v>
      </c>
      <c r="C1324" s="3" t="s">
        <v>1168</v>
      </c>
      <c r="D1324" s="3" t="s">
        <v>1204</v>
      </c>
      <c r="E1324" s="3"/>
    </row>
    <row r="1325" spans="1:5" ht="24.75" customHeight="1">
      <c r="A1325" s="4">
        <v>1323</v>
      </c>
      <c r="B1325" s="3" t="str">
        <f>"郑民豪"</f>
        <v>郑民豪</v>
      </c>
      <c r="C1325" s="3" t="s">
        <v>1168</v>
      </c>
      <c r="D1325" s="3" t="s">
        <v>1205</v>
      </c>
      <c r="E1325" s="3"/>
    </row>
    <row r="1326" spans="1:5" ht="24.75" customHeight="1">
      <c r="A1326" s="4">
        <v>1324</v>
      </c>
      <c r="B1326" s="3" t="str">
        <f>"潘光强"</f>
        <v>潘光强</v>
      </c>
      <c r="C1326" s="3" t="s">
        <v>1168</v>
      </c>
      <c r="D1326" s="3" t="s">
        <v>1206</v>
      </c>
      <c r="E1326" s="3"/>
    </row>
    <row r="1327" spans="1:5" ht="24.75" customHeight="1">
      <c r="A1327" s="4">
        <v>1325</v>
      </c>
      <c r="B1327" s="3" t="str">
        <f>"李想"</f>
        <v>李想</v>
      </c>
      <c r="C1327" s="3" t="s">
        <v>1168</v>
      </c>
      <c r="D1327" s="3" t="s">
        <v>1207</v>
      </c>
      <c r="E1327" s="3"/>
    </row>
    <row r="1328" spans="1:5" ht="24.75" customHeight="1">
      <c r="A1328" s="4">
        <v>1326</v>
      </c>
      <c r="B1328" s="3" t="str">
        <f>"岑阳"</f>
        <v>岑阳</v>
      </c>
      <c r="C1328" s="3" t="s">
        <v>1168</v>
      </c>
      <c r="D1328" s="3" t="s">
        <v>1208</v>
      </c>
      <c r="E1328" s="3"/>
    </row>
    <row r="1329" spans="1:5" ht="24.75" customHeight="1">
      <c r="A1329" s="4">
        <v>1327</v>
      </c>
      <c r="B1329" s="3" t="str">
        <f>"朱鸿"</f>
        <v>朱鸿</v>
      </c>
      <c r="C1329" s="3" t="s">
        <v>1168</v>
      </c>
      <c r="D1329" s="3" t="s">
        <v>1209</v>
      </c>
      <c r="E1329" s="3"/>
    </row>
    <row r="1330" spans="1:5" ht="24.75" customHeight="1">
      <c r="A1330" s="4">
        <v>1328</v>
      </c>
      <c r="B1330" s="3" t="str">
        <f>"王上前"</f>
        <v>王上前</v>
      </c>
      <c r="C1330" s="3" t="s">
        <v>1168</v>
      </c>
      <c r="D1330" s="3" t="s">
        <v>1210</v>
      </c>
      <c r="E1330" s="3"/>
    </row>
    <row r="1331" spans="1:5" ht="24.75" customHeight="1">
      <c r="A1331" s="4">
        <v>1329</v>
      </c>
      <c r="B1331" s="3" t="str">
        <f>"徐光醒"</f>
        <v>徐光醒</v>
      </c>
      <c r="C1331" s="3" t="s">
        <v>1168</v>
      </c>
      <c r="D1331" s="3" t="s">
        <v>199</v>
      </c>
      <c r="E1331" s="3"/>
    </row>
    <row r="1332" spans="1:5" ht="24.75" customHeight="1">
      <c r="A1332" s="4">
        <v>1330</v>
      </c>
      <c r="B1332" s="3" t="str">
        <f>"林书丽"</f>
        <v>林书丽</v>
      </c>
      <c r="C1332" s="3" t="s">
        <v>1168</v>
      </c>
      <c r="D1332" s="3" t="s">
        <v>642</v>
      </c>
      <c r="E1332" s="3"/>
    </row>
    <row r="1333" spans="1:5" ht="24.75" customHeight="1">
      <c r="A1333" s="4">
        <v>1331</v>
      </c>
      <c r="B1333" s="3" t="str">
        <f>"陈仕途"</f>
        <v>陈仕途</v>
      </c>
      <c r="C1333" s="3" t="s">
        <v>1168</v>
      </c>
      <c r="D1333" s="3" t="s">
        <v>312</v>
      </c>
      <c r="E1333" s="3"/>
    </row>
    <row r="1334" spans="1:5" ht="24.75" customHeight="1">
      <c r="A1334" s="4">
        <v>1332</v>
      </c>
      <c r="B1334" s="3" t="str">
        <f>"周修民"</f>
        <v>周修民</v>
      </c>
      <c r="C1334" s="3" t="s">
        <v>1168</v>
      </c>
      <c r="D1334" s="3" t="s">
        <v>1211</v>
      </c>
      <c r="E1334" s="3"/>
    </row>
    <row r="1335" spans="1:5" ht="24.75" customHeight="1">
      <c r="A1335" s="4">
        <v>1333</v>
      </c>
      <c r="B1335" s="3" t="str">
        <f>"陈泰儒"</f>
        <v>陈泰儒</v>
      </c>
      <c r="C1335" s="3" t="s">
        <v>1168</v>
      </c>
      <c r="D1335" s="3" t="s">
        <v>260</v>
      </c>
      <c r="E1335" s="3"/>
    </row>
    <row r="1336" spans="1:5" ht="24.75" customHeight="1">
      <c r="A1336" s="4">
        <v>1334</v>
      </c>
      <c r="B1336" s="3" t="str">
        <f>"符春兰"</f>
        <v>符春兰</v>
      </c>
      <c r="C1336" s="3" t="s">
        <v>1168</v>
      </c>
      <c r="D1336" s="3" t="s">
        <v>1079</v>
      </c>
      <c r="E1336" s="3"/>
    </row>
    <row r="1337" spans="1:5" ht="24.75" customHeight="1">
      <c r="A1337" s="4">
        <v>1335</v>
      </c>
      <c r="B1337" s="3" t="str">
        <f>"符婷婷"</f>
        <v>符婷婷</v>
      </c>
      <c r="C1337" s="3" t="s">
        <v>1168</v>
      </c>
      <c r="D1337" s="3" t="s">
        <v>1212</v>
      </c>
      <c r="E1337" s="3"/>
    </row>
    <row r="1338" spans="1:5" ht="24.75" customHeight="1">
      <c r="A1338" s="4">
        <v>1336</v>
      </c>
      <c r="B1338" s="3" t="str">
        <f>"羊小香"</f>
        <v>羊小香</v>
      </c>
      <c r="C1338" s="3" t="s">
        <v>1168</v>
      </c>
      <c r="D1338" s="3" t="s">
        <v>32</v>
      </c>
      <c r="E1338" s="3"/>
    </row>
  </sheetData>
  <sheetProtection/>
  <autoFilter ref="A2:E1338">
    <sortState ref="A3:E1338">
      <sortCondition sortBy="value" ref="C3:C1338"/>
    </sortState>
  </autoFilter>
  <mergeCells count="1">
    <mergeCell ref="A1:E1"/>
  </mergeCells>
  <printOptions/>
  <pageMargins left="0.75" right="0.75" top="1" bottom="1" header="0.5" footer="0.5"/>
  <pageSetup fitToHeight="0" fitToWidth="1"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简宇</cp:lastModifiedBy>
  <dcterms:created xsi:type="dcterms:W3CDTF">2022-10-14T03:20:51Z</dcterms:created>
  <dcterms:modified xsi:type="dcterms:W3CDTF">2022-10-14T04:31:09Z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BADA5FFE9E4B4608A64484DC38AF5AE8</vt:lpwstr>
  </property>
  <property fmtid="{D5CDD505-2E9C-101B-9397-08002B2CF9AE}" pid="4" name="KSOProductBuildV">
    <vt:lpwstr>2052-11.8.2.8875</vt:lpwstr>
  </property>
</Properties>
</file>