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专业技术岗位" sheetId="1" r:id="rId1"/>
    <sheet name="管理岗位" sheetId="2" r:id="rId2"/>
  </sheets>
  <definedNames/>
  <calcPr fullCalcOnLoad="1"/>
</workbook>
</file>

<file path=xl/sharedStrings.xml><?xml version="1.0" encoding="utf-8"?>
<sst xmlns="http://schemas.openxmlformats.org/spreadsheetml/2006/main" count="655" uniqueCount="140">
  <si>
    <t>贵阳市综合行政执法局2022年公开招考局属事业单位工作人员拟聘用人员名单</t>
  </si>
  <si>
    <t>（专业技术岗位）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</si>
  <si>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</si>
  <si>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</si>
  <si>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</si>
  <si>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</si>
  <si>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</si>
  <si>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</si>
  <si>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</si>
  <si>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</si>
  <si>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</si>
  <si>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</si>
  <si>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</si>
  <si>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
成绩</t>
  </si>
  <si>
    <t>面试成绩30%</t>
  </si>
  <si>
    <t>笔试、专业测试、面试成绩</t>
  </si>
  <si>
    <t>综合排名</t>
  </si>
  <si>
    <t>体检情况</t>
  </si>
  <si>
    <t>考察情况</t>
  </si>
  <si>
    <t>拟聘人员</t>
  </si>
  <si>
    <t>姬江波</t>
  </si>
  <si>
    <t>1152016202525</t>
  </si>
  <si>
    <t>贵阳市市政工程服务中心</t>
  </si>
  <si>
    <t>02专业技术岗位</t>
  </si>
  <si>
    <t>合格</t>
  </si>
  <si>
    <t>是</t>
  </si>
  <si>
    <t>缪越阳</t>
  </si>
  <si>
    <t>1152016900119</t>
  </si>
  <si>
    <r>
      <rPr>
        <sz val="11"/>
        <rFont val="宋体"/>
        <family val="0"/>
      </rPr>
      <t>贵阳市黔灵山公园管理处</t>
    </r>
  </si>
  <si>
    <r>
      <rPr>
        <sz val="11"/>
        <rFont val="Times New Roman"/>
        <family val="1"/>
      </rPr>
      <t>02</t>
    </r>
    <r>
      <rPr>
        <sz val="11"/>
        <rFont val="宋体"/>
        <family val="0"/>
      </rPr>
      <t>专业技术岗位</t>
    </r>
  </si>
  <si>
    <r>
      <rPr>
        <sz val="11"/>
        <rFont val="宋体"/>
        <family val="0"/>
      </rPr>
      <t>黄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利</t>
    </r>
  </si>
  <si>
    <t>1152016903211</t>
  </si>
  <si>
    <r>
      <rPr>
        <sz val="11"/>
        <rFont val="Times New Roman"/>
        <family val="1"/>
      </rPr>
      <t>03</t>
    </r>
    <r>
      <rPr>
        <sz val="11"/>
        <rFont val="宋体"/>
        <family val="0"/>
      </rPr>
      <t>专业技术岗位</t>
    </r>
  </si>
  <si>
    <t>孙玉贤</t>
  </si>
  <si>
    <t>1152017000611</t>
  </si>
  <si>
    <t>贵阳市黔灵山公园管理处</t>
  </si>
  <si>
    <r>
      <rPr>
        <sz val="11"/>
        <rFont val="Times New Roman"/>
        <family val="1"/>
      </rPr>
      <t>05</t>
    </r>
    <r>
      <rPr>
        <sz val="11"/>
        <rFont val="宋体"/>
        <family val="0"/>
      </rPr>
      <t>专业技术岗位</t>
    </r>
  </si>
  <si>
    <t>田云汉</t>
  </si>
  <si>
    <t>1152016901419</t>
  </si>
  <si>
    <t>贵阳市河滨公园管理处</t>
  </si>
  <si>
    <t>76.40</t>
  </si>
  <si>
    <t>1</t>
  </si>
  <si>
    <t>面试成绩</t>
  </si>
  <si>
    <t>笔试、专业测试、面试总成绩</t>
  </si>
  <si>
    <t>罗仕雯</t>
  </si>
  <si>
    <t>1152016903015</t>
  </si>
  <si>
    <t>贵阳市东山公园管理处</t>
  </si>
  <si>
    <t>01专业技术岗位</t>
  </si>
  <si>
    <t>17.50</t>
  </si>
  <si>
    <t>84</t>
  </si>
  <si>
    <t>33.60</t>
  </si>
  <si>
    <t>51.10</t>
  </si>
  <si>
    <t>81.4</t>
  </si>
  <si>
    <t>24.42</t>
  </si>
  <si>
    <t>75.52</t>
  </si>
  <si>
    <t>彭小静</t>
  </si>
  <si>
    <t>1152016900210</t>
  </si>
  <si>
    <t>贵阳市森林公园管理处</t>
  </si>
  <si>
    <t>韩永怡</t>
  </si>
  <si>
    <t>1152012500818</t>
  </si>
  <si>
    <t>贵阳市城市管理信息中心</t>
  </si>
  <si>
    <t>80.2</t>
  </si>
  <si>
    <t>王琨</t>
  </si>
  <si>
    <t>1152012502622</t>
  </si>
  <si>
    <t>81.8</t>
  </si>
  <si>
    <t>2</t>
  </si>
  <si>
    <t>吴小锋</t>
  </si>
  <si>
    <t>1152012501015</t>
  </si>
  <si>
    <t>3</t>
  </si>
  <si>
    <t>袁林飞</t>
  </si>
  <si>
    <t>1152016202814</t>
  </si>
  <si>
    <t>贵阳市环境卫生管理服务中心</t>
  </si>
  <si>
    <t>77</t>
  </si>
  <si>
    <t>谯云浪</t>
  </si>
  <si>
    <t>1152016202110</t>
  </si>
  <si>
    <t>杜忠强</t>
  </si>
  <si>
    <t>1152016200122</t>
  </si>
  <si>
    <t>71</t>
  </si>
  <si>
    <t>肖佳慧</t>
  </si>
  <si>
    <t>1152016200925</t>
  </si>
  <si>
    <t>03专业技术岗位</t>
  </si>
  <si>
    <t>73</t>
  </si>
  <si>
    <t>温小晋</t>
  </si>
  <si>
    <t>1152016202615</t>
  </si>
  <si>
    <t>04专业技术岗位</t>
  </si>
  <si>
    <t>65</t>
  </si>
  <si>
    <t>田勇</t>
  </si>
  <si>
    <t>1152016202918</t>
  </si>
  <si>
    <t>69</t>
  </si>
  <si>
    <t>尹璠</t>
  </si>
  <si>
    <t>1152016901528</t>
  </si>
  <si>
    <t>07专业技术岗位</t>
  </si>
  <si>
    <t>86</t>
  </si>
  <si>
    <t>王晶晶</t>
  </si>
  <si>
    <t>1152016900707</t>
  </si>
  <si>
    <t>09专业技术岗位</t>
  </si>
  <si>
    <t>82</t>
  </si>
  <si>
    <t>（管理岗位）</t>
  </si>
  <si>
    <t>笔试成绩60%</t>
  </si>
  <si>
    <t>面试成绩40%</t>
  </si>
  <si>
    <t>笔试、面试成绩</t>
  </si>
  <si>
    <t>综合
排名</t>
  </si>
  <si>
    <t>陆俊杰</t>
  </si>
  <si>
    <t>1152016002501</t>
  </si>
  <si>
    <t>01管理岗位</t>
  </si>
  <si>
    <t>王萌</t>
  </si>
  <si>
    <t>1152016200412</t>
  </si>
  <si>
    <t>03管理岗位</t>
  </si>
  <si>
    <t>邹文娟</t>
  </si>
  <si>
    <t>1152016901522</t>
  </si>
  <si>
    <r>
      <rPr>
        <sz val="11"/>
        <rFont val="Times New Roman"/>
        <family val="1"/>
      </rPr>
      <t>01</t>
    </r>
    <r>
      <rPr>
        <sz val="11"/>
        <rFont val="宋体"/>
        <family val="0"/>
      </rPr>
      <t>管理岗位</t>
    </r>
  </si>
  <si>
    <r>
      <rPr>
        <sz val="11"/>
        <rFont val="宋体"/>
        <family val="0"/>
      </rPr>
      <t xml:space="preserve">陈 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茂</t>
    </r>
  </si>
  <si>
    <t>1152016902704</t>
  </si>
  <si>
    <r>
      <rPr>
        <sz val="11"/>
        <rFont val="Times New Roman"/>
        <family val="1"/>
      </rPr>
      <t>04</t>
    </r>
    <r>
      <rPr>
        <sz val="11"/>
        <rFont val="宋体"/>
        <family val="0"/>
      </rPr>
      <t>管理岗位</t>
    </r>
  </si>
  <si>
    <t>笔试、面试总成绩</t>
  </si>
  <si>
    <t>李成祥</t>
  </si>
  <si>
    <t>1152016900901</t>
  </si>
  <si>
    <t>02管理岗位</t>
  </si>
  <si>
    <t>38.60</t>
  </si>
  <si>
    <t>80.4</t>
  </si>
  <si>
    <t>32.16</t>
  </si>
  <si>
    <t>70.76</t>
  </si>
  <si>
    <t>肖冰</t>
  </si>
  <si>
    <t>石开园</t>
  </si>
  <si>
    <t>1152016001622</t>
  </si>
  <si>
    <t>33.6</t>
  </si>
  <si>
    <t>77.6</t>
  </si>
  <si>
    <t>黄怡薇</t>
  </si>
  <si>
    <t>1152016900811</t>
  </si>
  <si>
    <t>05管理岗</t>
  </si>
  <si>
    <t>何文健</t>
  </si>
  <si>
    <t>1152016902009</t>
  </si>
  <si>
    <t>杨涛</t>
  </si>
  <si>
    <t>1152016902706</t>
  </si>
  <si>
    <t>06管理岗</t>
  </si>
  <si>
    <t>杨云波</t>
  </si>
  <si>
    <t>1152016901324</t>
  </si>
  <si>
    <t>08管理岗</t>
  </si>
  <si>
    <t>刘程程</t>
  </si>
  <si>
    <t>1152016902917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</si>
</sst>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  <numFmt numFmtId="178" formatCode="0.00_);[Red]\(0.00\)"/>
    <numFmt numFmtId="179" formatCode="0.00;[Red]0.00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20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仿宋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方正小标宋简体"/>
      <family val="0"/>
    </font>
    <font>
      <sz val="20"/>
      <color indexed="8"/>
      <name val="方正小标宋简体"/>
      <family val="0"/>
    </font>
    <font>
      <b/>
      <sz val="20"/>
      <name val="方正小标宋简体"/>
      <family val="0"/>
    </font>
    <font>
      <sz val="20"/>
      <name val="方正小标宋简体"/>
      <family val="0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color theme="1"/>
      <name val="黑体"/>
      <family val="3"/>
    </font>
    <font>
      <b/>
      <sz val="10"/>
      <name val="Calibri"/>
      <family val="0"/>
    </font>
    <font>
      <b/>
      <sz val="10"/>
      <color theme="1"/>
      <name val="宋体"/>
      <family val="0"/>
    </font>
    <font>
      <b/>
      <sz val="11"/>
      <name val="Calibri"/>
      <family val="0"/>
    </font>
    <font>
      <sz val="11"/>
      <color rgb="FF000000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20"/>
      <color theme="1"/>
      <name val="方正小标宋简体"/>
      <family val="0"/>
    </font>
    <font>
      <sz val="20"/>
      <color theme="1"/>
      <name val="方正小标宋简体"/>
      <family val="0"/>
    </font>
    <font>
      <sz val="10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5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/>
    </xf>
    <xf numFmtId="178" fontId="52" fillId="0" borderId="9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 applyProtection="1">
      <alignment horizontal="center" vertical="center"/>
      <protection/>
    </xf>
    <xf numFmtId="179" fontId="9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 applyProtection="1">
      <alignment horizontal="center" vertical="center"/>
      <protection/>
    </xf>
    <xf numFmtId="179" fontId="9" fillId="0" borderId="11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 applyProtection="1">
      <alignment vertical="center"/>
      <protection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177" fontId="1" fillId="0" borderId="12" xfId="0" applyNumberFormat="1" applyFont="1" applyFill="1" applyBorder="1" applyAlignment="1" applyProtection="1">
      <alignment horizontal="center" vertical="center"/>
      <protection/>
    </xf>
    <xf numFmtId="0" fontId="58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177" fontId="57" fillId="0" borderId="9" xfId="0" applyNumberFormat="1" applyFont="1" applyFill="1" applyBorder="1" applyAlignment="1" applyProtection="1">
      <alignment horizontal="center" vertical="center"/>
      <protection/>
    </xf>
    <xf numFmtId="177" fontId="6" fillId="0" borderId="9" xfId="0" applyNumberFormat="1" applyFont="1" applyFill="1" applyBorder="1" applyAlignment="1" applyProtection="1">
      <alignment horizontal="center" vertical="center"/>
      <protection/>
    </xf>
    <xf numFmtId="0" fontId="57" fillId="0" borderId="9" xfId="0" applyFont="1" applyFill="1" applyBorder="1" applyAlignment="1" applyProtection="1">
      <alignment horizontal="center" vertical="center"/>
      <protection/>
    </xf>
    <xf numFmtId="49" fontId="57" fillId="0" borderId="9" xfId="0" applyNumberFormat="1" applyFont="1" applyFill="1" applyBorder="1" applyAlignment="1" applyProtection="1">
      <alignment horizontal="center" vertical="center"/>
      <protection/>
    </xf>
    <xf numFmtId="177" fontId="5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7" fillId="0" borderId="12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 wrapText="1"/>
    </xf>
    <xf numFmtId="177" fontId="63" fillId="0" borderId="9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177" fontId="63" fillId="0" borderId="9" xfId="0" applyNumberFormat="1" applyFont="1" applyBorder="1" applyAlignment="1">
      <alignment vertical="center"/>
    </xf>
    <xf numFmtId="49" fontId="63" fillId="0" borderId="9" xfId="0" applyNumberFormat="1" applyFont="1" applyFill="1" applyBorder="1" applyAlignment="1">
      <alignment horizontal="center" vertical="center"/>
    </xf>
    <xf numFmtId="177" fontId="56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SheetLayoutView="100" workbookViewId="0" topLeftCell="A1">
      <selection activeCell="D11" sqref="D11"/>
    </sheetView>
  </sheetViews>
  <sheetFormatPr defaultColWidth="9.00390625" defaultRowHeight="15"/>
  <cols>
    <col min="1" max="1" width="4.421875" style="0" customWidth="1"/>
    <col min="2" max="2" width="7.8515625" style="0" customWidth="1"/>
    <col min="3" max="3" width="14.421875" style="0" customWidth="1"/>
    <col min="4" max="4" width="22.28125" style="47" customWidth="1"/>
    <col min="5" max="5" width="14.421875" style="0" customWidth="1"/>
    <col min="6" max="6" width="8.8515625" style="0" customWidth="1"/>
    <col min="7" max="7" width="10.140625" style="48" customWidth="1"/>
    <col min="8" max="9" width="8.00390625" style="48" customWidth="1"/>
    <col min="10" max="10" width="8.421875" style="48" customWidth="1"/>
    <col min="11" max="11" width="7.8515625" style="49" customWidth="1"/>
    <col min="12" max="12" width="7.00390625" style="48" customWidth="1"/>
    <col min="13" max="13" width="9.00390625" style="49" customWidth="1"/>
    <col min="14" max="14" width="8.28125" style="48" customWidth="1"/>
    <col min="15" max="15" width="5.7109375" style="48" customWidth="1"/>
    <col min="16" max="16" width="8.57421875" style="48" customWidth="1"/>
    <col min="18" max="18" width="9.00390625" style="1" customWidth="1"/>
  </cols>
  <sheetData>
    <row r="1" spans="1:18" ht="79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64"/>
      <c r="L1" s="50"/>
      <c r="M1" s="64"/>
      <c r="N1" s="50"/>
      <c r="O1" s="50"/>
      <c r="P1" s="50"/>
      <c r="Q1" s="50"/>
      <c r="R1" s="50"/>
    </row>
    <row r="2" spans="1:18" ht="30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65"/>
      <c r="L2" s="51"/>
      <c r="M2" s="65"/>
      <c r="N2" s="51"/>
      <c r="O2" s="51"/>
      <c r="P2" s="51"/>
      <c r="Q2" s="51"/>
      <c r="R2" s="51"/>
    </row>
    <row r="3" spans="1:18" s="46" customFormat="1" ht="36.75" customHeight="1">
      <c r="A3" s="52" t="s">
        <v>2</v>
      </c>
      <c r="B3" s="53" t="s">
        <v>3</v>
      </c>
      <c r="C3" s="53" t="s">
        <v>4</v>
      </c>
      <c r="D3" s="53" t="s">
        <v>5</v>
      </c>
      <c r="E3" s="53" t="s">
        <v>6</v>
      </c>
      <c r="F3" s="53" t="s">
        <v>7</v>
      </c>
      <c r="G3" s="54" t="s">
        <v>8</v>
      </c>
      <c r="H3" s="55" t="s">
        <v>9</v>
      </c>
      <c r="I3" s="54" t="s">
        <v>10</v>
      </c>
      <c r="J3" s="55" t="s">
        <v>11</v>
      </c>
      <c r="K3" s="53" t="s">
        <v>12</v>
      </c>
      <c r="L3" s="54" t="s">
        <v>13</v>
      </c>
      <c r="M3" s="53" t="s">
        <v>14</v>
      </c>
      <c r="N3" s="54" t="s">
        <v>15</v>
      </c>
      <c r="O3" s="54" t="s">
        <v>16</v>
      </c>
      <c r="P3" s="66" t="s">
        <v>17</v>
      </c>
      <c r="Q3" s="54" t="s">
        <v>18</v>
      </c>
      <c r="R3" s="66" t="s">
        <v>19</v>
      </c>
    </row>
    <row r="4" spans="1:18" ht="36.75" customHeight="1">
      <c r="A4" s="8">
        <v>1</v>
      </c>
      <c r="B4" s="8" t="s">
        <v>20</v>
      </c>
      <c r="C4" s="8" t="s">
        <v>21</v>
      </c>
      <c r="D4" s="10" t="s">
        <v>22</v>
      </c>
      <c r="E4" s="8" t="s">
        <v>23</v>
      </c>
      <c r="F4" s="11">
        <v>194</v>
      </c>
      <c r="G4" s="12">
        <v>64.6666666666667</v>
      </c>
      <c r="H4" s="12">
        <v>19.4</v>
      </c>
      <c r="I4" s="12">
        <v>73</v>
      </c>
      <c r="J4" s="12">
        <v>29.2</v>
      </c>
      <c r="K4" s="13">
        <v>48.6</v>
      </c>
      <c r="L4" s="12">
        <v>82.2</v>
      </c>
      <c r="M4" s="13">
        <v>24.66</v>
      </c>
      <c r="N4" s="12">
        <v>73.26</v>
      </c>
      <c r="O4" s="29">
        <v>1</v>
      </c>
      <c r="P4" s="18" t="s">
        <v>24</v>
      </c>
      <c r="Q4" s="30" t="s">
        <v>24</v>
      </c>
      <c r="R4" s="31" t="s">
        <v>25</v>
      </c>
    </row>
    <row r="5" spans="1:18" ht="36.75" customHeight="1">
      <c r="A5" s="5" t="s">
        <v>2</v>
      </c>
      <c r="B5" s="14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  <c r="H5" s="56" t="s">
        <v>9</v>
      </c>
      <c r="I5" s="7" t="s">
        <v>10</v>
      </c>
      <c r="J5" s="56" t="s">
        <v>11</v>
      </c>
      <c r="K5" s="6" t="s">
        <v>12</v>
      </c>
      <c r="L5" s="7" t="s">
        <v>13</v>
      </c>
      <c r="M5" s="6" t="s">
        <v>14</v>
      </c>
      <c r="N5" s="7" t="s">
        <v>15</v>
      </c>
      <c r="O5" s="7" t="s">
        <v>16</v>
      </c>
      <c r="P5" s="28" t="s">
        <v>17</v>
      </c>
      <c r="Q5" s="7" t="s">
        <v>18</v>
      </c>
      <c r="R5" s="66" t="s">
        <v>19</v>
      </c>
    </row>
    <row r="6" spans="1:18" ht="36.75" customHeight="1">
      <c r="A6" s="8">
        <v>1</v>
      </c>
      <c r="B6" s="16" t="s">
        <v>26</v>
      </c>
      <c r="C6" s="15" t="s">
        <v>27</v>
      </c>
      <c r="D6" s="15" t="s">
        <v>28</v>
      </c>
      <c r="E6" s="57" t="s">
        <v>29</v>
      </c>
      <c r="F6" s="17">
        <v>220</v>
      </c>
      <c r="G6" s="17">
        <f>F6/3</f>
        <v>73.33333333333333</v>
      </c>
      <c r="H6" s="17">
        <f>G6*0.3</f>
        <v>21.999999999999996</v>
      </c>
      <c r="I6" s="17">
        <v>63</v>
      </c>
      <c r="J6" s="17">
        <f>I6*0.4</f>
        <v>25.200000000000003</v>
      </c>
      <c r="K6" s="17">
        <f>J6+H6</f>
        <v>47.2</v>
      </c>
      <c r="L6" s="67">
        <v>81.8</v>
      </c>
      <c r="M6" s="17">
        <f>L6*0.3</f>
        <v>24.54</v>
      </c>
      <c r="N6" s="17">
        <f>K6+M6</f>
        <v>71.74000000000001</v>
      </c>
      <c r="O6" s="68">
        <v>1</v>
      </c>
      <c r="P6" s="18" t="s">
        <v>24</v>
      </c>
      <c r="Q6" s="30" t="s">
        <v>24</v>
      </c>
      <c r="R6" s="31" t="s">
        <v>25</v>
      </c>
    </row>
    <row r="7" spans="1:18" ht="36.75" customHeight="1">
      <c r="A7" s="5" t="s">
        <v>2</v>
      </c>
      <c r="B7" s="14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7" t="s">
        <v>8</v>
      </c>
      <c r="H7" s="56" t="s">
        <v>9</v>
      </c>
      <c r="I7" s="7" t="s">
        <v>10</v>
      </c>
      <c r="J7" s="56" t="s">
        <v>11</v>
      </c>
      <c r="K7" s="6" t="s">
        <v>12</v>
      </c>
      <c r="L7" s="7" t="s">
        <v>13</v>
      </c>
      <c r="M7" s="6" t="s">
        <v>14</v>
      </c>
      <c r="N7" s="7" t="s">
        <v>15</v>
      </c>
      <c r="O7" s="7" t="s">
        <v>16</v>
      </c>
      <c r="P7" s="28" t="s">
        <v>17</v>
      </c>
      <c r="Q7" s="7" t="s">
        <v>18</v>
      </c>
      <c r="R7" s="66" t="s">
        <v>19</v>
      </c>
    </row>
    <row r="8" spans="1:18" ht="36.75" customHeight="1">
      <c r="A8" s="8">
        <v>1</v>
      </c>
      <c r="B8" s="16" t="s">
        <v>30</v>
      </c>
      <c r="C8" s="15" t="s">
        <v>31</v>
      </c>
      <c r="D8" s="15" t="s">
        <v>28</v>
      </c>
      <c r="E8" s="57" t="s">
        <v>32</v>
      </c>
      <c r="F8" s="17">
        <v>157.5</v>
      </c>
      <c r="G8" s="17">
        <f>F8/3</f>
        <v>52.5</v>
      </c>
      <c r="H8" s="17">
        <f>G8*0.3</f>
        <v>15.75</v>
      </c>
      <c r="I8" s="17">
        <v>93</v>
      </c>
      <c r="J8" s="17">
        <f>I8*0.4</f>
        <v>37.2</v>
      </c>
      <c r="K8" s="17">
        <f>J8+H8</f>
        <v>52.95</v>
      </c>
      <c r="L8" s="69">
        <v>73.8</v>
      </c>
      <c r="M8" s="17">
        <f>L8*0.3</f>
        <v>22.139999999999997</v>
      </c>
      <c r="N8" s="17">
        <f>K8+M8</f>
        <v>75.09</v>
      </c>
      <c r="O8" s="70">
        <v>1</v>
      </c>
      <c r="P8" s="18" t="s">
        <v>24</v>
      </c>
      <c r="Q8" s="30" t="s">
        <v>24</v>
      </c>
      <c r="R8" s="31" t="s">
        <v>25</v>
      </c>
    </row>
    <row r="9" spans="1:18" ht="36.75" customHeight="1">
      <c r="A9" s="5" t="s">
        <v>2</v>
      </c>
      <c r="B9" s="14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7" t="s">
        <v>8</v>
      </c>
      <c r="H9" s="56" t="s">
        <v>9</v>
      </c>
      <c r="I9" s="7" t="s">
        <v>10</v>
      </c>
      <c r="J9" s="56" t="s">
        <v>11</v>
      </c>
      <c r="K9" s="6" t="s">
        <v>12</v>
      </c>
      <c r="L9" s="7" t="s">
        <v>13</v>
      </c>
      <c r="M9" s="6" t="s">
        <v>14</v>
      </c>
      <c r="N9" s="7" t="s">
        <v>15</v>
      </c>
      <c r="O9" s="7" t="s">
        <v>16</v>
      </c>
      <c r="P9" s="28" t="s">
        <v>17</v>
      </c>
      <c r="Q9" s="7" t="s">
        <v>18</v>
      </c>
      <c r="R9" s="66" t="s">
        <v>19</v>
      </c>
    </row>
    <row r="10" spans="1:18" ht="36.75" customHeight="1">
      <c r="A10" s="8">
        <v>1</v>
      </c>
      <c r="B10" s="16" t="s">
        <v>33</v>
      </c>
      <c r="C10" s="15" t="s">
        <v>34</v>
      </c>
      <c r="D10" s="16" t="s">
        <v>35</v>
      </c>
      <c r="E10" s="57" t="s">
        <v>36</v>
      </c>
      <c r="F10" s="17">
        <v>189.5</v>
      </c>
      <c r="G10" s="17">
        <f>F10/3</f>
        <v>63.166666666666664</v>
      </c>
      <c r="H10" s="17">
        <f>G10*0.3</f>
        <v>18.95</v>
      </c>
      <c r="I10" s="17">
        <v>69</v>
      </c>
      <c r="J10" s="17">
        <f>I10*0.4</f>
        <v>27.6</v>
      </c>
      <c r="K10" s="17">
        <f>J10+H10</f>
        <v>46.55</v>
      </c>
      <c r="L10" s="69">
        <v>82.2</v>
      </c>
      <c r="M10" s="17">
        <f>L10*0.3</f>
        <v>24.66</v>
      </c>
      <c r="N10" s="17">
        <f>K10+M10</f>
        <v>71.21</v>
      </c>
      <c r="O10" s="70">
        <v>1</v>
      </c>
      <c r="P10" s="18" t="s">
        <v>24</v>
      </c>
      <c r="Q10" s="30" t="s">
        <v>24</v>
      </c>
      <c r="R10" s="31" t="s">
        <v>25</v>
      </c>
    </row>
    <row r="11" spans="1:18" ht="36.75" customHeight="1">
      <c r="A11" s="5" t="s">
        <v>2</v>
      </c>
      <c r="B11" s="6" t="s">
        <v>3</v>
      </c>
      <c r="C11" s="6" t="s">
        <v>4</v>
      </c>
      <c r="D11" s="6" t="s">
        <v>5</v>
      </c>
      <c r="E11" s="6" t="s">
        <v>6</v>
      </c>
      <c r="F11" s="6" t="s">
        <v>7</v>
      </c>
      <c r="G11" s="7" t="s">
        <v>8</v>
      </c>
      <c r="H11" s="56" t="s">
        <v>9</v>
      </c>
      <c r="I11" s="7" t="s">
        <v>10</v>
      </c>
      <c r="J11" s="56" t="s">
        <v>11</v>
      </c>
      <c r="K11" s="6" t="s">
        <v>12</v>
      </c>
      <c r="L11" s="7" t="s">
        <v>13</v>
      </c>
      <c r="M11" s="6" t="s">
        <v>14</v>
      </c>
      <c r="N11" s="7" t="s">
        <v>15</v>
      </c>
      <c r="O11" s="7" t="s">
        <v>16</v>
      </c>
      <c r="P11" s="28" t="s">
        <v>17</v>
      </c>
      <c r="Q11" s="7" t="s">
        <v>18</v>
      </c>
      <c r="R11" s="66" t="s">
        <v>19</v>
      </c>
    </row>
    <row r="12" spans="1:18" ht="36.75" customHeight="1">
      <c r="A12" s="8">
        <v>1</v>
      </c>
      <c r="B12" s="58" t="s">
        <v>37</v>
      </c>
      <c r="C12" s="58" t="s">
        <v>38</v>
      </c>
      <c r="D12" s="10" t="s">
        <v>39</v>
      </c>
      <c r="E12" s="8" t="s">
        <v>23</v>
      </c>
      <c r="F12" s="59">
        <v>166.5</v>
      </c>
      <c r="G12" s="60">
        <v>55.5</v>
      </c>
      <c r="H12" s="61">
        <v>16.65</v>
      </c>
      <c r="I12" s="60">
        <v>89</v>
      </c>
      <c r="J12" s="61">
        <v>35.6</v>
      </c>
      <c r="K12" s="71">
        <v>52.25</v>
      </c>
      <c r="L12" s="12" t="s">
        <v>40</v>
      </c>
      <c r="M12" s="13">
        <v>22.92</v>
      </c>
      <c r="N12" s="12">
        <v>75.17</v>
      </c>
      <c r="O12" s="29" t="s">
        <v>41</v>
      </c>
      <c r="P12" s="18" t="s">
        <v>24</v>
      </c>
      <c r="Q12" s="30" t="s">
        <v>24</v>
      </c>
      <c r="R12" s="31" t="s">
        <v>25</v>
      </c>
    </row>
    <row r="13" spans="1:18" ht="36.75" customHeight="1">
      <c r="A13" s="5" t="s">
        <v>2</v>
      </c>
      <c r="B13" s="6" t="s">
        <v>3</v>
      </c>
      <c r="C13" s="6" t="s">
        <v>4</v>
      </c>
      <c r="D13" s="6" t="s">
        <v>5</v>
      </c>
      <c r="E13" s="6" t="s">
        <v>6</v>
      </c>
      <c r="F13" s="6" t="s">
        <v>7</v>
      </c>
      <c r="G13" s="7" t="s">
        <v>8</v>
      </c>
      <c r="H13" s="56" t="s">
        <v>9</v>
      </c>
      <c r="I13" s="7" t="s">
        <v>10</v>
      </c>
      <c r="J13" s="56" t="s">
        <v>11</v>
      </c>
      <c r="K13" s="6" t="s">
        <v>12</v>
      </c>
      <c r="L13" s="7" t="s">
        <v>42</v>
      </c>
      <c r="M13" s="6" t="s">
        <v>14</v>
      </c>
      <c r="N13" s="7" t="s">
        <v>43</v>
      </c>
      <c r="O13" s="7" t="s">
        <v>16</v>
      </c>
      <c r="P13" s="28" t="s">
        <v>17</v>
      </c>
      <c r="Q13" s="7" t="s">
        <v>18</v>
      </c>
      <c r="R13" s="66" t="s">
        <v>19</v>
      </c>
    </row>
    <row r="14" spans="1:18" ht="36.75" customHeight="1">
      <c r="A14" s="8">
        <v>1</v>
      </c>
      <c r="B14" s="8" t="s">
        <v>44</v>
      </c>
      <c r="C14" s="75" t="s">
        <v>45</v>
      </c>
      <c r="D14" s="10" t="s">
        <v>46</v>
      </c>
      <c r="E14" s="8" t="s">
        <v>47</v>
      </c>
      <c r="F14" s="8">
        <v>175</v>
      </c>
      <c r="G14" s="18">
        <v>58.33</v>
      </c>
      <c r="H14" s="29" t="s">
        <v>48</v>
      </c>
      <c r="I14" s="29" t="s">
        <v>49</v>
      </c>
      <c r="J14" s="29" t="s">
        <v>50</v>
      </c>
      <c r="K14" s="19" t="s">
        <v>51</v>
      </c>
      <c r="L14" s="29" t="s">
        <v>52</v>
      </c>
      <c r="M14" s="19" t="s">
        <v>53</v>
      </c>
      <c r="N14" s="33" t="s">
        <v>54</v>
      </c>
      <c r="O14" s="29">
        <v>1</v>
      </c>
      <c r="P14" s="18" t="s">
        <v>24</v>
      </c>
      <c r="Q14" s="30" t="s">
        <v>24</v>
      </c>
      <c r="R14" s="31" t="s">
        <v>25</v>
      </c>
    </row>
    <row r="15" spans="1:18" ht="36.75" customHeight="1">
      <c r="A15" s="5" t="s">
        <v>2</v>
      </c>
      <c r="B15" s="6" t="s">
        <v>3</v>
      </c>
      <c r="C15" s="6" t="s">
        <v>4</v>
      </c>
      <c r="D15" s="6" t="s">
        <v>5</v>
      </c>
      <c r="E15" s="6" t="s">
        <v>6</v>
      </c>
      <c r="F15" s="6" t="s">
        <v>7</v>
      </c>
      <c r="G15" s="7" t="s">
        <v>8</v>
      </c>
      <c r="H15" s="56" t="s">
        <v>9</v>
      </c>
      <c r="I15" s="7" t="s">
        <v>10</v>
      </c>
      <c r="J15" s="56" t="s">
        <v>11</v>
      </c>
      <c r="K15" s="6" t="s">
        <v>12</v>
      </c>
      <c r="L15" s="7" t="s">
        <v>13</v>
      </c>
      <c r="M15" s="6" t="s">
        <v>14</v>
      </c>
      <c r="N15" s="7" t="s">
        <v>15</v>
      </c>
      <c r="O15" s="7" t="s">
        <v>16</v>
      </c>
      <c r="P15" s="28" t="s">
        <v>17</v>
      </c>
      <c r="Q15" s="7" t="s">
        <v>18</v>
      </c>
      <c r="R15" s="66" t="s">
        <v>19</v>
      </c>
    </row>
    <row r="16" spans="1:18" ht="36.75" customHeight="1">
      <c r="A16" s="8">
        <v>1</v>
      </c>
      <c r="B16" s="8" t="s">
        <v>55</v>
      </c>
      <c r="C16" s="75" t="s">
        <v>56</v>
      </c>
      <c r="D16" s="10" t="s">
        <v>57</v>
      </c>
      <c r="E16" s="8" t="s">
        <v>47</v>
      </c>
      <c r="F16" s="11">
        <v>145.5</v>
      </c>
      <c r="G16" s="12">
        <v>48.5</v>
      </c>
      <c r="H16" s="12">
        <v>14.55</v>
      </c>
      <c r="I16" s="12">
        <v>82</v>
      </c>
      <c r="J16" s="12">
        <v>32.8</v>
      </c>
      <c r="K16" s="13">
        <v>47.35</v>
      </c>
      <c r="L16" s="12">
        <v>70.2</v>
      </c>
      <c r="M16" s="13">
        <v>21.06</v>
      </c>
      <c r="N16" s="12">
        <v>68.41</v>
      </c>
      <c r="O16" s="29">
        <v>1</v>
      </c>
      <c r="P16" s="18" t="s">
        <v>24</v>
      </c>
      <c r="Q16" s="30" t="s">
        <v>24</v>
      </c>
      <c r="R16" s="31" t="s">
        <v>25</v>
      </c>
    </row>
    <row r="17" spans="1:18" ht="36">
      <c r="A17" s="5" t="s">
        <v>2</v>
      </c>
      <c r="B17" s="6" t="s">
        <v>3</v>
      </c>
      <c r="C17" s="6" t="s">
        <v>4</v>
      </c>
      <c r="D17" s="6" t="s">
        <v>5</v>
      </c>
      <c r="E17" s="6" t="s">
        <v>6</v>
      </c>
      <c r="F17" s="6" t="s">
        <v>7</v>
      </c>
      <c r="G17" s="7" t="s">
        <v>8</v>
      </c>
      <c r="H17" s="56" t="s">
        <v>9</v>
      </c>
      <c r="I17" s="7" t="s">
        <v>10</v>
      </c>
      <c r="J17" s="56" t="s">
        <v>11</v>
      </c>
      <c r="K17" s="6" t="s">
        <v>12</v>
      </c>
      <c r="L17" s="7" t="s">
        <v>13</v>
      </c>
      <c r="M17" s="6" t="s">
        <v>14</v>
      </c>
      <c r="N17" s="7" t="s">
        <v>15</v>
      </c>
      <c r="O17" s="7" t="s">
        <v>16</v>
      </c>
      <c r="P17" s="28" t="s">
        <v>17</v>
      </c>
      <c r="Q17" s="7" t="s">
        <v>18</v>
      </c>
      <c r="R17" s="66" t="s">
        <v>19</v>
      </c>
    </row>
    <row r="18" spans="1:18" ht="36.75" customHeight="1">
      <c r="A18" s="8">
        <v>1</v>
      </c>
      <c r="B18" s="8" t="s">
        <v>58</v>
      </c>
      <c r="C18" s="8" t="s">
        <v>59</v>
      </c>
      <c r="D18" s="10" t="s">
        <v>60</v>
      </c>
      <c r="E18" s="8" t="s">
        <v>47</v>
      </c>
      <c r="F18" s="8">
        <v>208.5</v>
      </c>
      <c r="G18" s="12">
        <v>69.5</v>
      </c>
      <c r="H18" s="62">
        <v>20.85</v>
      </c>
      <c r="I18" s="62">
        <v>65</v>
      </c>
      <c r="J18" s="18">
        <v>26</v>
      </c>
      <c r="K18" s="8">
        <v>46.85</v>
      </c>
      <c r="L18" s="29" t="s">
        <v>61</v>
      </c>
      <c r="M18" s="8">
        <v>24.06</v>
      </c>
      <c r="N18" s="18">
        <v>70.91</v>
      </c>
      <c r="O18" s="29" t="s">
        <v>41</v>
      </c>
      <c r="P18" s="29" t="s">
        <v>24</v>
      </c>
      <c r="Q18" s="29" t="s">
        <v>24</v>
      </c>
      <c r="R18" s="31" t="s">
        <v>25</v>
      </c>
    </row>
    <row r="19" spans="1:18" ht="36.75" customHeight="1">
      <c r="A19" s="8">
        <v>2</v>
      </c>
      <c r="B19" s="8" t="s">
        <v>62</v>
      </c>
      <c r="C19" s="8" t="s">
        <v>63</v>
      </c>
      <c r="D19" s="10" t="s">
        <v>60</v>
      </c>
      <c r="E19" s="8" t="s">
        <v>47</v>
      </c>
      <c r="F19" s="8">
        <v>179</v>
      </c>
      <c r="G19" s="11">
        <f>F19/3</f>
        <v>59.666666666666664</v>
      </c>
      <c r="H19" s="62">
        <f>F19/3*0.3</f>
        <v>17.9</v>
      </c>
      <c r="I19" s="62">
        <v>64</v>
      </c>
      <c r="J19" s="8">
        <f>I19*0.4</f>
        <v>25.6</v>
      </c>
      <c r="K19" s="8">
        <f>H19+J19</f>
        <v>43.5</v>
      </c>
      <c r="L19" s="72" t="s">
        <v>64</v>
      </c>
      <c r="M19" s="8">
        <f>L19*0.3</f>
        <v>24.54</v>
      </c>
      <c r="N19" s="8">
        <f>H19+J19+M19</f>
        <v>68.03999999999999</v>
      </c>
      <c r="O19" s="72" t="s">
        <v>65</v>
      </c>
      <c r="P19" s="72" t="s">
        <v>24</v>
      </c>
      <c r="Q19" s="29" t="s">
        <v>24</v>
      </c>
      <c r="R19" s="74" t="s">
        <v>25</v>
      </c>
    </row>
    <row r="20" spans="1:18" ht="36.75" customHeight="1">
      <c r="A20" s="8">
        <v>3</v>
      </c>
      <c r="B20" s="8" t="s">
        <v>66</v>
      </c>
      <c r="C20" s="8" t="s">
        <v>67</v>
      </c>
      <c r="D20" s="10" t="s">
        <v>60</v>
      </c>
      <c r="E20" s="8" t="s">
        <v>47</v>
      </c>
      <c r="F20" s="8">
        <v>195.5</v>
      </c>
      <c r="G20" s="12">
        <v>65.1666666666667</v>
      </c>
      <c r="H20" s="62">
        <v>19.55</v>
      </c>
      <c r="I20" s="62">
        <v>60</v>
      </c>
      <c r="J20" s="18">
        <v>24</v>
      </c>
      <c r="K20" s="8">
        <v>43.55</v>
      </c>
      <c r="L20" s="29" t="s">
        <v>52</v>
      </c>
      <c r="M20" s="8">
        <v>24.42</v>
      </c>
      <c r="N20" s="18">
        <v>67.97</v>
      </c>
      <c r="O20" s="29" t="s">
        <v>68</v>
      </c>
      <c r="P20" s="29" t="s">
        <v>24</v>
      </c>
      <c r="Q20" s="29" t="s">
        <v>24</v>
      </c>
      <c r="R20" s="31" t="s">
        <v>25</v>
      </c>
    </row>
    <row r="21" spans="1:18" ht="36">
      <c r="A21" s="5" t="s">
        <v>2</v>
      </c>
      <c r="B21" s="6" t="s">
        <v>3</v>
      </c>
      <c r="C21" s="6" t="s">
        <v>4</v>
      </c>
      <c r="D21" s="6" t="s">
        <v>5</v>
      </c>
      <c r="E21" s="6" t="s">
        <v>6</v>
      </c>
      <c r="F21" s="6" t="s">
        <v>7</v>
      </c>
      <c r="G21" s="7" t="s">
        <v>8</v>
      </c>
      <c r="H21" s="56" t="s">
        <v>9</v>
      </c>
      <c r="I21" s="7" t="s">
        <v>10</v>
      </c>
      <c r="J21" s="56" t="s">
        <v>11</v>
      </c>
      <c r="K21" s="6" t="s">
        <v>12</v>
      </c>
      <c r="L21" s="7" t="s">
        <v>13</v>
      </c>
      <c r="M21" s="6" t="s">
        <v>14</v>
      </c>
      <c r="N21" s="7" t="s">
        <v>15</v>
      </c>
      <c r="O21" s="7" t="s">
        <v>16</v>
      </c>
      <c r="P21" s="28" t="s">
        <v>17</v>
      </c>
      <c r="Q21" s="7" t="s">
        <v>18</v>
      </c>
      <c r="R21" s="66" t="s">
        <v>19</v>
      </c>
    </row>
    <row r="22" spans="1:18" ht="36.75" customHeight="1">
      <c r="A22" s="36">
        <v>1</v>
      </c>
      <c r="B22" s="8" t="s">
        <v>69</v>
      </c>
      <c r="C22" s="8" t="s">
        <v>70</v>
      </c>
      <c r="D22" s="10" t="s">
        <v>71</v>
      </c>
      <c r="E22" s="8" t="s">
        <v>47</v>
      </c>
      <c r="F22" s="63">
        <v>220.5</v>
      </c>
      <c r="G22" s="22">
        <f aca="true" t="shared" si="0" ref="G22:G25">ROUND(F22/3,2)</f>
        <v>73.5</v>
      </c>
      <c r="H22" s="22">
        <f aca="true" t="shared" si="1" ref="H22:H25">ROUND(F22/3*0.3,2)</f>
        <v>22.05</v>
      </c>
      <c r="I22" s="73" t="s">
        <v>72</v>
      </c>
      <c r="J22" s="63">
        <f aca="true" t="shared" si="2" ref="J22:J25">ROUND(I22*0.4,2)</f>
        <v>30.8</v>
      </c>
      <c r="K22" s="63">
        <f aca="true" t="shared" si="3" ref="K22:K25">J22+H22</f>
        <v>52.85</v>
      </c>
      <c r="L22" s="12">
        <v>83.2</v>
      </c>
      <c r="M22" s="11">
        <f aca="true" t="shared" si="4" ref="M22:M25">ROUND(L22*0.3,2)</f>
        <v>24.96</v>
      </c>
      <c r="N22" s="12">
        <f aca="true" t="shared" si="5" ref="N22:N25">M22+J22+H22</f>
        <v>77.81</v>
      </c>
      <c r="O22" s="29" t="s">
        <v>41</v>
      </c>
      <c r="P22" s="18" t="s">
        <v>24</v>
      </c>
      <c r="Q22" s="30" t="s">
        <v>24</v>
      </c>
      <c r="R22" s="31" t="s">
        <v>25</v>
      </c>
    </row>
    <row r="23" spans="1:18" ht="36.75" customHeight="1">
      <c r="A23" s="36">
        <v>2</v>
      </c>
      <c r="B23" s="8" t="s">
        <v>73</v>
      </c>
      <c r="C23" s="8" t="s">
        <v>74</v>
      </c>
      <c r="D23" s="10" t="s">
        <v>71</v>
      </c>
      <c r="E23" s="8" t="s">
        <v>47</v>
      </c>
      <c r="F23" s="63">
        <v>198</v>
      </c>
      <c r="G23" s="22">
        <f t="shared" si="0"/>
        <v>66</v>
      </c>
      <c r="H23" s="22">
        <f t="shared" si="1"/>
        <v>19.8</v>
      </c>
      <c r="I23" s="73" t="s">
        <v>72</v>
      </c>
      <c r="J23" s="63">
        <f t="shared" si="2"/>
        <v>30.8</v>
      </c>
      <c r="K23" s="63">
        <f t="shared" si="3"/>
        <v>50.6</v>
      </c>
      <c r="L23" s="12">
        <v>77.8</v>
      </c>
      <c r="M23" s="11">
        <f t="shared" si="4"/>
        <v>23.34</v>
      </c>
      <c r="N23" s="12">
        <f t="shared" si="5"/>
        <v>73.94</v>
      </c>
      <c r="O23" s="29" t="s">
        <v>65</v>
      </c>
      <c r="P23" s="18" t="s">
        <v>24</v>
      </c>
      <c r="Q23" s="30" t="s">
        <v>24</v>
      </c>
      <c r="R23" s="31" t="s">
        <v>25</v>
      </c>
    </row>
    <row r="24" spans="1:18" ht="36.75" customHeight="1">
      <c r="A24" s="5" t="s">
        <v>2</v>
      </c>
      <c r="B24" s="6" t="s">
        <v>3</v>
      </c>
      <c r="C24" s="6" t="s">
        <v>4</v>
      </c>
      <c r="D24" s="6" t="s">
        <v>5</v>
      </c>
      <c r="E24" s="6" t="s">
        <v>6</v>
      </c>
      <c r="F24" s="6" t="s">
        <v>7</v>
      </c>
      <c r="G24" s="7" t="s">
        <v>8</v>
      </c>
      <c r="H24" s="56" t="s">
        <v>9</v>
      </c>
      <c r="I24" s="7" t="s">
        <v>10</v>
      </c>
      <c r="J24" s="56" t="s">
        <v>11</v>
      </c>
      <c r="K24" s="6" t="s">
        <v>12</v>
      </c>
      <c r="L24" s="7" t="s">
        <v>13</v>
      </c>
      <c r="M24" s="6" t="s">
        <v>14</v>
      </c>
      <c r="N24" s="7" t="s">
        <v>15</v>
      </c>
      <c r="O24" s="7" t="s">
        <v>16</v>
      </c>
      <c r="P24" s="28" t="s">
        <v>17</v>
      </c>
      <c r="Q24" s="7" t="s">
        <v>18</v>
      </c>
      <c r="R24" s="66" t="s">
        <v>19</v>
      </c>
    </row>
    <row r="25" spans="1:18" ht="36.75" customHeight="1">
      <c r="A25" s="36">
        <v>1</v>
      </c>
      <c r="B25" s="8" t="s">
        <v>75</v>
      </c>
      <c r="C25" s="8" t="s">
        <v>76</v>
      </c>
      <c r="D25" s="10" t="s">
        <v>71</v>
      </c>
      <c r="E25" s="8" t="s">
        <v>23</v>
      </c>
      <c r="F25" s="11">
        <v>183.5</v>
      </c>
      <c r="G25" s="22">
        <f t="shared" si="0"/>
        <v>61.17</v>
      </c>
      <c r="H25" s="22">
        <f t="shared" si="1"/>
        <v>18.35</v>
      </c>
      <c r="I25" s="11" t="s">
        <v>77</v>
      </c>
      <c r="J25" s="63">
        <f t="shared" si="2"/>
        <v>28.4</v>
      </c>
      <c r="K25" s="63">
        <f t="shared" si="3"/>
        <v>46.75</v>
      </c>
      <c r="L25" s="12">
        <v>84</v>
      </c>
      <c r="M25" s="11">
        <f t="shared" si="4"/>
        <v>25.2</v>
      </c>
      <c r="N25" s="12">
        <f t="shared" si="5"/>
        <v>71.95</v>
      </c>
      <c r="O25" s="18">
        <v>1</v>
      </c>
      <c r="P25" s="18" t="s">
        <v>24</v>
      </c>
      <c r="Q25" s="30" t="s">
        <v>24</v>
      </c>
      <c r="R25" s="31" t="s">
        <v>25</v>
      </c>
    </row>
    <row r="26" spans="1:18" ht="36.75" customHeight="1">
      <c r="A26" s="5" t="s">
        <v>2</v>
      </c>
      <c r="B26" s="6" t="s">
        <v>3</v>
      </c>
      <c r="C26" s="6" t="s">
        <v>4</v>
      </c>
      <c r="D26" s="6" t="s">
        <v>5</v>
      </c>
      <c r="E26" s="6" t="s">
        <v>6</v>
      </c>
      <c r="F26" s="6" t="s">
        <v>7</v>
      </c>
      <c r="G26" s="7" t="s">
        <v>8</v>
      </c>
      <c r="H26" s="56" t="s">
        <v>9</v>
      </c>
      <c r="I26" s="7" t="s">
        <v>10</v>
      </c>
      <c r="J26" s="56" t="s">
        <v>11</v>
      </c>
      <c r="K26" s="6" t="s">
        <v>12</v>
      </c>
      <c r="L26" s="7" t="s">
        <v>13</v>
      </c>
      <c r="M26" s="6" t="s">
        <v>14</v>
      </c>
      <c r="N26" s="7" t="s">
        <v>15</v>
      </c>
      <c r="O26" s="7" t="s">
        <v>16</v>
      </c>
      <c r="P26" s="28" t="s">
        <v>17</v>
      </c>
      <c r="Q26" s="7" t="s">
        <v>18</v>
      </c>
      <c r="R26" s="66" t="s">
        <v>19</v>
      </c>
    </row>
    <row r="27" spans="1:18" ht="36.75" customHeight="1">
      <c r="A27" s="36">
        <v>1</v>
      </c>
      <c r="B27" s="8" t="s">
        <v>78</v>
      </c>
      <c r="C27" s="8" t="s">
        <v>79</v>
      </c>
      <c r="D27" s="10" t="s">
        <v>71</v>
      </c>
      <c r="E27" s="8" t="s">
        <v>80</v>
      </c>
      <c r="F27" s="11">
        <v>169</v>
      </c>
      <c r="G27" s="22">
        <f aca="true" t="shared" si="6" ref="G27:G30">ROUND(F27/3,2)</f>
        <v>56.33</v>
      </c>
      <c r="H27" s="22">
        <f aca="true" t="shared" si="7" ref="H27:H30">ROUND(F27/3*0.3,2)</f>
        <v>16.9</v>
      </c>
      <c r="I27" s="11" t="s">
        <v>81</v>
      </c>
      <c r="J27" s="63">
        <f aca="true" t="shared" si="8" ref="J27:J30">ROUND(I27*0.4,2)</f>
        <v>29.2</v>
      </c>
      <c r="K27" s="63">
        <f aca="true" t="shared" si="9" ref="K27:K30">J27+H27</f>
        <v>46.1</v>
      </c>
      <c r="L27" s="12">
        <v>79.2</v>
      </c>
      <c r="M27" s="11">
        <f aca="true" t="shared" si="10" ref="M27:M30">ROUND(L27*0.3,2)</f>
        <v>23.76</v>
      </c>
      <c r="N27" s="12">
        <f aca="true" t="shared" si="11" ref="N27:N30">M27+J27+H27</f>
        <v>69.86</v>
      </c>
      <c r="O27" s="18">
        <v>1</v>
      </c>
      <c r="P27" s="18" t="s">
        <v>24</v>
      </c>
      <c r="Q27" s="30" t="s">
        <v>24</v>
      </c>
      <c r="R27" s="31" t="s">
        <v>25</v>
      </c>
    </row>
    <row r="28" spans="1:18" ht="36.75" customHeight="1">
      <c r="A28" s="52" t="s">
        <v>2</v>
      </c>
      <c r="B28" s="53" t="s">
        <v>3</v>
      </c>
      <c r="C28" s="53" t="s">
        <v>4</v>
      </c>
      <c r="D28" s="53" t="s">
        <v>5</v>
      </c>
      <c r="E28" s="53" t="s">
        <v>6</v>
      </c>
      <c r="F28" s="53" t="s">
        <v>7</v>
      </c>
      <c r="G28" s="54" t="s">
        <v>8</v>
      </c>
      <c r="H28" s="55" t="s">
        <v>9</v>
      </c>
      <c r="I28" s="54" t="s">
        <v>10</v>
      </c>
      <c r="J28" s="55" t="s">
        <v>11</v>
      </c>
      <c r="K28" s="53" t="s">
        <v>12</v>
      </c>
      <c r="L28" s="54" t="s">
        <v>13</v>
      </c>
      <c r="M28" s="53" t="s">
        <v>14</v>
      </c>
      <c r="N28" s="54" t="s">
        <v>15</v>
      </c>
      <c r="O28" s="54" t="s">
        <v>16</v>
      </c>
      <c r="P28" s="66" t="s">
        <v>17</v>
      </c>
      <c r="Q28" s="7" t="s">
        <v>18</v>
      </c>
      <c r="R28" s="66" t="s">
        <v>19</v>
      </c>
    </row>
    <row r="29" spans="1:18" ht="36.75" customHeight="1">
      <c r="A29" s="21">
        <v>1</v>
      </c>
      <c r="B29" s="8" t="s">
        <v>82</v>
      </c>
      <c r="C29" s="8" t="s">
        <v>83</v>
      </c>
      <c r="D29" s="10" t="s">
        <v>71</v>
      </c>
      <c r="E29" s="8" t="s">
        <v>84</v>
      </c>
      <c r="F29" s="11">
        <v>212.5</v>
      </c>
      <c r="G29" s="24">
        <f t="shared" si="6"/>
        <v>70.83</v>
      </c>
      <c r="H29" s="22">
        <f t="shared" si="7"/>
        <v>21.25</v>
      </c>
      <c r="I29" s="11" t="s">
        <v>85</v>
      </c>
      <c r="J29" s="63">
        <f t="shared" si="8"/>
        <v>26</v>
      </c>
      <c r="K29" s="63">
        <f t="shared" si="9"/>
        <v>47.25</v>
      </c>
      <c r="L29" s="12">
        <v>83</v>
      </c>
      <c r="M29" s="11">
        <f t="shared" si="10"/>
        <v>24.9</v>
      </c>
      <c r="N29" s="12">
        <f t="shared" si="11"/>
        <v>72.15</v>
      </c>
      <c r="O29" s="18">
        <v>1</v>
      </c>
      <c r="P29" s="18" t="s">
        <v>24</v>
      </c>
      <c r="Q29" s="30" t="s">
        <v>24</v>
      </c>
      <c r="R29" s="31" t="s">
        <v>25</v>
      </c>
    </row>
    <row r="30" spans="1:18" ht="36.75" customHeight="1">
      <c r="A30" s="21">
        <v>2</v>
      </c>
      <c r="B30" s="8" t="s">
        <v>86</v>
      </c>
      <c r="C30" s="8" t="s">
        <v>87</v>
      </c>
      <c r="D30" s="10" t="s">
        <v>71</v>
      </c>
      <c r="E30" s="8" t="s">
        <v>84</v>
      </c>
      <c r="F30" s="11">
        <v>194</v>
      </c>
      <c r="G30" s="24">
        <f t="shared" si="6"/>
        <v>64.67</v>
      </c>
      <c r="H30" s="22">
        <f t="shared" si="7"/>
        <v>19.4</v>
      </c>
      <c r="I30" s="11" t="s">
        <v>88</v>
      </c>
      <c r="J30" s="63">
        <f t="shared" si="8"/>
        <v>27.6</v>
      </c>
      <c r="K30" s="63">
        <f t="shared" si="9"/>
        <v>47</v>
      </c>
      <c r="L30" s="12">
        <v>82</v>
      </c>
      <c r="M30" s="11">
        <f t="shared" si="10"/>
        <v>24.6</v>
      </c>
      <c r="N30" s="12">
        <f t="shared" si="11"/>
        <v>71.6</v>
      </c>
      <c r="O30" s="18">
        <v>2</v>
      </c>
      <c r="P30" s="18" t="s">
        <v>24</v>
      </c>
      <c r="Q30" s="30" t="s">
        <v>24</v>
      </c>
      <c r="R30" s="31" t="s">
        <v>25</v>
      </c>
    </row>
    <row r="31" spans="1:18" ht="36.75" customHeight="1">
      <c r="A31" s="52" t="s">
        <v>2</v>
      </c>
      <c r="B31" s="53" t="s">
        <v>3</v>
      </c>
      <c r="C31" s="53" t="s">
        <v>4</v>
      </c>
      <c r="D31" s="53" t="s">
        <v>5</v>
      </c>
      <c r="E31" s="53" t="s">
        <v>6</v>
      </c>
      <c r="F31" s="53" t="s">
        <v>7</v>
      </c>
      <c r="G31" s="54" t="s">
        <v>8</v>
      </c>
      <c r="H31" s="55" t="s">
        <v>9</v>
      </c>
      <c r="I31" s="54" t="s">
        <v>10</v>
      </c>
      <c r="J31" s="55" t="s">
        <v>11</v>
      </c>
      <c r="K31" s="53" t="s">
        <v>12</v>
      </c>
      <c r="L31" s="54" t="s">
        <v>13</v>
      </c>
      <c r="M31" s="53" t="s">
        <v>14</v>
      </c>
      <c r="N31" s="54" t="s">
        <v>15</v>
      </c>
      <c r="O31" s="54" t="s">
        <v>16</v>
      </c>
      <c r="P31" s="66" t="s">
        <v>17</v>
      </c>
      <c r="Q31" s="7" t="s">
        <v>18</v>
      </c>
      <c r="R31" s="66" t="s">
        <v>19</v>
      </c>
    </row>
    <row r="32" spans="1:18" ht="36.75" customHeight="1">
      <c r="A32" s="21">
        <v>1</v>
      </c>
      <c r="B32" s="8" t="s">
        <v>89</v>
      </c>
      <c r="C32" s="8" t="s">
        <v>90</v>
      </c>
      <c r="D32" s="10" t="s">
        <v>71</v>
      </c>
      <c r="E32" s="8" t="s">
        <v>91</v>
      </c>
      <c r="F32" s="11">
        <v>192</v>
      </c>
      <c r="G32" s="24">
        <f>ROUND(F32/3,2)</f>
        <v>64</v>
      </c>
      <c r="H32" s="22">
        <f>ROUND(F32/3*0.3,2)</f>
        <v>19.2</v>
      </c>
      <c r="I32" s="11" t="s">
        <v>92</v>
      </c>
      <c r="J32" s="63">
        <f>ROUND(I32*0.4,2)</f>
        <v>34.4</v>
      </c>
      <c r="K32" s="63">
        <f>J32+H32</f>
        <v>53.6</v>
      </c>
      <c r="L32" s="12">
        <v>84</v>
      </c>
      <c r="M32" s="11">
        <f>ROUND(L32*0.3,2)</f>
        <v>25.2</v>
      </c>
      <c r="N32" s="12">
        <f>M32+J32+H32</f>
        <v>78.8</v>
      </c>
      <c r="O32" s="18">
        <v>1</v>
      </c>
      <c r="P32" s="18" t="s">
        <v>24</v>
      </c>
      <c r="Q32" s="30" t="s">
        <v>24</v>
      </c>
      <c r="R32" s="31" t="s">
        <v>25</v>
      </c>
    </row>
    <row r="33" spans="1:18" ht="36">
      <c r="A33" s="5" t="s">
        <v>2</v>
      </c>
      <c r="B33" s="6" t="s">
        <v>3</v>
      </c>
      <c r="C33" s="6" t="s">
        <v>4</v>
      </c>
      <c r="D33" s="6" t="s">
        <v>5</v>
      </c>
      <c r="E33" s="6" t="s">
        <v>6</v>
      </c>
      <c r="F33" s="6" t="s">
        <v>7</v>
      </c>
      <c r="G33" s="7" t="s">
        <v>8</v>
      </c>
      <c r="H33" s="56" t="s">
        <v>9</v>
      </c>
      <c r="I33" s="7" t="s">
        <v>10</v>
      </c>
      <c r="J33" s="56" t="s">
        <v>11</v>
      </c>
      <c r="K33" s="6" t="s">
        <v>12</v>
      </c>
      <c r="L33" s="7" t="s">
        <v>13</v>
      </c>
      <c r="M33" s="6" t="s">
        <v>14</v>
      </c>
      <c r="N33" s="7" t="s">
        <v>15</v>
      </c>
      <c r="O33" s="7" t="s">
        <v>16</v>
      </c>
      <c r="P33" s="28" t="s">
        <v>17</v>
      </c>
      <c r="Q33" s="7" t="s">
        <v>18</v>
      </c>
      <c r="R33" s="28" t="s">
        <v>19</v>
      </c>
    </row>
    <row r="34" spans="1:18" ht="36.75" customHeight="1">
      <c r="A34" s="8">
        <v>1</v>
      </c>
      <c r="B34" s="16" t="s">
        <v>93</v>
      </c>
      <c r="C34" s="16" t="s">
        <v>94</v>
      </c>
      <c r="D34" s="10" t="s">
        <v>71</v>
      </c>
      <c r="E34" s="8" t="s">
        <v>95</v>
      </c>
      <c r="F34" s="11">
        <v>176</v>
      </c>
      <c r="G34" s="22">
        <f>ROUND(F34/3,2)</f>
        <v>58.67</v>
      </c>
      <c r="H34" s="22">
        <f>ROUND(F34/3*0.3,2)</f>
        <v>17.6</v>
      </c>
      <c r="I34" s="11" t="s">
        <v>96</v>
      </c>
      <c r="J34" s="63">
        <f>ROUND(I34*0.4,2)</f>
        <v>32.8</v>
      </c>
      <c r="K34" s="63">
        <f>J34+H34</f>
        <v>50.4</v>
      </c>
      <c r="L34" s="12">
        <v>85.2</v>
      </c>
      <c r="M34" s="11">
        <f>ROUND(L34*0.3,2)</f>
        <v>25.56</v>
      </c>
      <c r="N34" s="12">
        <f>M34+J34+H34</f>
        <v>75.96000000000001</v>
      </c>
      <c r="O34" s="29">
        <v>1</v>
      </c>
      <c r="P34" s="18" t="s">
        <v>24</v>
      </c>
      <c r="Q34" s="30" t="s">
        <v>24</v>
      </c>
      <c r="R34" s="74" t="s">
        <v>25</v>
      </c>
    </row>
  </sheetData>
  <sheetProtection/>
  <mergeCells count="2">
    <mergeCell ref="A1:R1"/>
    <mergeCell ref="A2:R2"/>
  </mergeCells>
  <printOptions/>
  <pageMargins left="0.75" right="0.75" top="0.275" bottom="0.314583333333333" header="0.156944444444444" footer="0.118055555555556"/>
  <pageSetup fitToHeight="0" fitToWidth="1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SheetLayoutView="100" workbookViewId="0" topLeftCell="A1">
      <selection activeCell="K28" sqref="K28"/>
    </sheetView>
  </sheetViews>
  <sheetFormatPr defaultColWidth="9.00390625" defaultRowHeight="15"/>
  <cols>
    <col min="3" max="3" width="19.421875" style="0" customWidth="1"/>
    <col min="4" max="4" width="28.421875" style="0" customWidth="1"/>
    <col min="5" max="5" width="17.57421875" style="0" customWidth="1"/>
    <col min="7" max="7" width="11.421875" style="0" customWidth="1"/>
    <col min="8" max="8" width="9.00390625" style="2" customWidth="1"/>
    <col min="10" max="10" width="9.00390625" style="2" customWidth="1"/>
    <col min="15" max="15" width="9.00390625" style="1" customWidth="1"/>
  </cols>
  <sheetData>
    <row r="1" spans="1:15" ht="49.5" customHeight="1">
      <c r="A1" s="3" t="s">
        <v>0</v>
      </c>
      <c r="B1" s="3"/>
      <c r="C1" s="3"/>
      <c r="D1" s="3"/>
      <c r="E1" s="3"/>
      <c r="F1" s="3"/>
      <c r="G1" s="3"/>
      <c r="H1" s="4"/>
      <c r="I1" s="3"/>
      <c r="J1" s="4"/>
      <c r="K1" s="3"/>
      <c r="L1" s="3"/>
      <c r="M1" s="3"/>
      <c r="N1" s="3"/>
      <c r="O1" s="3"/>
    </row>
    <row r="2" spans="1:15" ht="34.5" customHeight="1">
      <c r="A2" s="3" t="s">
        <v>97</v>
      </c>
      <c r="B2" s="3"/>
      <c r="C2" s="3"/>
      <c r="D2" s="3"/>
      <c r="E2" s="3"/>
      <c r="F2" s="3"/>
      <c r="G2" s="3"/>
      <c r="H2" s="4"/>
      <c r="I2" s="3"/>
      <c r="J2" s="4"/>
      <c r="K2" s="3"/>
      <c r="L2" s="3"/>
      <c r="M2" s="3"/>
      <c r="N2" s="3"/>
      <c r="O2" s="3"/>
    </row>
    <row r="3" spans="1:15" ht="36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98</v>
      </c>
      <c r="I3" s="7" t="s">
        <v>42</v>
      </c>
      <c r="J3" s="6" t="s">
        <v>99</v>
      </c>
      <c r="K3" s="7" t="s">
        <v>100</v>
      </c>
      <c r="L3" s="7" t="s">
        <v>101</v>
      </c>
      <c r="M3" s="28" t="s">
        <v>17</v>
      </c>
      <c r="N3" s="7" t="s">
        <v>18</v>
      </c>
      <c r="O3" s="28" t="s">
        <v>19</v>
      </c>
    </row>
    <row r="4" spans="1:15" ht="36.75" customHeight="1">
      <c r="A4" s="8">
        <v>1</v>
      </c>
      <c r="B4" s="8" t="s">
        <v>102</v>
      </c>
      <c r="C4" s="9" t="s">
        <v>103</v>
      </c>
      <c r="D4" s="10" t="s">
        <v>22</v>
      </c>
      <c r="E4" s="8" t="s">
        <v>104</v>
      </c>
      <c r="F4" s="11">
        <v>199.5</v>
      </c>
      <c r="G4" s="12">
        <v>66.5</v>
      </c>
      <c r="H4" s="13">
        <v>39.9</v>
      </c>
      <c r="I4" s="12">
        <v>84.8</v>
      </c>
      <c r="J4" s="13">
        <v>33.92</v>
      </c>
      <c r="K4" s="12">
        <v>73.82</v>
      </c>
      <c r="L4" s="29" t="s">
        <v>41</v>
      </c>
      <c r="M4" s="18" t="s">
        <v>24</v>
      </c>
      <c r="N4" s="30" t="s">
        <v>24</v>
      </c>
      <c r="O4" s="31" t="s">
        <v>25</v>
      </c>
    </row>
    <row r="5" spans="1:15" ht="36.7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  <c r="H5" s="6" t="s">
        <v>98</v>
      </c>
      <c r="I5" s="7" t="s">
        <v>42</v>
      </c>
      <c r="J5" s="6" t="s">
        <v>99</v>
      </c>
      <c r="K5" s="7" t="s">
        <v>100</v>
      </c>
      <c r="L5" s="7" t="s">
        <v>101</v>
      </c>
      <c r="M5" s="28" t="s">
        <v>17</v>
      </c>
      <c r="N5" s="7" t="s">
        <v>18</v>
      </c>
      <c r="O5" s="28" t="s">
        <v>19</v>
      </c>
    </row>
    <row r="6" spans="1:15" ht="36.75" customHeight="1">
      <c r="A6" s="8">
        <v>1</v>
      </c>
      <c r="B6" s="8" t="s">
        <v>105</v>
      </c>
      <c r="C6" s="9" t="s">
        <v>106</v>
      </c>
      <c r="D6" s="10" t="s">
        <v>22</v>
      </c>
      <c r="E6" s="8" t="s">
        <v>107</v>
      </c>
      <c r="F6" s="11">
        <v>213</v>
      </c>
      <c r="G6" s="12">
        <v>71</v>
      </c>
      <c r="H6" s="13">
        <v>42.6</v>
      </c>
      <c r="I6" s="12">
        <v>83.8</v>
      </c>
      <c r="J6" s="13">
        <v>33.52</v>
      </c>
      <c r="K6" s="12">
        <v>76.12</v>
      </c>
      <c r="L6" s="29" t="s">
        <v>41</v>
      </c>
      <c r="M6" s="18" t="s">
        <v>24</v>
      </c>
      <c r="N6" s="30" t="s">
        <v>24</v>
      </c>
      <c r="O6" s="31" t="s">
        <v>25</v>
      </c>
    </row>
    <row r="7" spans="1:15" ht="36.75" customHeight="1">
      <c r="A7" s="5" t="s">
        <v>2</v>
      </c>
      <c r="B7" s="14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7" t="s">
        <v>8</v>
      </c>
      <c r="H7" s="6" t="s">
        <v>98</v>
      </c>
      <c r="I7" s="7" t="s">
        <v>42</v>
      </c>
      <c r="J7" s="6" t="s">
        <v>99</v>
      </c>
      <c r="K7" s="7" t="s">
        <v>100</v>
      </c>
      <c r="L7" s="7" t="s">
        <v>101</v>
      </c>
      <c r="M7" s="28" t="s">
        <v>17</v>
      </c>
      <c r="N7" s="7" t="s">
        <v>18</v>
      </c>
      <c r="O7" s="28" t="s">
        <v>19</v>
      </c>
    </row>
    <row r="8" spans="1:15" ht="36.75" customHeight="1">
      <c r="A8" s="15">
        <v>1</v>
      </c>
      <c r="B8" s="16" t="s">
        <v>108</v>
      </c>
      <c r="C8" s="15" t="s">
        <v>109</v>
      </c>
      <c r="D8" s="16" t="s">
        <v>35</v>
      </c>
      <c r="E8" s="15" t="s">
        <v>110</v>
      </c>
      <c r="F8" s="17">
        <v>185.5</v>
      </c>
      <c r="G8" s="17">
        <f>F8/3</f>
        <v>61.8333333333333</v>
      </c>
      <c r="H8" s="17">
        <f>G8*0.6</f>
        <v>37.1</v>
      </c>
      <c r="I8" s="17">
        <v>81</v>
      </c>
      <c r="J8" s="17">
        <f>I8*0.4</f>
        <v>32.4</v>
      </c>
      <c r="K8" s="17">
        <f>J8+H8</f>
        <v>69.5</v>
      </c>
      <c r="L8" s="32">
        <v>1</v>
      </c>
      <c r="M8" s="18" t="s">
        <v>24</v>
      </c>
      <c r="N8" s="30" t="s">
        <v>24</v>
      </c>
      <c r="O8" s="31" t="s">
        <v>25</v>
      </c>
    </row>
    <row r="9" spans="1:15" ht="36.75" customHeight="1">
      <c r="A9" s="5" t="s">
        <v>2</v>
      </c>
      <c r="B9" s="14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7" t="s">
        <v>8</v>
      </c>
      <c r="H9" s="6" t="s">
        <v>98</v>
      </c>
      <c r="I9" s="7" t="s">
        <v>42</v>
      </c>
      <c r="J9" s="6" t="s">
        <v>99</v>
      </c>
      <c r="K9" s="7" t="s">
        <v>100</v>
      </c>
      <c r="L9" s="7" t="s">
        <v>101</v>
      </c>
      <c r="M9" s="28" t="s">
        <v>17</v>
      </c>
      <c r="N9" s="7" t="s">
        <v>18</v>
      </c>
      <c r="O9" s="28" t="s">
        <v>19</v>
      </c>
    </row>
    <row r="10" spans="1:15" ht="36.75" customHeight="1">
      <c r="A10" s="15">
        <v>1</v>
      </c>
      <c r="B10" s="16" t="s">
        <v>111</v>
      </c>
      <c r="C10" s="15" t="s">
        <v>112</v>
      </c>
      <c r="D10" s="16" t="s">
        <v>35</v>
      </c>
      <c r="E10" s="15" t="s">
        <v>113</v>
      </c>
      <c r="F10" s="17">
        <v>186</v>
      </c>
      <c r="G10" s="17">
        <f>F10/3</f>
        <v>62</v>
      </c>
      <c r="H10" s="17">
        <f>G10*0.6</f>
        <v>37.2</v>
      </c>
      <c r="I10" s="17">
        <v>80.6</v>
      </c>
      <c r="J10" s="17">
        <f>I10*0.4</f>
        <v>32.24</v>
      </c>
      <c r="K10" s="17">
        <f>J10+H10</f>
        <v>69.44</v>
      </c>
      <c r="L10" s="32" t="s">
        <v>41</v>
      </c>
      <c r="M10" s="18" t="s">
        <v>24</v>
      </c>
      <c r="N10" s="30" t="s">
        <v>24</v>
      </c>
      <c r="O10" s="31" t="s">
        <v>25</v>
      </c>
    </row>
    <row r="11" spans="1:15" ht="36.75" customHeight="1">
      <c r="A11" s="5" t="s">
        <v>2</v>
      </c>
      <c r="B11" s="6" t="s">
        <v>3</v>
      </c>
      <c r="C11" s="6" t="s">
        <v>4</v>
      </c>
      <c r="D11" s="6" t="s">
        <v>5</v>
      </c>
      <c r="E11" s="6" t="s">
        <v>6</v>
      </c>
      <c r="F11" s="6" t="s">
        <v>7</v>
      </c>
      <c r="G11" s="7" t="s">
        <v>8</v>
      </c>
      <c r="H11" s="6" t="s">
        <v>98</v>
      </c>
      <c r="I11" s="7" t="s">
        <v>42</v>
      </c>
      <c r="J11" s="6" t="s">
        <v>99</v>
      </c>
      <c r="K11" s="7" t="s">
        <v>114</v>
      </c>
      <c r="L11" s="7" t="s">
        <v>16</v>
      </c>
      <c r="M11" s="28" t="s">
        <v>17</v>
      </c>
      <c r="N11" s="7" t="s">
        <v>18</v>
      </c>
      <c r="O11" s="28" t="s">
        <v>19</v>
      </c>
    </row>
    <row r="12" spans="1:15" ht="36.75" customHeight="1">
      <c r="A12" s="8">
        <v>1</v>
      </c>
      <c r="B12" s="8" t="s">
        <v>115</v>
      </c>
      <c r="C12" s="8" t="s">
        <v>116</v>
      </c>
      <c r="D12" s="10" t="s">
        <v>46</v>
      </c>
      <c r="E12" s="8" t="s">
        <v>117</v>
      </c>
      <c r="F12" s="8">
        <v>193</v>
      </c>
      <c r="G12" s="18">
        <v>64.33</v>
      </c>
      <c r="H12" s="19" t="s">
        <v>118</v>
      </c>
      <c r="I12" s="29" t="s">
        <v>119</v>
      </c>
      <c r="J12" s="19" t="s">
        <v>120</v>
      </c>
      <c r="K12" s="33" t="s">
        <v>121</v>
      </c>
      <c r="L12" s="29" t="s">
        <v>41</v>
      </c>
      <c r="M12" s="18" t="s">
        <v>24</v>
      </c>
      <c r="N12" s="30" t="s">
        <v>24</v>
      </c>
      <c r="O12" s="31" t="s">
        <v>25</v>
      </c>
    </row>
    <row r="13" spans="1:15" ht="36.75" customHeight="1">
      <c r="A13" s="5" t="s">
        <v>2</v>
      </c>
      <c r="B13" s="6" t="s">
        <v>3</v>
      </c>
      <c r="C13" s="6" t="s">
        <v>4</v>
      </c>
      <c r="D13" s="6" t="s">
        <v>5</v>
      </c>
      <c r="E13" s="6" t="s">
        <v>6</v>
      </c>
      <c r="F13" s="6" t="s">
        <v>7</v>
      </c>
      <c r="G13" s="7" t="s">
        <v>8</v>
      </c>
      <c r="H13" s="6" t="s">
        <v>98</v>
      </c>
      <c r="I13" s="7" t="s">
        <v>42</v>
      </c>
      <c r="J13" s="6" t="s">
        <v>99</v>
      </c>
      <c r="K13" s="7" t="s">
        <v>100</v>
      </c>
      <c r="L13" s="7" t="s">
        <v>101</v>
      </c>
      <c r="M13" s="28" t="s">
        <v>17</v>
      </c>
      <c r="N13" s="7" t="s">
        <v>18</v>
      </c>
      <c r="O13" s="28" t="s">
        <v>19</v>
      </c>
    </row>
    <row r="14" spans="1:15" ht="36.75" customHeight="1">
      <c r="A14" s="8">
        <v>2</v>
      </c>
      <c r="B14" s="8" t="s">
        <v>122</v>
      </c>
      <c r="C14" s="9">
        <v>1152016902213</v>
      </c>
      <c r="D14" s="10" t="s">
        <v>57</v>
      </c>
      <c r="E14" s="8" t="s">
        <v>117</v>
      </c>
      <c r="F14" s="11">
        <v>176</v>
      </c>
      <c r="G14" s="12">
        <v>58.67</v>
      </c>
      <c r="H14" s="13">
        <v>35.2</v>
      </c>
      <c r="I14" s="12">
        <v>80</v>
      </c>
      <c r="J14" s="13">
        <v>32</v>
      </c>
      <c r="K14" s="12">
        <v>67.2</v>
      </c>
      <c r="L14" s="29" t="s">
        <v>41</v>
      </c>
      <c r="M14" s="18" t="s">
        <v>24</v>
      </c>
      <c r="N14" s="30" t="s">
        <v>24</v>
      </c>
      <c r="O14" s="31" t="s">
        <v>25</v>
      </c>
    </row>
    <row r="15" spans="1:15" ht="36.75" customHeight="1">
      <c r="A15" s="5" t="s">
        <v>2</v>
      </c>
      <c r="B15" s="6" t="s">
        <v>3</v>
      </c>
      <c r="C15" s="6" t="s">
        <v>4</v>
      </c>
      <c r="D15" s="6" t="s">
        <v>5</v>
      </c>
      <c r="E15" s="6" t="s">
        <v>6</v>
      </c>
      <c r="F15" s="6" t="s">
        <v>7</v>
      </c>
      <c r="G15" s="7" t="s">
        <v>8</v>
      </c>
      <c r="H15" s="6" t="s">
        <v>98</v>
      </c>
      <c r="I15" s="7" t="s">
        <v>42</v>
      </c>
      <c r="J15" s="6" t="s">
        <v>99</v>
      </c>
      <c r="K15" s="7" t="s">
        <v>100</v>
      </c>
      <c r="L15" s="7" t="s">
        <v>101</v>
      </c>
      <c r="M15" s="28" t="s">
        <v>17</v>
      </c>
      <c r="N15" s="7" t="s">
        <v>18</v>
      </c>
      <c r="O15" s="28" t="s">
        <v>19</v>
      </c>
    </row>
    <row r="16" spans="1:15" ht="36.75" customHeight="1">
      <c r="A16" s="8">
        <v>1</v>
      </c>
      <c r="B16" s="8" t="s">
        <v>123</v>
      </c>
      <c r="C16" s="8" t="s">
        <v>124</v>
      </c>
      <c r="D16" s="8" t="s">
        <v>60</v>
      </c>
      <c r="E16" s="8" t="s">
        <v>107</v>
      </c>
      <c r="F16" s="8">
        <v>220</v>
      </c>
      <c r="G16" s="20">
        <f>F16/3</f>
        <v>73.3333333333333</v>
      </c>
      <c r="H16" s="8">
        <f>F16/3*0.6</f>
        <v>44</v>
      </c>
      <c r="I16" s="29" t="s">
        <v>49</v>
      </c>
      <c r="J16" s="19" t="s">
        <v>125</v>
      </c>
      <c r="K16" s="29" t="s">
        <v>126</v>
      </c>
      <c r="L16" s="29" t="s">
        <v>41</v>
      </c>
      <c r="M16" s="18" t="s">
        <v>24</v>
      </c>
      <c r="N16" s="30" t="s">
        <v>24</v>
      </c>
      <c r="O16" s="31" t="s">
        <v>25</v>
      </c>
    </row>
    <row r="17" spans="1:15" ht="36.75" customHeight="1">
      <c r="A17" s="5" t="s">
        <v>2</v>
      </c>
      <c r="B17" s="6" t="s">
        <v>3</v>
      </c>
      <c r="C17" s="6" t="s">
        <v>4</v>
      </c>
      <c r="D17" s="6" t="s">
        <v>5</v>
      </c>
      <c r="E17" s="6" t="s">
        <v>6</v>
      </c>
      <c r="F17" s="6" t="s">
        <v>7</v>
      </c>
      <c r="G17" s="7" t="s">
        <v>8</v>
      </c>
      <c r="H17" s="6" t="s">
        <v>98</v>
      </c>
      <c r="I17" s="7" t="s">
        <v>42</v>
      </c>
      <c r="J17" s="6" t="s">
        <v>99</v>
      </c>
      <c r="K17" s="7" t="s">
        <v>100</v>
      </c>
      <c r="L17" s="7" t="s">
        <v>101</v>
      </c>
      <c r="M17" s="28" t="s">
        <v>17</v>
      </c>
      <c r="N17" s="7" t="s">
        <v>18</v>
      </c>
      <c r="O17" s="28" t="s">
        <v>19</v>
      </c>
    </row>
    <row r="18" spans="1:15" ht="36.75" customHeight="1">
      <c r="A18" s="21">
        <v>1</v>
      </c>
      <c r="B18" s="8" t="s">
        <v>127</v>
      </c>
      <c r="C18" s="8" t="s">
        <v>128</v>
      </c>
      <c r="D18" s="10" t="s">
        <v>71</v>
      </c>
      <c r="E18" s="8" t="s">
        <v>129</v>
      </c>
      <c r="F18" s="11">
        <v>204.5</v>
      </c>
      <c r="G18" s="22">
        <f aca="true" t="shared" si="0" ref="G18:G23">ROUND(F18/3,2)</f>
        <v>68.17</v>
      </c>
      <c r="H18" s="23">
        <f aca="true" t="shared" si="1" ref="H18:H23">ROUND(G18*0.6,2)</f>
        <v>40.9</v>
      </c>
      <c r="I18" s="34">
        <v>85.2</v>
      </c>
      <c r="J18" s="35">
        <f aca="true" t="shared" si="2" ref="J18:J23">ROUND(I18*0.4,2)</f>
        <v>34.08</v>
      </c>
      <c r="K18" s="36">
        <f>H18+J18</f>
        <v>74.97999999999999</v>
      </c>
      <c r="L18" s="37" t="s">
        <v>65</v>
      </c>
      <c r="M18" s="30" t="s">
        <v>24</v>
      </c>
      <c r="N18" s="30" t="s">
        <v>24</v>
      </c>
      <c r="O18" s="31" t="s">
        <v>25</v>
      </c>
    </row>
    <row r="19" spans="1:15" ht="36.75" customHeight="1">
      <c r="A19" s="21">
        <v>2</v>
      </c>
      <c r="B19" s="8" t="s">
        <v>130</v>
      </c>
      <c r="C19" s="8" t="s">
        <v>131</v>
      </c>
      <c r="D19" s="10" t="s">
        <v>71</v>
      </c>
      <c r="E19" s="8" t="s">
        <v>129</v>
      </c>
      <c r="F19" s="11">
        <v>210</v>
      </c>
      <c r="G19" s="24">
        <f t="shared" si="0"/>
        <v>70</v>
      </c>
      <c r="H19" s="25">
        <f t="shared" si="1"/>
        <v>42</v>
      </c>
      <c r="I19" s="12">
        <v>81.2</v>
      </c>
      <c r="J19" s="13">
        <v>32.48</v>
      </c>
      <c r="K19" s="12">
        <v>74.48</v>
      </c>
      <c r="L19" s="29">
        <v>3</v>
      </c>
      <c r="M19" s="18" t="s">
        <v>24</v>
      </c>
      <c r="N19" s="30" t="s">
        <v>24</v>
      </c>
      <c r="O19" s="31" t="s">
        <v>25</v>
      </c>
    </row>
    <row r="20" spans="1:15" ht="36.75" customHeight="1">
      <c r="A20" s="5" t="s">
        <v>2</v>
      </c>
      <c r="B20" s="6" t="s">
        <v>3</v>
      </c>
      <c r="C20" s="6" t="s">
        <v>4</v>
      </c>
      <c r="D20" s="6" t="s">
        <v>5</v>
      </c>
      <c r="E20" s="6" t="s">
        <v>6</v>
      </c>
      <c r="F20" s="6" t="s">
        <v>7</v>
      </c>
      <c r="G20" s="7" t="s">
        <v>8</v>
      </c>
      <c r="H20" s="6" t="s">
        <v>98</v>
      </c>
      <c r="I20" s="7" t="s">
        <v>42</v>
      </c>
      <c r="J20" s="6" t="s">
        <v>99</v>
      </c>
      <c r="K20" s="7" t="s">
        <v>100</v>
      </c>
      <c r="L20" s="7" t="s">
        <v>101</v>
      </c>
      <c r="M20" s="28" t="s">
        <v>17</v>
      </c>
      <c r="N20" s="7" t="s">
        <v>18</v>
      </c>
      <c r="O20" s="28" t="s">
        <v>19</v>
      </c>
    </row>
    <row r="21" spans="1:15" ht="36.75" customHeight="1">
      <c r="A21" s="8">
        <v>1</v>
      </c>
      <c r="B21" s="16" t="s">
        <v>132</v>
      </c>
      <c r="C21" s="8" t="s">
        <v>133</v>
      </c>
      <c r="D21" s="10" t="s">
        <v>71</v>
      </c>
      <c r="E21" s="8" t="s">
        <v>134</v>
      </c>
      <c r="F21" s="11">
        <v>181.5</v>
      </c>
      <c r="G21" s="24">
        <f t="shared" si="0"/>
        <v>60.5</v>
      </c>
      <c r="H21" s="26">
        <f t="shared" si="1"/>
        <v>36.3</v>
      </c>
      <c r="I21" s="38">
        <v>81.6</v>
      </c>
      <c r="J21" s="39">
        <f t="shared" si="2"/>
        <v>32.64</v>
      </c>
      <c r="K21" s="40">
        <f>H21+J21</f>
        <v>68.94</v>
      </c>
      <c r="L21" s="30">
        <v>1</v>
      </c>
      <c r="M21" s="30" t="s">
        <v>24</v>
      </c>
      <c r="N21" s="30" t="s">
        <v>24</v>
      </c>
      <c r="O21" s="31" t="s">
        <v>25</v>
      </c>
    </row>
    <row r="22" spans="1:15" ht="36.75" customHeight="1">
      <c r="A22" s="5" t="s">
        <v>2</v>
      </c>
      <c r="B22" s="6" t="s">
        <v>3</v>
      </c>
      <c r="C22" s="6" t="s">
        <v>4</v>
      </c>
      <c r="D22" s="6" t="s">
        <v>5</v>
      </c>
      <c r="E22" s="6" t="s">
        <v>6</v>
      </c>
      <c r="F22" s="6" t="s">
        <v>7</v>
      </c>
      <c r="G22" s="7" t="s">
        <v>8</v>
      </c>
      <c r="H22" s="6" t="s">
        <v>98</v>
      </c>
      <c r="I22" s="7" t="s">
        <v>42</v>
      </c>
      <c r="J22" s="6" t="s">
        <v>99</v>
      </c>
      <c r="K22" s="7" t="s">
        <v>100</v>
      </c>
      <c r="L22" s="7" t="s">
        <v>101</v>
      </c>
      <c r="M22" s="28" t="s">
        <v>17</v>
      </c>
      <c r="N22" s="7" t="s">
        <v>18</v>
      </c>
      <c r="O22" s="28" t="s">
        <v>19</v>
      </c>
    </row>
    <row r="23" spans="1:15" ht="36.75" customHeight="1">
      <c r="A23" s="21">
        <v>1</v>
      </c>
      <c r="B23" s="8" t="s">
        <v>135</v>
      </c>
      <c r="C23" s="8" t="s">
        <v>136</v>
      </c>
      <c r="D23" s="10" t="s">
        <v>71</v>
      </c>
      <c r="E23" s="8" t="s">
        <v>137</v>
      </c>
      <c r="F23" s="11">
        <v>220.5</v>
      </c>
      <c r="G23" s="22">
        <f t="shared" si="0"/>
        <v>73.5</v>
      </c>
      <c r="H23" s="23">
        <f t="shared" si="1"/>
        <v>44.1</v>
      </c>
      <c r="I23" s="34">
        <v>80.6</v>
      </c>
      <c r="J23" s="41">
        <f t="shared" si="2"/>
        <v>32.24</v>
      </c>
      <c r="K23" s="36">
        <v>76.34</v>
      </c>
      <c r="L23" s="30">
        <v>1</v>
      </c>
      <c r="M23" s="30" t="s">
        <v>24</v>
      </c>
      <c r="N23" s="30" t="s">
        <v>24</v>
      </c>
      <c r="O23" s="31" t="s">
        <v>25</v>
      </c>
    </row>
    <row r="24" spans="1:15" s="1" customFormat="1" ht="36.75" customHeight="1">
      <c r="A24" s="21">
        <v>2</v>
      </c>
      <c r="B24" s="8" t="s">
        <v>138</v>
      </c>
      <c r="C24" s="8" t="s">
        <v>139</v>
      </c>
      <c r="D24" s="10" t="s">
        <v>71</v>
      </c>
      <c r="E24" s="8" t="s">
        <v>137</v>
      </c>
      <c r="F24" s="11">
        <v>214.5</v>
      </c>
      <c r="G24" s="24">
        <f>ROUND(F24/3,2)</f>
        <v>71.5</v>
      </c>
      <c r="H24" s="27">
        <f>ROUND(G24*0.6,2)</f>
        <v>42.9</v>
      </c>
      <c r="I24" s="42">
        <v>83.4</v>
      </c>
      <c r="J24" s="43">
        <v>33.36</v>
      </c>
      <c r="K24" s="44">
        <v>76.26</v>
      </c>
      <c r="L24" s="45" t="s">
        <v>65</v>
      </c>
      <c r="M24" s="18" t="s">
        <v>24</v>
      </c>
      <c r="N24" s="45" t="s">
        <v>24</v>
      </c>
      <c r="O24" s="31" t="s">
        <v>25</v>
      </c>
    </row>
  </sheetData>
  <sheetProtection/>
  <mergeCells count="2">
    <mergeCell ref="A1:O1"/>
    <mergeCell ref="A2:O2"/>
  </mergeCells>
  <printOptions/>
  <pageMargins left="0.75" right="0.75" top="0.590277777777778" bottom="0.590277777777778" header="0.5" footer="0.5"/>
  <pageSetup fitToHeight="0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宜柏袄咀拘</cp:lastModifiedBy>
  <cp:lastPrinted>2020-10-09T07:59:00Z</cp:lastPrinted>
  <dcterms:created xsi:type="dcterms:W3CDTF">2020-01-02T03:00:00Z</dcterms:created>
  <dcterms:modified xsi:type="dcterms:W3CDTF">2022-09-02T01:20:57Z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C0179B80E4DC46F6B4544B1060961FF9</vt:lpwstr>
  </property>
</Properties>
</file>