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9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<sst xmlns="http://schemas.openxmlformats.org/spreadsheetml/2006/main" count="111" uniqueCount="12">
  <si>
    <t>综合三组</t>
  </si>
  <si>
    <t>幼儿二组</t>
  </si>
  <si>
    <t>幼儿三组</t>
  </si>
  <si>
    <t>幼儿一组</t>
  </si>
  <si>
    <t>姓名</t>
  </si>
  <si>
    <t>面试室</t>
  </si>
  <si>
    <t>面试序号</t>
  </si>
  <si>
    <t>准考证号</t>
  </si>
  <si>
    <t>面试原始成绩</t>
  </si>
  <si>
    <t>加权后面试成绩</t>
  </si>
  <si>
    <t>放弃</t>
  </si>
  <si>
    <t>社旗县2022年公开招聘教师面试人员成绩公示表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</si>
</sst>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7.50390625" style="1" bestFit="1" customWidth="1"/>
    <col min="2" max="2" width="15.00390625" style="1" customWidth="1"/>
    <col min="3" max="3" width="9.50390625" style="1" bestFit="1" customWidth="1"/>
    <col min="4" max="4" width="12.75390625" style="1" customWidth="1"/>
    <col min="5" max="5" width="15.375" style="1" customWidth="1"/>
    <col min="6" max="6" width="16.50390625" style="1" customWidth="1"/>
    <col min="7" max="16384" width="9.00390625" style="1" customWidth="1"/>
  </cols>
  <sheetData>
    <row r="1" spans="1:6" ht="28.5" customHeight="1">
      <c r="A1" s="5" t="s">
        <v>11</v>
      </c>
      <c r="B1" s="5"/>
      <c r="C1" s="5"/>
      <c r="D1" s="5"/>
      <c r="E1" s="5"/>
      <c r="F1" s="5"/>
    </row>
    <row r="2" spans="1:6" ht="14.25">
      <c r="A2" s="2" t="s">
        <v>4</v>
      </c>
      <c r="B2" s="2" t="s">
        <v>7</v>
      </c>
      <c r="C2" s="2" t="s">
        <v>5</v>
      </c>
      <c r="D2" s="2" t="s">
        <v>6</v>
      </c>
      <c r="E2" s="2" t="s">
        <v>8</v>
      </c>
      <c r="F2" s="2" t="s">
        <v>9</v>
      </c>
    </row>
    <row r="3" spans="1:6" ht="14.25">
      <c r="A3" s="3" t="str">
        <f>"任培文"</f>
        <v>任培文</v>
      </c>
      <c r="B3" s="3" t="str">
        <f>"202208210605"</f>
        <v>202208210605</v>
      </c>
      <c r="C3" s="3" t="s">
        <v>0</v>
      </c>
      <c r="D3" s="3">
        <v>1</v>
      </c>
      <c r="E3" s="3">
        <v>87.4</v>
      </c>
      <c r="F3" s="2"/>
    </row>
    <row r="4" spans="1:6" ht="14.25">
      <c r="A4" s="3" t="str">
        <f>"王晓"</f>
        <v>王晓</v>
      </c>
      <c r="B4" s="3" t="str">
        <f>"202208210528"</f>
        <v>202208210528</v>
      </c>
      <c r="C4" s="3" t="s">
        <v>0</v>
      </c>
      <c r="D4" s="3">
        <v>2</v>
      </c>
      <c r="E4" s="3">
        <v>84.2</v>
      </c>
      <c r="F4" s="2"/>
    </row>
    <row r="5" spans="1:6" ht="14.25">
      <c r="A5" s="3" t="str">
        <f>"常远"</f>
        <v>常远</v>
      </c>
      <c r="B5" s="3" t="str">
        <f>"202208210522"</f>
        <v>202208210522</v>
      </c>
      <c r="C5" s="3" t="s">
        <v>0</v>
      </c>
      <c r="D5" s="3">
        <v>3</v>
      </c>
      <c r="E5" s="3">
        <v>81</v>
      </c>
      <c r="F5" s="2"/>
    </row>
    <row r="6" spans="1:6" ht="14.25">
      <c r="A6" s="3" t="str">
        <f>"周满满"</f>
        <v>周满满</v>
      </c>
      <c r="B6" s="3" t="str">
        <f>"202208210520"</f>
        <v>202208210520</v>
      </c>
      <c r="C6" s="3" t="s">
        <v>0</v>
      </c>
      <c r="D6" s="3">
        <v>4</v>
      </c>
      <c r="E6" s="3">
        <v>83.4</v>
      </c>
      <c r="F6" s="2"/>
    </row>
    <row r="7" spans="1:6" ht="14.25">
      <c r="A7" s="3" t="str">
        <f>"冯佳钰"</f>
        <v>冯佳钰</v>
      </c>
      <c r="B7" s="3" t="str">
        <f>"202208210513"</f>
        <v>202208210513</v>
      </c>
      <c r="C7" s="3" t="s">
        <v>0</v>
      </c>
      <c r="D7" s="3">
        <v>5</v>
      </c>
      <c r="E7" s="3">
        <v>84.6</v>
      </c>
      <c r="F7" s="2"/>
    </row>
    <row r="8" spans="1:6" ht="14.25">
      <c r="A8" s="3" t="str">
        <f>"王新"</f>
        <v>王新</v>
      </c>
      <c r="B8" s="3" t="str">
        <f>"202208210517"</f>
        <v>202208210517</v>
      </c>
      <c r="C8" s="3" t="s">
        <v>0</v>
      </c>
      <c r="D8" s="3">
        <v>6</v>
      </c>
      <c r="E8" s="3">
        <v>85.2</v>
      </c>
      <c r="F8" s="2"/>
    </row>
    <row r="9" spans="1:6" ht="14.25">
      <c r="A9" s="3" t="str">
        <f>"钱莹"</f>
        <v>钱莹</v>
      </c>
      <c r="B9" s="3" t="str">
        <f>"202208210527"</f>
        <v>202208210527</v>
      </c>
      <c r="C9" s="3" t="s">
        <v>0</v>
      </c>
      <c r="D9" s="3">
        <v>7</v>
      </c>
      <c r="E9" s="3">
        <v>86.7</v>
      </c>
      <c r="F9" s="2"/>
    </row>
    <row r="10" spans="1:6" ht="14.25">
      <c r="A10" s="3" t="str">
        <f>"李倩"</f>
        <v>李倩</v>
      </c>
      <c r="B10" s="3" t="str">
        <f>"202208210516"</f>
        <v>202208210516</v>
      </c>
      <c r="C10" s="3" t="s">
        <v>0</v>
      </c>
      <c r="D10" s="3">
        <v>8</v>
      </c>
      <c r="E10" s="3">
        <v>81.3</v>
      </c>
      <c r="F10" s="2"/>
    </row>
    <row r="11" spans="1:6" ht="14.25">
      <c r="A11" s="3" t="str">
        <f>"邱博雅"</f>
        <v>邱博雅</v>
      </c>
      <c r="B11" s="3" t="str">
        <f>"202208210521"</f>
        <v>202208210521</v>
      </c>
      <c r="C11" s="3" t="s">
        <v>0</v>
      </c>
      <c r="D11" s="3">
        <v>9</v>
      </c>
      <c r="E11" s="3">
        <v>88.5</v>
      </c>
      <c r="F11" s="2"/>
    </row>
    <row r="12" spans="1:6" ht="14.25">
      <c r="A12" s="3" t="str">
        <f>"杨晓彬"</f>
        <v>杨晓彬</v>
      </c>
      <c r="B12" s="3" t="str">
        <f>"202208210523"</f>
        <v>202208210523</v>
      </c>
      <c r="C12" s="3" t="s">
        <v>0</v>
      </c>
      <c r="D12" s="3">
        <v>10</v>
      </c>
      <c r="E12" s="3">
        <v>80.4</v>
      </c>
      <c r="F12" s="2"/>
    </row>
    <row r="13" spans="1:6" ht="14.25">
      <c r="A13" s="3" t="str">
        <f>"董倩"</f>
        <v>董倩</v>
      </c>
      <c r="B13" s="3" t="str">
        <f>"202208210526"</f>
        <v>202208210526</v>
      </c>
      <c r="C13" s="3" t="s">
        <v>0</v>
      </c>
      <c r="D13" s="3">
        <v>11</v>
      </c>
      <c r="E13" s="3">
        <v>81.8</v>
      </c>
      <c r="F13" s="2"/>
    </row>
    <row r="14" spans="1:6" ht="14.25">
      <c r="A14" s="3" t="str">
        <f>"焦明明"</f>
        <v>焦明明</v>
      </c>
      <c r="B14" s="3" t="str">
        <f>"202208210604"</f>
        <v>202208210604</v>
      </c>
      <c r="C14" s="3" t="s">
        <v>0</v>
      </c>
      <c r="D14" s="3" t="s">
        <v>10</v>
      </c>
      <c r="E14" s="2" t="s">
        <v>10</v>
      </c>
      <c r="F14" s="2"/>
    </row>
    <row r="15" spans="1:6" ht="14.25">
      <c r="A15" s="3" t="str">
        <f>"朱兴茹"</f>
        <v>朱兴茹</v>
      </c>
      <c r="B15" s="3" t="str">
        <f>"202208210101"</f>
        <v>202208210101</v>
      </c>
      <c r="C15" s="3" t="s">
        <v>3</v>
      </c>
      <c r="D15" s="3">
        <v>1</v>
      </c>
      <c r="E15" s="3">
        <v>80.24</v>
      </c>
      <c r="F15" s="4">
        <v>81.8</v>
      </c>
    </row>
    <row r="16" spans="1:6" ht="14.25">
      <c r="A16" s="3" t="str">
        <f>"李明珠"</f>
        <v>李明珠</v>
      </c>
      <c r="B16" s="3" t="str">
        <f>"202208210417"</f>
        <v>202208210417</v>
      </c>
      <c r="C16" s="3" t="s">
        <v>3</v>
      </c>
      <c r="D16" s="3">
        <v>2</v>
      </c>
      <c r="E16" s="3">
        <v>77.16</v>
      </c>
      <c r="F16" s="4">
        <v>78.66</v>
      </c>
    </row>
    <row r="17" spans="1:6" ht="14.25">
      <c r="A17" s="3" t="str">
        <f>"杜迎霞"</f>
        <v>杜迎霞</v>
      </c>
      <c r="B17" s="3" t="str">
        <f>"202208210325"</f>
        <v>202208210325</v>
      </c>
      <c r="C17" s="3" t="s">
        <v>3</v>
      </c>
      <c r="D17" s="3">
        <v>3</v>
      </c>
      <c r="E17" s="3">
        <v>85.6</v>
      </c>
      <c r="F17" s="4">
        <v>87.26</v>
      </c>
    </row>
    <row r="18" spans="1:6" ht="14.25">
      <c r="A18" s="3" t="str">
        <f>"张丽"</f>
        <v>张丽</v>
      </c>
      <c r="B18" s="3" t="str">
        <f>"202208210109"</f>
        <v>202208210109</v>
      </c>
      <c r="C18" s="3" t="s">
        <v>3</v>
      </c>
      <c r="D18" s="3">
        <v>4</v>
      </c>
      <c r="E18" s="3">
        <v>83.7</v>
      </c>
      <c r="F18" s="4">
        <v>85.33</v>
      </c>
    </row>
    <row r="19" spans="1:6" ht="14.25">
      <c r="A19" s="3" t="str">
        <f>"李中娟"</f>
        <v>李中娟</v>
      </c>
      <c r="B19" s="3" t="str">
        <f>"202208210411"</f>
        <v>202208210411</v>
      </c>
      <c r="C19" s="3" t="s">
        <v>3</v>
      </c>
      <c r="D19" s="3">
        <v>5</v>
      </c>
      <c r="E19" s="3">
        <v>66.48</v>
      </c>
      <c r="F19" s="4">
        <v>67.77</v>
      </c>
    </row>
    <row r="20" spans="1:6" ht="14.25">
      <c r="A20" s="3" t="str">
        <f>"常影"</f>
        <v>常影</v>
      </c>
      <c r="B20" s="3" t="str">
        <f>"202208210223"</f>
        <v>202208210223</v>
      </c>
      <c r="C20" s="3" t="s">
        <v>3</v>
      </c>
      <c r="D20" s="3">
        <v>6</v>
      </c>
      <c r="E20" s="3">
        <v>82.46</v>
      </c>
      <c r="F20" s="4">
        <v>84.06</v>
      </c>
    </row>
    <row r="21" spans="1:6" ht="14.25">
      <c r="A21" s="3" t="str">
        <f>"别潇潇"</f>
        <v>别潇潇</v>
      </c>
      <c r="B21" s="3" t="str">
        <f>"202208210402"</f>
        <v>202208210402</v>
      </c>
      <c r="C21" s="3" t="s">
        <v>3</v>
      </c>
      <c r="D21" s="3">
        <v>7</v>
      </c>
      <c r="E21" s="3">
        <v>48.72</v>
      </c>
      <c r="F21" s="4">
        <v>49.67</v>
      </c>
    </row>
    <row r="22" spans="1:6" ht="14.25">
      <c r="A22" s="3" t="str">
        <f>"郭鑫"</f>
        <v>郭鑫</v>
      </c>
      <c r="B22" s="3" t="str">
        <f>"202208210221"</f>
        <v>202208210221</v>
      </c>
      <c r="C22" s="3" t="s">
        <v>3</v>
      </c>
      <c r="D22" s="3">
        <v>8</v>
      </c>
      <c r="E22" s="3">
        <v>74.6</v>
      </c>
      <c r="F22" s="4">
        <v>76.05</v>
      </c>
    </row>
    <row r="23" spans="1:6" ht="14.25">
      <c r="A23" s="3" t="str">
        <f>"董雪平"</f>
        <v>董雪平</v>
      </c>
      <c r="B23" s="3" t="str">
        <f>"202208210319"</f>
        <v>202208210319</v>
      </c>
      <c r="C23" s="3" t="s">
        <v>3</v>
      </c>
      <c r="D23" s="3">
        <v>9</v>
      </c>
      <c r="E23" s="3">
        <v>81.88</v>
      </c>
      <c r="F23" s="4">
        <v>83.47</v>
      </c>
    </row>
    <row r="24" spans="1:6" ht="14.25">
      <c r="A24" s="3" t="str">
        <f>"马俊云"</f>
        <v>马俊云</v>
      </c>
      <c r="B24" s="3" t="str">
        <f>"202208210301"</f>
        <v>202208210301</v>
      </c>
      <c r="C24" s="3" t="s">
        <v>3</v>
      </c>
      <c r="D24" s="3">
        <v>10</v>
      </c>
      <c r="E24" s="3">
        <v>87.98</v>
      </c>
      <c r="F24" s="4">
        <v>89.69</v>
      </c>
    </row>
    <row r="25" spans="1:6" ht="14.25">
      <c r="A25" s="3" t="str">
        <f>"王君"</f>
        <v>王君</v>
      </c>
      <c r="B25" s="3" t="str">
        <f>"202208210120"</f>
        <v>202208210120</v>
      </c>
      <c r="C25" s="3" t="s">
        <v>3</v>
      </c>
      <c r="D25" s="3">
        <v>11</v>
      </c>
      <c r="E25" s="3">
        <v>80.08</v>
      </c>
      <c r="F25" s="4">
        <v>81.64</v>
      </c>
    </row>
    <row r="26" spans="1:6" ht="14.25">
      <c r="A26" s="3" t="str">
        <f>"刘宁"</f>
        <v>刘宁</v>
      </c>
      <c r="B26" s="3" t="str">
        <f>"202208210107"</f>
        <v>202208210107</v>
      </c>
      <c r="C26" s="3" t="s">
        <v>3</v>
      </c>
      <c r="D26" s="3">
        <v>12</v>
      </c>
      <c r="E26" s="3">
        <v>81.08</v>
      </c>
      <c r="F26" s="4">
        <v>82.66</v>
      </c>
    </row>
    <row r="27" spans="1:6" ht="14.25">
      <c r="A27" s="3" t="str">
        <f>"周良玉"</f>
        <v>周良玉</v>
      </c>
      <c r="B27" s="3" t="str">
        <f>"202208210324"</f>
        <v>202208210324</v>
      </c>
      <c r="C27" s="3" t="s">
        <v>3</v>
      </c>
      <c r="D27" s="3">
        <v>13</v>
      </c>
      <c r="E27" s="3">
        <v>80.74</v>
      </c>
      <c r="F27" s="4">
        <v>82.31</v>
      </c>
    </row>
    <row r="28" spans="1:6" ht="14.25">
      <c r="A28" s="3" t="str">
        <f>"郭茜琦"</f>
        <v>郭茜琦</v>
      </c>
      <c r="B28" s="3" t="str">
        <f>"202208210315"</f>
        <v>202208210315</v>
      </c>
      <c r="C28" s="3" t="s">
        <v>3</v>
      </c>
      <c r="D28" s="3">
        <v>14</v>
      </c>
      <c r="E28" s="3">
        <v>80.76</v>
      </c>
      <c r="F28" s="4">
        <v>82.33</v>
      </c>
    </row>
    <row r="29" spans="1:6" ht="14.25">
      <c r="A29" s="3" t="str">
        <f>"姜文"</f>
        <v>姜文</v>
      </c>
      <c r="B29" s="3" t="str">
        <f>"202208210218"</f>
        <v>202208210218</v>
      </c>
      <c r="C29" s="3" t="s">
        <v>3</v>
      </c>
      <c r="D29" s="3">
        <v>15</v>
      </c>
      <c r="E29" s="3">
        <v>76.64</v>
      </c>
      <c r="F29" s="4">
        <v>78.13</v>
      </c>
    </row>
    <row r="30" spans="1:6" ht="14.25">
      <c r="A30" s="3" t="str">
        <f>"王芮"</f>
        <v>王芮</v>
      </c>
      <c r="B30" s="3" t="str">
        <f>"202208210209"</f>
        <v>202208210209</v>
      </c>
      <c r="C30" s="3" t="s">
        <v>3</v>
      </c>
      <c r="D30" s="3">
        <v>16</v>
      </c>
      <c r="E30" s="3">
        <v>76.3</v>
      </c>
      <c r="F30" s="4">
        <v>77.78</v>
      </c>
    </row>
    <row r="31" spans="1:6" ht="14.25">
      <c r="A31" s="3" t="str">
        <f>"马妍"</f>
        <v>马妍</v>
      </c>
      <c r="B31" s="3" t="str">
        <f>"202208210424"</f>
        <v>202208210424</v>
      </c>
      <c r="C31" s="3" t="s">
        <v>3</v>
      </c>
      <c r="D31" s="3">
        <v>17</v>
      </c>
      <c r="E31" s="3">
        <v>78.48</v>
      </c>
      <c r="F31" s="4">
        <v>80</v>
      </c>
    </row>
    <row r="32" spans="1:6" ht="14.25">
      <c r="A32" s="3" t="str">
        <f>"李天娇"</f>
        <v>李天娇</v>
      </c>
      <c r="B32" s="3" t="str">
        <f>"202208210314"</f>
        <v>202208210314</v>
      </c>
      <c r="C32" s="3" t="s">
        <v>3</v>
      </c>
      <c r="D32" s="3">
        <v>18</v>
      </c>
      <c r="E32" s="3">
        <v>86.72</v>
      </c>
      <c r="F32" s="4">
        <v>88.4</v>
      </c>
    </row>
    <row r="33" spans="1:6" ht="14.25">
      <c r="A33" s="3" t="str">
        <f>"赵明月"</f>
        <v>赵明月</v>
      </c>
      <c r="B33" s="3" t="str">
        <f>"202208210113"</f>
        <v>202208210113</v>
      </c>
      <c r="C33" s="3" t="s">
        <v>3</v>
      </c>
      <c r="D33" s="3">
        <v>19</v>
      </c>
      <c r="E33" s="3">
        <v>77.92</v>
      </c>
      <c r="F33" s="4">
        <v>79.43</v>
      </c>
    </row>
    <row r="34" spans="1:6" ht="14.25">
      <c r="A34" s="3" t="str">
        <f>"王佳音"</f>
        <v>王佳音</v>
      </c>
      <c r="B34" s="3" t="str">
        <f>"202208210124"</f>
        <v>202208210124</v>
      </c>
      <c r="C34" s="3" t="s">
        <v>3</v>
      </c>
      <c r="D34" s="3">
        <v>20</v>
      </c>
      <c r="E34" s="3">
        <v>81.82</v>
      </c>
      <c r="F34" s="4">
        <v>83.41</v>
      </c>
    </row>
    <row r="35" spans="1:6" ht="14.25">
      <c r="A35" s="3" t="str">
        <f>"皮雅新"</f>
        <v>皮雅新</v>
      </c>
      <c r="B35" s="3" t="str">
        <f>"202208210201"</f>
        <v>202208210201</v>
      </c>
      <c r="C35" s="3" t="s">
        <v>3</v>
      </c>
      <c r="D35" s="3">
        <v>21</v>
      </c>
      <c r="E35" s="3">
        <v>88.64</v>
      </c>
      <c r="F35" s="4">
        <v>90.36</v>
      </c>
    </row>
    <row r="36" spans="1:6" ht="14.25">
      <c r="A36" s="3" t="str">
        <f>"李玉"</f>
        <v>李玉</v>
      </c>
      <c r="B36" s="3" t="str">
        <f>"202208210122"</f>
        <v>202208210122</v>
      </c>
      <c r="C36" s="3" t="s">
        <v>3</v>
      </c>
      <c r="D36" s="3">
        <v>22</v>
      </c>
      <c r="E36" s="3">
        <v>77.96</v>
      </c>
      <c r="F36" s="4">
        <v>79.47</v>
      </c>
    </row>
    <row r="37" spans="1:6" ht="14.25">
      <c r="A37" s="3" t="str">
        <f>"陈倩楠"</f>
        <v>陈倩楠</v>
      </c>
      <c r="B37" s="3" t="str">
        <f>"202208210408"</f>
        <v>202208210408</v>
      </c>
      <c r="C37" s="3" t="s">
        <v>1</v>
      </c>
      <c r="D37" s="3">
        <v>1</v>
      </c>
      <c r="E37" s="3">
        <v>78.7</v>
      </c>
      <c r="F37" s="4">
        <v>78.37</v>
      </c>
    </row>
    <row r="38" spans="1:6" ht="14.25">
      <c r="A38" s="3" t="str">
        <f>"任佳怡"</f>
        <v>任佳怡</v>
      </c>
      <c r="B38" s="3" t="str">
        <f>"202208210121"</f>
        <v>202208210121</v>
      </c>
      <c r="C38" s="3" t="s">
        <v>1</v>
      </c>
      <c r="D38" s="3">
        <v>2</v>
      </c>
      <c r="E38" s="3">
        <v>77.4</v>
      </c>
      <c r="F38" s="4">
        <v>77.08</v>
      </c>
    </row>
    <row r="39" spans="1:6" ht="14.25">
      <c r="A39" s="3" t="str">
        <f>"曹柯"</f>
        <v>曹柯</v>
      </c>
      <c r="B39" s="3" t="str">
        <f>"202208210407"</f>
        <v>202208210407</v>
      </c>
      <c r="C39" s="3" t="s">
        <v>1</v>
      </c>
      <c r="D39" s="3">
        <v>3</v>
      </c>
      <c r="E39" s="3">
        <v>85.5</v>
      </c>
      <c r="F39" s="4">
        <v>85.15</v>
      </c>
    </row>
    <row r="40" spans="1:6" ht="14.25">
      <c r="A40" s="3" t="str">
        <f>"侯平"</f>
        <v>侯平</v>
      </c>
      <c r="B40" s="3" t="str">
        <f>"202208210507"</f>
        <v>202208210507</v>
      </c>
      <c r="C40" s="3" t="s">
        <v>1</v>
      </c>
      <c r="D40" s="3">
        <v>4</v>
      </c>
      <c r="E40" s="3">
        <v>73.4</v>
      </c>
      <c r="F40" s="4">
        <v>73.1</v>
      </c>
    </row>
    <row r="41" spans="1:6" ht="14.25">
      <c r="A41" s="3" t="str">
        <f>"郑雨涛"</f>
        <v>郑雨涛</v>
      </c>
      <c r="B41" s="3" t="str">
        <f>"202208210127"</f>
        <v>202208210127</v>
      </c>
      <c r="C41" s="3" t="s">
        <v>1</v>
      </c>
      <c r="D41" s="3">
        <v>5</v>
      </c>
      <c r="E41" s="3">
        <v>81.9</v>
      </c>
      <c r="F41" s="4">
        <v>81.56</v>
      </c>
    </row>
    <row r="42" spans="1:6" ht="14.25">
      <c r="A42" s="3" t="str">
        <f>"王丹"</f>
        <v>王丹</v>
      </c>
      <c r="B42" s="3" t="str">
        <f>"202208210119"</f>
        <v>202208210119</v>
      </c>
      <c r="C42" s="3" t="s">
        <v>1</v>
      </c>
      <c r="D42" s="3">
        <v>6</v>
      </c>
      <c r="E42" s="3">
        <v>78.7</v>
      </c>
      <c r="F42" s="4">
        <v>78.37</v>
      </c>
    </row>
    <row r="43" spans="1:6" ht="14.25">
      <c r="A43" s="3" t="str">
        <f>"王珊珊"</f>
        <v>王珊珊</v>
      </c>
      <c r="B43" s="3" t="str">
        <f>"202208210321"</f>
        <v>202208210321</v>
      </c>
      <c r="C43" s="3" t="s">
        <v>1</v>
      </c>
      <c r="D43" s="3">
        <v>7</v>
      </c>
      <c r="E43" s="3">
        <v>81.8</v>
      </c>
      <c r="F43" s="4">
        <v>81.46</v>
      </c>
    </row>
    <row r="44" spans="1:6" ht="14.25">
      <c r="A44" s="3" t="str">
        <f>"刘亦婷"</f>
        <v>刘亦婷</v>
      </c>
      <c r="B44" s="3" t="str">
        <f>"202208210205"</f>
        <v>202208210205</v>
      </c>
      <c r="C44" s="3" t="s">
        <v>1</v>
      </c>
      <c r="D44" s="3">
        <v>8</v>
      </c>
      <c r="E44" s="3">
        <v>87.18</v>
      </c>
      <c r="F44" s="4">
        <v>86.82</v>
      </c>
    </row>
    <row r="45" spans="1:6" ht="14.25">
      <c r="A45" s="3" t="str">
        <f>"王伶柯"</f>
        <v>王伶柯</v>
      </c>
      <c r="B45" s="3" t="str">
        <f>"202208210103"</f>
        <v>202208210103</v>
      </c>
      <c r="C45" s="3" t="s">
        <v>1</v>
      </c>
      <c r="D45" s="3">
        <v>9</v>
      </c>
      <c r="E45" s="3">
        <v>75.2</v>
      </c>
      <c r="F45" s="4">
        <v>74.89</v>
      </c>
    </row>
    <row r="46" spans="1:6" ht="14.25">
      <c r="A46" s="3" t="str">
        <f>"王凯文"</f>
        <v>王凯文</v>
      </c>
      <c r="B46" s="3" t="str">
        <f>"202208210404"</f>
        <v>202208210404</v>
      </c>
      <c r="C46" s="3" t="s">
        <v>1</v>
      </c>
      <c r="D46" s="3">
        <v>10</v>
      </c>
      <c r="E46" s="3">
        <v>85</v>
      </c>
      <c r="F46" s="4">
        <v>84.65</v>
      </c>
    </row>
    <row r="47" spans="1:6" ht="14.25">
      <c r="A47" s="3" t="str">
        <f>"杜冰雁"</f>
        <v>杜冰雁</v>
      </c>
      <c r="B47" s="3" t="str">
        <f>"202208210307"</f>
        <v>202208210307</v>
      </c>
      <c r="C47" s="3" t="s">
        <v>1</v>
      </c>
      <c r="D47" s="3">
        <v>11</v>
      </c>
      <c r="E47" s="3">
        <v>84.2</v>
      </c>
      <c r="F47" s="4">
        <v>83.85</v>
      </c>
    </row>
    <row r="48" spans="1:6" ht="14.25">
      <c r="A48" s="3" t="str">
        <f>"刘婷"</f>
        <v>刘婷</v>
      </c>
      <c r="B48" s="3" t="str">
        <f>"202208210217"</f>
        <v>202208210217</v>
      </c>
      <c r="C48" s="3" t="s">
        <v>1</v>
      </c>
      <c r="D48" s="3">
        <v>12</v>
      </c>
      <c r="E48" s="3">
        <v>80</v>
      </c>
      <c r="F48" s="4">
        <v>79.67</v>
      </c>
    </row>
    <row r="49" spans="1:6" ht="14.25">
      <c r="A49" s="3" t="str">
        <f>"揣杨洋"</f>
        <v>揣杨洋</v>
      </c>
      <c r="B49" s="3" t="str">
        <f>"202208210412"</f>
        <v>202208210412</v>
      </c>
      <c r="C49" s="3" t="s">
        <v>1</v>
      </c>
      <c r="D49" s="3">
        <v>13</v>
      </c>
      <c r="E49" s="3">
        <v>80.5</v>
      </c>
      <c r="F49" s="4">
        <v>80.17</v>
      </c>
    </row>
    <row r="50" spans="1:6" ht="14.25">
      <c r="A50" s="3" t="str">
        <f>"王奕璇"</f>
        <v>王奕璇</v>
      </c>
      <c r="B50" s="3" t="str">
        <f>"202208210502"</f>
        <v>202208210502</v>
      </c>
      <c r="C50" s="3" t="s">
        <v>1</v>
      </c>
      <c r="D50" s="3">
        <v>14</v>
      </c>
      <c r="E50" s="3">
        <v>73.7</v>
      </c>
      <c r="F50" s="4">
        <v>73.4</v>
      </c>
    </row>
    <row r="51" spans="1:6" ht="14.25">
      <c r="A51" s="3" t="str">
        <f>"屈婉婷"</f>
        <v>屈婉婷</v>
      </c>
      <c r="B51" s="3" t="str">
        <f>"202208210425"</f>
        <v>202208210425</v>
      </c>
      <c r="C51" s="3" t="s">
        <v>1</v>
      </c>
      <c r="D51" s="3">
        <v>15</v>
      </c>
      <c r="E51" s="3">
        <v>78.8</v>
      </c>
      <c r="F51" s="4">
        <v>78.47</v>
      </c>
    </row>
    <row r="52" spans="1:6" ht="14.25">
      <c r="A52" s="3" t="str">
        <f>"唐榕英"</f>
        <v>唐榕英</v>
      </c>
      <c r="B52" s="3" t="str">
        <f>"202208210505"</f>
        <v>202208210505</v>
      </c>
      <c r="C52" s="3" t="s">
        <v>1</v>
      </c>
      <c r="D52" s="3">
        <v>16</v>
      </c>
      <c r="E52" s="3">
        <v>80.7</v>
      </c>
      <c r="F52" s="4">
        <v>80.37</v>
      </c>
    </row>
    <row r="53" spans="1:6" ht="14.25">
      <c r="A53" s="3" t="str">
        <f>"冯石盼"</f>
        <v>冯石盼</v>
      </c>
      <c r="B53" s="3" t="str">
        <f>"202208210313"</f>
        <v>202208210313</v>
      </c>
      <c r="C53" s="3" t="s">
        <v>1</v>
      </c>
      <c r="D53" s="3">
        <v>17</v>
      </c>
      <c r="E53" s="3">
        <v>81.4</v>
      </c>
      <c r="F53" s="4">
        <v>81.06</v>
      </c>
    </row>
    <row r="54" spans="1:6" ht="14.25">
      <c r="A54" s="3" t="str">
        <f>"王雨晴"</f>
        <v>王雨晴</v>
      </c>
      <c r="B54" s="3" t="str">
        <f>"202208210306"</f>
        <v>202208210306</v>
      </c>
      <c r="C54" s="3" t="s">
        <v>1</v>
      </c>
      <c r="D54" s="3">
        <v>18</v>
      </c>
      <c r="E54" s="3">
        <v>83.88</v>
      </c>
      <c r="F54" s="4">
        <v>83.53</v>
      </c>
    </row>
    <row r="55" spans="1:6" ht="14.25">
      <c r="A55" s="3" t="str">
        <f>"文雯"</f>
        <v>文雯</v>
      </c>
      <c r="B55" s="3" t="str">
        <f>"202208210423"</f>
        <v>202208210423</v>
      </c>
      <c r="C55" s="3" t="s">
        <v>1</v>
      </c>
      <c r="D55" s="3">
        <v>19</v>
      </c>
      <c r="E55" s="3">
        <v>85.7</v>
      </c>
      <c r="F55" s="4">
        <v>85.35</v>
      </c>
    </row>
    <row r="56" spans="1:6" ht="14.25">
      <c r="A56" s="3" t="str">
        <f>"张丹"</f>
        <v>张丹</v>
      </c>
      <c r="B56" s="3" t="str">
        <f>"202208210429"</f>
        <v>202208210429</v>
      </c>
      <c r="C56" s="3" t="s">
        <v>1</v>
      </c>
      <c r="D56" s="3">
        <v>20</v>
      </c>
      <c r="E56" s="3">
        <v>81.4</v>
      </c>
      <c r="F56" s="4">
        <v>81.06</v>
      </c>
    </row>
    <row r="57" spans="1:6" ht="14.25">
      <c r="A57" s="3" t="str">
        <f>"闫桂存"</f>
        <v>闫桂存</v>
      </c>
      <c r="B57" s="3" t="str">
        <f>"202208210220"</f>
        <v>202208210220</v>
      </c>
      <c r="C57" s="3" t="s">
        <v>1</v>
      </c>
      <c r="D57" s="3">
        <v>21</v>
      </c>
      <c r="E57" s="3">
        <v>82.28</v>
      </c>
      <c r="F57" s="4">
        <v>81.94</v>
      </c>
    </row>
    <row r="58" spans="1:6" ht="14.25">
      <c r="A58" s="3" t="str">
        <f>"李玉乐"</f>
        <v>李玉乐</v>
      </c>
      <c r="B58" s="3" t="str">
        <f>"202208210114"</f>
        <v>202208210114</v>
      </c>
      <c r="C58" s="3" t="s">
        <v>1</v>
      </c>
      <c r="D58" s="3">
        <v>22</v>
      </c>
      <c r="E58" s="3">
        <v>79.7</v>
      </c>
      <c r="F58" s="4">
        <v>79.37</v>
      </c>
    </row>
    <row r="59" spans="1:6" ht="14.25">
      <c r="A59" s="3" t="str">
        <f>"宋水艳"</f>
        <v>宋水艳</v>
      </c>
      <c r="B59" s="3" t="str">
        <f>"202208210214"</f>
        <v>202208210214</v>
      </c>
      <c r="C59" s="3" t="s">
        <v>2</v>
      </c>
      <c r="D59" s="3">
        <v>1</v>
      </c>
      <c r="E59" s="3">
        <v>85.24</v>
      </c>
      <c r="F59" s="4">
        <v>83.99</v>
      </c>
    </row>
    <row r="60" spans="1:6" ht="14.25">
      <c r="A60" s="3" t="str">
        <f>"李金鑫"</f>
        <v>李金鑫</v>
      </c>
      <c r="B60" s="3" t="str">
        <f>"202208210208"</f>
        <v>202208210208</v>
      </c>
      <c r="C60" s="3" t="s">
        <v>2</v>
      </c>
      <c r="D60" s="3">
        <v>2</v>
      </c>
      <c r="E60" s="3">
        <v>77.96</v>
      </c>
      <c r="F60" s="4">
        <v>76.82</v>
      </c>
    </row>
    <row r="61" spans="1:6" ht="14.25">
      <c r="A61" s="3" t="str">
        <f>"王琳瑞"</f>
        <v>王琳瑞</v>
      </c>
      <c r="B61" s="3" t="str">
        <f>"202208210415"</f>
        <v>202208210415</v>
      </c>
      <c r="C61" s="3" t="s">
        <v>2</v>
      </c>
      <c r="D61" s="3">
        <v>3</v>
      </c>
      <c r="E61" s="3">
        <v>85.52</v>
      </c>
      <c r="F61" s="4">
        <v>84.26</v>
      </c>
    </row>
    <row r="62" spans="1:6" ht="14.25">
      <c r="A62" s="3" t="str">
        <f>"陶梦"</f>
        <v>陶梦</v>
      </c>
      <c r="B62" s="3" t="str">
        <f>"202208210418"</f>
        <v>202208210418</v>
      </c>
      <c r="C62" s="3" t="s">
        <v>2</v>
      </c>
      <c r="D62" s="3">
        <v>4</v>
      </c>
      <c r="E62" s="3">
        <v>75.98</v>
      </c>
      <c r="F62" s="4">
        <v>74.86</v>
      </c>
    </row>
    <row r="63" spans="1:6" ht="14.25">
      <c r="A63" s="3" t="str">
        <f>"李梦琪"</f>
        <v>李梦琪</v>
      </c>
      <c r="B63" s="3" t="str">
        <f>"202208210311"</f>
        <v>202208210311</v>
      </c>
      <c r="C63" s="3" t="s">
        <v>2</v>
      </c>
      <c r="D63" s="3">
        <v>5</v>
      </c>
      <c r="E63" s="3">
        <v>77.22</v>
      </c>
      <c r="F63" s="4">
        <v>76.09</v>
      </c>
    </row>
    <row r="64" spans="1:6" ht="14.25">
      <c r="A64" s="3" t="str">
        <f>"王绘宣"</f>
        <v>王绘宣</v>
      </c>
      <c r="B64" s="3" t="str">
        <f>"202208210213"</f>
        <v>202208210213</v>
      </c>
      <c r="C64" s="3" t="s">
        <v>2</v>
      </c>
      <c r="D64" s="3">
        <v>6</v>
      </c>
      <c r="E64" s="3">
        <v>79.6</v>
      </c>
      <c r="F64" s="4">
        <v>78.43</v>
      </c>
    </row>
    <row r="65" spans="1:6" ht="14.25">
      <c r="A65" s="3" t="str">
        <f>"李蒙蒙"</f>
        <v>李蒙蒙</v>
      </c>
      <c r="B65" s="3" t="str">
        <f>"202208210202"</f>
        <v>202208210202</v>
      </c>
      <c r="C65" s="3" t="s">
        <v>2</v>
      </c>
      <c r="D65" s="3">
        <v>7</v>
      </c>
      <c r="E65" s="3">
        <v>85.42</v>
      </c>
      <c r="F65" s="4">
        <v>84.17</v>
      </c>
    </row>
    <row r="66" spans="1:6" ht="14.25">
      <c r="A66" s="3" t="str">
        <f>"贺靖文"</f>
        <v>贺靖文</v>
      </c>
      <c r="B66" s="3" t="str">
        <f>"202208210503"</f>
        <v>202208210503</v>
      </c>
      <c r="C66" s="3" t="s">
        <v>2</v>
      </c>
      <c r="D66" s="3">
        <v>8</v>
      </c>
      <c r="E66" s="3">
        <v>76.56</v>
      </c>
      <c r="F66" s="4">
        <v>75.44</v>
      </c>
    </row>
    <row r="67" spans="1:6" ht="14.25">
      <c r="A67" s="3" t="str">
        <f>"薛莹"</f>
        <v>薛莹</v>
      </c>
      <c r="B67" s="3" t="str">
        <f>"202208210327"</f>
        <v>202208210327</v>
      </c>
      <c r="C67" s="3" t="s">
        <v>2</v>
      </c>
      <c r="D67" s="3">
        <v>9</v>
      </c>
      <c r="E67" s="3">
        <v>88.94</v>
      </c>
      <c r="F67" s="4">
        <v>87.63</v>
      </c>
    </row>
    <row r="68" spans="1:6" ht="14.25">
      <c r="A68" s="3" t="str">
        <f>"郑倩"</f>
        <v>郑倩</v>
      </c>
      <c r="B68" s="3" t="str">
        <f>"202208210403"</f>
        <v>202208210403</v>
      </c>
      <c r="C68" s="3" t="s">
        <v>2</v>
      </c>
      <c r="D68" s="3">
        <v>10</v>
      </c>
      <c r="E68" s="3">
        <v>81.46</v>
      </c>
      <c r="F68" s="4">
        <v>80.26</v>
      </c>
    </row>
    <row r="69" spans="1:6" ht="14.25">
      <c r="A69" s="3" t="str">
        <f>"马俊璐"</f>
        <v>马俊璐</v>
      </c>
      <c r="B69" s="3" t="str">
        <f>"202208210215"</f>
        <v>202208210215</v>
      </c>
      <c r="C69" s="3" t="s">
        <v>2</v>
      </c>
      <c r="D69" s="3">
        <v>11</v>
      </c>
      <c r="E69" s="3">
        <v>75.56</v>
      </c>
      <c r="F69" s="4">
        <v>74.45</v>
      </c>
    </row>
    <row r="70" spans="1:6" ht="14.25">
      <c r="A70" s="3" t="str">
        <f>"王饶"</f>
        <v>王饶</v>
      </c>
      <c r="B70" s="3" t="str">
        <f>"202208210427"</f>
        <v>202208210427</v>
      </c>
      <c r="C70" s="3" t="s">
        <v>2</v>
      </c>
      <c r="D70" s="3">
        <v>12</v>
      </c>
      <c r="E70" s="3">
        <v>84.72</v>
      </c>
      <c r="F70" s="4">
        <v>83.48</v>
      </c>
    </row>
    <row r="71" spans="1:6" ht="14.25">
      <c r="A71" s="3" t="str">
        <f>"朱菲"</f>
        <v>朱菲</v>
      </c>
      <c r="B71" s="3" t="str">
        <f>"202208210401"</f>
        <v>202208210401</v>
      </c>
      <c r="C71" s="3" t="s">
        <v>2</v>
      </c>
      <c r="D71" s="3">
        <v>13</v>
      </c>
      <c r="E71" s="3">
        <v>82.18</v>
      </c>
      <c r="F71" s="4">
        <v>80.97</v>
      </c>
    </row>
    <row r="72" spans="1:6" ht="14.25">
      <c r="A72" s="3" t="str">
        <f>"白玉"</f>
        <v>白玉</v>
      </c>
      <c r="B72" s="3" t="str">
        <f>"202208210203"</f>
        <v>202208210203</v>
      </c>
      <c r="C72" s="3" t="s">
        <v>2</v>
      </c>
      <c r="D72" s="3">
        <v>14</v>
      </c>
      <c r="E72" s="3">
        <v>83.1</v>
      </c>
      <c r="F72" s="4">
        <v>81.88</v>
      </c>
    </row>
    <row r="73" spans="1:6" ht="14.25">
      <c r="A73" s="3" t="str">
        <f>"焦帅军"</f>
        <v>焦帅军</v>
      </c>
      <c r="B73" s="3" t="str">
        <f>"202208210212"</f>
        <v>202208210212</v>
      </c>
      <c r="C73" s="3" t="s">
        <v>2</v>
      </c>
      <c r="D73" s="3">
        <v>15</v>
      </c>
      <c r="E73" s="3">
        <v>88.48</v>
      </c>
      <c r="F73" s="4">
        <v>87.18</v>
      </c>
    </row>
    <row r="74" spans="1:6" ht="14.25">
      <c r="A74" s="3" t="str">
        <f>"贾泽琼"</f>
        <v>贾泽琼</v>
      </c>
      <c r="B74" s="3" t="str">
        <f>"202208210405"</f>
        <v>202208210405</v>
      </c>
      <c r="C74" s="3" t="s">
        <v>2</v>
      </c>
      <c r="D74" s="3">
        <v>16</v>
      </c>
      <c r="E74" s="3">
        <v>84.48</v>
      </c>
      <c r="F74" s="4">
        <v>83.24</v>
      </c>
    </row>
    <row r="75" spans="1:6" ht="14.25">
      <c r="A75" s="3" t="str">
        <f>"周慧颖"</f>
        <v>周慧颖</v>
      </c>
      <c r="B75" s="3" t="str">
        <f>"202208210320"</f>
        <v>202208210320</v>
      </c>
      <c r="C75" s="3" t="s">
        <v>2</v>
      </c>
      <c r="D75" s="3">
        <v>17</v>
      </c>
      <c r="E75" s="3">
        <v>81.26</v>
      </c>
      <c r="F75" s="4">
        <v>80.07</v>
      </c>
    </row>
    <row r="76" spans="1:6" ht="14.25">
      <c r="A76" s="3" t="str">
        <f>"王科"</f>
        <v>王科</v>
      </c>
      <c r="B76" s="3" t="str">
        <f>"202208210323"</f>
        <v>202208210323</v>
      </c>
      <c r="C76" s="3" t="s">
        <v>2</v>
      </c>
      <c r="D76" s="3">
        <v>18</v>
      </c>
      <c r="E76" s="3">
        <v>84.92</v>
      </c>
      <c r="F76" s="4">
        <v>83.67</v>
      </c>
    </row>
    <row r="77" spans="1:6" ht="14.25">
      <c r="A77" s="3" t="str">
        <f>"赵林杰"</f>
        <v>赵林杰</v>
      </c>
      <c r="B77" s="3" t="str">
        <f>"202208210322"</f>
        <v>202208210322</v>
      </c>
      <c r="C77" s="3" t="s">
        <v>2</v>
      </c>
      <c r="D77" s="3">
        <v>19</v>
      </c>
      <c r="E77" s="3">
        <v>69.1</v>
      </c>
      <c r="F77" s="4">
        <v>68.09</v>
      </c>
    </row>
    <row r="78" spans="1:6" ht="14.25">
      <c r="A78" s="3" t="str">
        <f>"宋鸽"</f>
        <v>宋鸽</v>
      </c>
      <c r="B78" s="3" t="str">
        <f>"202208210128"</f>
        <v>202208210128</v>
      </c>
      <c r="C78" s="3" t="s">
        <v>2</v>
      </c>
      <c r="D78" s="3">
        <v>20</v>
      </c>
      <c r="E78" s="3">
        <v>84.64</v>
      </c>
      <c r="F78" s="4">
        <v>83.4</v>
      </c>
    </row>
    <row r="79" spans="1:6" ht="14.25">
      <c r="A79" s="3" t="str">
        <f>"戚迪"</f>
        <v>戚迪</v>
      </c>
      <c r="B79" s="3" t="str">
        <f>"202208210308"</f>
        <v>202208210308</v>
      </c>
      <c r="C79" s="3" t="s">
        <v>2</v>
      </c>
      <c r="D79" s="3">
        <v>21</v>
      </c>
      <c r="E79" s="3">
        <v>81.54</v>
      </c>
      <c r="F79" s="4">
        <v>80.34</v>
      </c>
    </row>
    <row r="80" spans="1:6" ht="14.25">
      <c r="A80" s="3" t="str">
        <f>"贾燕"</f>
        <v>贾燕</v>
      </c>
      <c r="B80" s="3" t="str">
        <f>"202208210504"</f>
        <v>202208210504</v>
      </c>
      <c r="C80" s="3" t="s">
        <v>2</v>
      </c>
      <c r="D80" s="3">
        <v>22</v>
      </c>
      <c r="E80" s="3">
        <v>82.18</v>
      </c>
      <c r="F80" s="4">
        <v>80.97</v>
      </c>
    </row>
    <row r="81" spans="1:6" ht="14.25">
      <c r="A81" s="3" t="str">
        <f>"乔欢"</f>
        <v>乔欢</v>
      </c>
      <c r="B81" s="3" t="str">
        <f>"202208210302"</f>
        <v>202208210302</v>
      </c>
      <c r="C81" s="3" t="s">
        <v>2</v>
      </c>
      <c r="D81" s="3" t="s">
        <v>10</v>
      </c>
      <c r="E81" s="2" t="s">
        <v>10</v>
      </c>
      <c r="F81" s="3"/>
    </row>
    <row r="82" spans="1:6" ht="14.25">
      <c r="A82" s="3" t="str">
        <f>"张方方"</f>
        <v>张方方</v>
      </c>
      <c r="B82" s="3" t="str">
        <f>"202208210112"</f>
        <v>202208210112</v>
      </c>
      <c r="C82" s="3" t="s">
        <v>2</v>
      </c>
      <c r="D82" s="3" t="s">
        <v>10</v>
      </c>
      <c r="E82" s="2" t="s">
        <v>10</v>
      </c>
      <c r="F82" s="3"/>
    </row>
    <row r="83" spans="1:6" ht="14.25">
      <c r="A83" s="3" t="str">
        <f>"张雯雯"</f>
        <v>张雯雯</v>
      </c>
      <c r="B83" s="3" t="str">
        <f>"202208210210"</f>
        <v>202208210210</v>
      </c>
      <c r="C83" s="3" t="s">
        <v>2</v>
      </c>
      <c r="D83" s="3" t="s">
        <v>10</v>
      </c>
      <c r="E83" s="2" t="s">
        <v>10</v>
      </c>
      <c r="F83" s="3"/>
    </row>
    <row r="84" spans="1:6" ht="14.25">
      <c r="A84" s="3" t="str">
        <f>"牛苁岩"</f>
        <v>牛苁岩</v>
      </c>
      <c r="B84" s="3" t="str">
        <f>"202208210511"</f>
        <v>202208210511</v>
      </c>
      <c r="C84" s="3" t="s">
        <v>2</v>
      </c>
      <c r="D84" s="3" t="s">
        <v>10</v>
      </c>
      <c r="E84" s="2" t="s">
        <v>10</v>
      </c>
      <c r="F84" s="3"/>
    </row>
    <row r="85" spans="1:6" ht="14.25">
      <c r="A85" s="3" t="str">
        <f>"李海燕"</f>
        <v>李海燕</v>
      </c>
      <c r="B85" s="3" t="str">
        <f>"202208210309"</f>
        <v>202208210309</v>
      </c>
      <c r="C85" s="3" t="s">
        <v>2</v>
      </c>
      <c r="D85" s="3" t="s">
        <v>10</v>
      </c>
      <c r="E85" s="2" t="s">
        <v>10</v>
      </c>
      <c r="F85" s="3"/>
    </row>
    <row r="86" spans="1:6" ht="14.25">
      <c r="A86" s="3" t="str">
        <f>"王营"</f>
        <v>王营</v>
      </c>
      <c r="B86" s="3" t="str">
        <f>"202208210126"</f>
        <v>202208210126</v>
      </c>
      <c r="C86" s="3" t="s">
        <v>2</v>
      </c>
      <c r="D86" s="3" t="s">
        <v>10</v>
      </c>
      <c r="E86" s="2" t="s">
        <v>10</v>
      </c>
      <c r="F86" s="3"/>
    </row>
    <row r="87" spans="1:6" ht="14.25">
      <c r="A87" s="3" t="str">
        <f>"芦旋"</f>
        <v>芦旋</v>
      </c>
      <c r="B87" s="3" t="str">
        <f>"202208210326"</f>
        <v>202208210326</v>
      </c>
      <c r="C87" s="3" t="s">
        <v>2</v>
      </c>
      <c r="D87" s="3" t="s">
        <v>10</v>
      </c>
      <c r="E87" s="2" t="s">
        <v>10</v>
      </c>
      <c r="F87" s="3"/>
    </row>
    <row r="88" spans="1:6" ht="14.25">
      <c r="A88" s="3" t="str">
        <f>"刘伟业"</f>
        <v>刘伟业</v>
      </c>
      <c r="B88" s="3" t="str">
        <f>"202208210118"</f>
        <v>202208210118</v>
      </c>
      <c r="C88" s="3" t="s">
        <v>2</v>
      </c>
      <c r="D88" s="3" t="s">
        <v>10</v>
      </c>
      <c r="E88" s="2" t="s">
        <v>10</v>
      </c>
      <c r="F88" s="3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2022-08-29T01:44:19Z</cp:lastPrinted>
  <dcterms:created xsi:type="dcterms:W3CDTF">2022-08-29T01:13:48Z</dcterms:created>
  <dcterms:modified xsi:type="dcterms:W3CDTF">2022-08-29T02:08:59Z</dcterms:modified>
  <cp:category/>
  <cp:version/>
  <cp:contentType/>
  <cp:contentStatus/>
</cp:coreProperties>
</file>