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2进入面试公示" sheetId="2" r:id="rId1"/>
  </sheets>
  <calcPr calcId="144525"/>
</workbook>
</file>

<file path=xl/sharedStrings.xml><?xml version="1.0" encoding="utf-8"?>
<sst xmlns="http://schemas.openxmlformats.org/spreadsheetml/2006/main" count="117" uniqueCount="9">
  <si>
    <t>社旗县2022年公开招聘教师面试资格确认人员名单</t>
  </si>
  <si>
    <t>报考号</t>
  </si>
  <si>
    <t>岗位代码</t>
  </si>
  <si>
    <t>岗位名称</t>
  </si>
  <si>
    <t>姓名</t>
  </si>
  <si>
    <t>性别</t>
  </si>
  <si>
    <t>准考证号</t>
  </si>
  <si>
    <t>幼儿教师</t>
  </si>
  <si>
    <t>心理学教师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</si>
</sst>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topLeftCell="A94" workbookViewId="0">
      <selection activeCell="D11" sqref="D11"/>
    </sheetView>
  </sheetViews>
  <sheetFormatPr defaultColWidth="9" defaultRowHeight="13.5" outlineLevelCol="5"/>
  <cols>
    <col min="1" max="1" width="26.75" style="2" customWidth="1"/>
    <col min="2" max="2" width="9.625" style="2" customWidth="1"/>
    <col min="3" max="3" width="14.75" style="2" customWidth="1"/>
    <col min="4" max="4" width="9" style="2"/>
    <col min="5" max="5" width="9" style="2" customWidth="1"/>
    <col min="6" max="6" width="15.25" style="2" customWidth="1"/>
    <col min="7" max="16384" width="9" style="2"/>
  </cols>
  <sheetData>
    <row r="1" ht="18.75" spans="1:6">
      <c r="A1" s="3" t="s">
        <v>0</v>
      </c>
      <c r="B1" s="4"/>
      <c r="C1" s="4"/>
      <c r="D1" s="4"/>
      <c r="E1" s="4"/>
      <c r="F1" s="4"/>
    </row>
    <row r="2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spans="1:6">
      <c r="A3" s="6" t="str">
        <f>"43932022081409064831774"</f>
        <v>43932022081409064831774</v>
      </c>
      <c r="B3" s="6" t="str">
        <f t="shared" ref="B3:B66" si="0">"001"</f>
        <v>001</v>
      </c>
      <c r="C3" s="6" t="s">
        <v>7</v>
      </c>
      <c r="D3" s="6" t="str">
        <f>"杨婉春"</f>
        <v>杨婉春</v>
      </c>
      <c r="E3" s="6" t="str">
        <f t="shared" ref="E3:E41" si="1">"女"</f>
        <v>女</v>
      </c>
      <c r="F3" s="6" t="str">
        <f>"202208210129"</f>
        <v>202208210129</v>
      </c>
    </row>
    <row r="4" s="1" customFormat="1" spans="1:6">
      <c r="A4" s="6" t="str">
        <f>"43932022081421024933730"</f>
        <v>43932022081421024933730</v>
      </c>
      <c r="B4" s="6" t="str">
        <f t="shared" si="0"/>
        <v>001</v>
      </c>
      <c r="C4" s="6" t="s">
        <v>7</v>
      </c>
      <c r="D4" s="6" t="str">
        <f>"乔欢"</f>
        <v>乔欢</v>
      </c>
      <c r="E4" s="6" t="str">
        <f t="shared" si="1"/>
        <v>女</v>
      </c>
      <c r="F4" s="6" t="str">
        <f>"202208210302"</f>
        <v>202208210302</v>
      </c>
    </row>
    <row r="5" s="1" customFormat="1" spans="1:6">
      <c r="A5" s="6" t="str">
        <f>"43932022081212481427656"</f>
        <v>43932022081212481427656</v>
      </c>
      <c r="B5" s="6" t="str">
        <f t="shared" si="0"/>
        <v>001</v>
      </c>
      <c r="C5" s="6" t="s">
        <v>7</v>
      </c>
      <c r="D5" s="6" t="str">
        <f>"谭佳佳"</f>
        <v>谭佳佳</v>
      </c>
      <c r="E5" s="6" t="str">
        <f t="shared" si="1"/>
        <v>女</v>
      </c>
      <c r="F5" s="6" t="str">
        <f>"202208210406"</f>
        <v>202208210406</v>
      </c>
    </row>
    <row r="6" s="1" customFormat="1" spans="1:6">
      <c r="A6" s="6" t="str">
        <f>"43932022081221414028869"</f>
        <v>43932022081221414028869</v>
      </c>
      <c r="B6" s="6" t="str">
        <f t="shared" si="0"/>
        <v>001</v>
      </c>
      <c r="C6" s="6" t="s">
        <v>7</v>
      </c>
      <c r="D6" s="6" t="str">
        <f>"刘亦婷"</f>
        <v>刘亦婷</v>
      </c>
      <c r="E6" s="6" t="str">
        <f t="shared" si="1"/>
        <v>女</v>
      </c>
      <c r="F6" s="6" t="str">
        <f>"202208210205"</f>
        <v>202208210205</v>
      </c>
    </row>
    <row r="7" s="1" customFormat="1" spans="1:6">
      <c r="A7" s="6" t="str">
        <f>"43932022081415114433066"</f>
        <v>43932022081415114433066</v>
      </c>
      <c r="B7" s="6" t="str">
        <f t="shared" si="0"/>
        <v>001</v>
      </c>
      <c r="C7" s="6" t="s">
        <v>7</v>
      </c>
      <c r="D7" s="6" t="str">
        <f>"刘延玲"</f>
        <v>刘延玲</v>
      </c>
      <c r="E7" s="6" t="str">
        <f t="shared" si="1"/>
        <v>女</v>
      </c>
      <c r="F7" s="6" t="str">
        <f>"202208210219"</f>
        <v>202208210219</v>
      </c>
    </row>
    <row r="8" s="1" customFormat="1" spans="1:6">
      <c r="A8" s="6" t="str">
        <f>"43932022081422144133917"</f>
        <v>43932022081422144133917</v>
      </c>
      <c r="B8" s="6" t="str">
        <f t="shared" si="0"/>
        <v>001</v>
      </c>
      <c r="C8" s="6" t="s">
        <v>7</v>
      </c>
      <c r="D8" s="6" t="str">
        <f>"宋鸽"</f>
        <v>宋鸽</v>
      </c>
      <c r="E8" s="6" t="str">
        <f t="shared" si="1"/>
        <v>女</v>
      </c>
      <c r="F8" s="6" t="str">
        <f>"202208210128"</f>
        <v>202208210128</v>
      </c>
    </row>
    <row r="9" s="1" customFormat="1" spans="1:6">
      <c r="A9" s="6" t="str">
        <f>"43932022081321234831444"</f>
        <v>43932022081321234831444</v>
      </c>
      <c r="B9" s="6" t="str">
        <f t="shared" si="0"/>
        <v>001</v>
      </c>
      <c r="C9" s="6" t="s">
        <v>7</v>
      </c>
      <c r="D9" s="6" t="str">
        <f>"邹雯雯"</f>
        <v>邹雯雯</v>
      </c>
      <c r="E9" s="6" t="str">
        <f t="shared" si="1"/>
        <v>女</v>
      </c>
      <c r="F9" s="6" t="str">
        <f>"202208210317"</f>
        <v>202208210317</v>
      </c>
    </row>
    <row r="10" s="1" customFormat="1" spans="1:6">
      <c r="A10" s="6" t="str">
        <f>"43932022081412405232719"</f>
        <v>43932022081412405232719</v>
      </c>
      <c r="B10" s="6" t="str">
        <f t="shared" si="0"/>
        <v>001</v>
      </c>
      <c r="C10" s="6" t="s">
        <v>7</v>
      </c>
      <c r="D10" s="6" t="str">
        <f>"龚诺楠"</f>
        <v>龚诺楠</v>
      </c>
      <c r="E10" s="6" t="str">
        <f t="shared" si="1"/>
        <v>女</v>
      </c>
      <c r="F10" s="6" t="str">
        <f>"202208210216"</f>
        <v>202208210216</v>
      </c>
    </row>
    <row r="11" s="1" customFormat="1" spans="1:6">
      <c r="A11" s="6" t="str">
        <f>"43932022081315184630702"</f>
        <v>43932022081315184630702</v>
      </c>
      <c r="B11" s="6" t="str">
        <f t="shared" si="0"/>
        <v>001</v>
      </c>
      <c r="C11" s="6" t="s">
        <v>7</v>
      </c>
      <c r="D11" s="6" t="str">
        <f>"陶梦"</f>
        <v>陶梦</v>
      </c>
      <c r="E11" s="6" t="str">
        <f t="shared" si="1"/>
        <v>女</v>
      </c>
      <c r="F11" s="6" t="str">
        <f>"202208210418"</f>
        <v>202208210418</v>
      </c>
    </row>
    <row r="12" s="1" customFormat="1" spans="1:6">
      <c r="A12" s="6" t="str">
        <f>"43932022081812403348691"</f>
        <v>43932022081812403348691</v>
      </c>
      <c r="B12" s="6" t="str">
        <f t="shared" si="0"/>
        <v>001</v>
      </c>
      <c r="C12" s="6" t="s">
        <v>7</v>
      </c>
      <c r="D12" s="6" t="str">
        <f>"张方方"</f>
        <v>张方方</v>
      </c>
      <c r="E12" s="6" t="str">
        <f t="shared" si="1"/>
        <v>女</v>
      </c>
      <c r="F12" s="6" t="str">
        <f>"202208210112"</f>
        <v>202208210112</v>
      </c>
    </row>
    <row r="13" s="1" customFormat="1" spans="1:6">
      <c r="A13" s="6" t="str">
        <f>"43932022081319144631207"</f>
        <v>43932022081319144631207</v>
      </c>
      <c r="B13" s="6" t="str">
        <f t="shared" si="0"/>
        <v>001</v>
      </c>
      <c r="C13" s="6" t="s">
        <v>7</v>
      </c>
      <c r="D13" s="6" t="str">
        <f>"王琳瑞"</f>
        <v>王琳瑞</v>
      </c>
      <c r="E13" s="6" t="str">
        <f t="shared" si="1"/>
        <v>女</v>
      </c>
      <c r="F13" s="6" t="str">
        <f>"202208210415"</f>
        <v>202208210415</v>
      </c>
    </row>
    <row r="14" s="1" customFormat="1" spans="1:6">
      <c r="A14" s="6" t="str">
        <f>"43932022081518052439427"</f>
        <v>43932022081518052439427</v>
      </c>
      <c r="B14" s="6" t="str">
        <f t="shared" si="0"/>
        <v>001</v>
      </c>
      <c r="C14" s="6" t="s">
        <v>7</v>
      </c>
      <c r="D14" s="6" t="str">
        <f>"王肸怡"</f>
        <v>王肸怡</v>
      </c>
      <c r="E14" s="6" t="str">
        <f t="shared" si="1"/>
        <v>女</v>
      </c>
      <c r="F14" s="6" t="str">
        <f>"202208210416"</f>
        <v>202208210416</v>
      </c>
    </row>
    <row r="15" s="1" customFormat="1" spans="1:6">
      <c r="A15" s="6" t="str">
        <f>"43932022081812570548831"</f>
        <v>43932022081812570548831</v>
      </c>
      <c r="B15" s="6" t="str">
        <f t="shared" si="0"/>
        <v>001</v>
      </c>
      <c r="C15" s="6" t="s">
        <v>7</v>
      </c>
      <c r="D15" s="6" t="str">
        <f>"范萌琪"</f>
        <v>范萌琪</v>
      </c>
      <c r="E15" s="6" t="str">
        <f t="shared" si="1"/>
        <v>女</v>
      </c>
      <c r="F15" s="6" t="str">
        <f>"202208210305"</f>
        <v>202208210305</v>
      </c>
    </row>
    <row r="16" s="1" customFormat="1" spans="1:6">
      <c r="A16" s="6" t="str">
        <f>"43932022081321322531459"</f>
        <v>43932022081321322531459</v>
      </c>
      <c r="B16" s="6" t="str">
        <f t="shared" si="0"/>
        <v>001</v>
      </c>
      <c r="C16" s="6" t="s">
        <v>7</v>
      </c>
      <c r="D16" s="6" t="str">
        <f>"戚迪"</f>
        <v>戚迪</v>
      </c>
      <c r="E16" s="6" t="str">
        <f t="shared" si="1"/>
        <v>女</v>
      </c>
      <c r="F16" s="6" t="str">
        <f>"202208210308"</f>
        <v>202208210308</v>
      </c>
    </row>
    <row r="17" s="1" customFormat="1" spans="1:6">
      <c r="A17" s="6" t="str">
        <f>"43932022081215303128156"</f>
        <v>43932022081215303128156</v>
      </c>
      <c r="B17" s="6" t="str">
        <f t="shared" si="0"/>
        <v>001</v>
      </c>
      <c r="C17" s="6" t="s">
        <v>7</v>
      </c>
      <c r="D17" s="6" t="str">
        <f>"王科"</f>
        <v>王科</v>
      </c>
      <c r="E17" s="6" t="str">
        <f t="shared" si="1"/>
        <v>女</v>
      </c>
      <c r="F17" s="6" t="str">
        <f>"202208210323"</f>
        <v>202208210323</v>
      </c>
    </row>
    <row r="18" s="1" customFormat="1" spans="1:6">
      <c r="A18" s="6" t="str">
        <f>"43932022081507412334221"</f>
        <v>43932022081507412334221</v>
      </c>
      <c r="B18" s="6" t="str">
        <f t="shared" si="0"/>
        <v>001</v>
      </c>
      <c r="C18" s="6" t="s">
        <v>7</v>
      </c>
      <c r="D18" s="6" t="str">
        <f>"屈婉婷"</f>
        <v>屈婉婷</v>
      </c>
      <c r="E18" s="6" t="str">
        <f t="shared" si="1"/>
        <v>女</v>
      </c>
      <c r="F18" s="6" t="str">
        <f>"202208210425"</f>
        <v>202208210425</v>
      </c>
    </row>
    <row r="19" s="1" customFormat="1" spans="1:6">
      <c r="A19" s="6" t="str">
        <f>"43932022081409373731837"</f>
        <v>43932022081409373731837</v>
      </c>
      <c r="B19" s="6" t="str">
        <f t="shared" si="0"/>
        <v>001</v>
      </c>
      <c r="C19" s="6" t="s">
        <v>7</v>
      </c>
      <c r="D19" s="6" t="str">
        <f>"郑雨涛"</f>
        <v>郑雨涛</v>
      </c>
      <c r="E19" s="6" t="str">
        <f t="shared" si="1"/>
        <v>女</v>
      </c>
      <c r="F19" s="6" t="str">
        <f>"202208210127"</f>
        <v>202208210127</v>
      </c>
    </row>
    <row r="20" s="1" customFormat="1" spans="1:6">
      <c r="A20" s="6" t="str">
        <f>"43932022081317364731042"</f>
        <v>43932022081317364731042</v>
      </c>
      <c r="B20" s="6" t="str">
        <f t="shared" si="0"/>
        <v>001</v>
      </c>
      <c r="C20" s="6" t="s">
        <v>7</v>
      </c>
      <c r="D20" s="6" t="str">
        <f>"薛莹"</f>
        <v>薛莹</v>
      </c>
      <c r="E20" s="6" t="str">
        <f t="shared" si="1"/>
        <v>女</v>
      </c>
      <c r="F20" s="6" t="str">
        <f>"202208210327"</f>
        <v>202208210327</v>
      </c>
    </row>
    <row r="21" s="1" customFormat="1" spans="1:6">
      <c r="A21" s="6" t="str">
        <f>"43932022081217090928578"</f>
        <v>43932022081217090928578</v>
      </c>
      <c r="B21" s="6" t="str">
        <f t="shared" si="0"/>
        <v>001</v>
      </c>
      <c r="C21" s="6" t="s">
        <v>7</v>
      </c>
      <c r="D21" s="6" t="str">
        <f>"赵金金"</f>
        <v>赵金金</v>
      </c>
      <c r="E21" s="6" t="str">
        <f t="shared" si="1"/>
        <v>女</v>
      </c>
      <c r="F21" s="6" t="str">
        <f>"202208210211"</f>
        <v>202208210211</v>
      </c>
    </row>
    <row r="22" s="1" customFormat="1" spans="1:6">
      <c r="A22" s="6" t="str">
        <f>"43932022081218145128716"</f>
        <v>43932022081218145128716</v>
      </c>
      <c r="B22" s="6" t="str">
        <f t="shared" si="0"/>
        <v>001</v>
      </c>
      <c r="C22" s="6" t="s">
        <v>7</v>
      </c>
      <c r="D22" s="6" t="str">
        <f>"王贺"</f>
        <v>王贺</v>
      </c>
      <c r="E22" s="6" t="str">
        <f t="shared" si="1"/>
        <v>女</v>
      </c>
      <c r="F22" s="6" t="str">
        <f>"202208210422"</f>
        <v>202208210422</v>
      </c>
    </row>
    <row r="23" s="1" customFormat="1" spans="1:6">
      <c r="A23" s="6" t="str">
        <f>"43932022081416333533248"</f>
        <v>43932022081416333533248</v>
      </c>
      <c r="B23" s="6" t="str">
        <f t="shared" si="0"/>
        <v>001</v>
      </c>
      <c r="C23" s="6" t="s">
        <v>7</v>
      </c>
      <c r="D23" s="6" t="str">
        <f>"王绘宣"</f>
        <v>王绘宣</v>
      </c>
      <c r="E23" s="6" t="str">
        <f t="shared" si="1"/>
        <v>女</v>
      </c>
      <c r="F23" s="6" t="str">
        <f>"202208210213"</f>
        <v>202208210213</v>
      </c>
    </row>
    <row r="24" s="1" customFormat="1" spans="1:6">
      <c r="A24" s="6" t="str">
        <f>"43932022081506405134199"</f>
        <v>43932022081506405134199</v>
      </c>
      <c r="B24" s="6" t="str">
        <f t="shared" si="0"/>
        <v>001</v>
      </c>
      <c r="C24" s="6" t="s">
        <v>7</v>
      </c>
      <c r="D24" s="6" t="str">
        <f>"张丹"</f>
        <v>张丹</v>
      </c>
      <c r="E24" s="6" t="str">
        <f t="shared" si="1"/>
        <v>女</v>
      </c>
      <c r="F24" s="6" t="str">
        <f>"202208210429"</f>
        <v>202208210429</v>
      </c>
    </row>
    <row r="25" s="1" customFormat="1" spans="1:6">
      <c r="A25" s="6" t="str">
        <f>"43932022081213335427791"</f>
        <v>43932022081213335427791</v>
      </c>
      <c r="B25" s="6" t="str">
        <f t="shared" si="0"/>
        <v>001</v>
      </c>
      <c r="C25" s="6" t="s">
        <v>7</v>
      </c>
      <c r="D25" s="6" t="str">
        <f>"张雯雯"</f>
        <v>张雯雯</v>
      </c>
      <c r="E25" s="6" t="str">
        <f t="shared" si="1"/>
        <v>女</v>
      </c>
      <c r="F25" s="6" t="str">
        <f>"202208210210"</f>
        <v>202208210210</v>
      </c>
    </row>
    <row r="26" s="1" customFormat="1" spans="1:6">
      <c r="A26" s="6" t="str">
        <f>"43932022081215035128061"</f>
        <v>43932022081215035128061</v>
      </c>
      <c r="B26" s="6" t="str">
        <f t="shared" si="0"/>
        <v>001</v>
      </c>
      <c r="C26" s="6" t="s">
        <v>7</v>
      </c>
      <c r="D26" s="6" t="str">
        <f>"冯石盼"</f>
        <v>冯石盼</v>
      </c>
      <c r="E26" s="6" t="str">
        <f t="shared" si="1"/>
        <v>女</v>
      </c>
      <c r="F26" s="6" t="str">
        <f>"202208210313"</f>
        <v>202208210313</v>
      </c>
    </row>
    <row r="27" s="1" customFormat="1" spans="1:6">
      <c r="A27" s="6" t="str">
        <f>"43932022081212063127519"</f>
        <v>43932022081212063127519</v>
      </c>
      <c r="B27" s="6" t="str">
        <f t="shared" si="0"/>
        <v>001</v>
      </c>
      <c r="C27" s="6" t="s">
        <v>7</v>
      </c>
      <c r="D27" s="6" t="str">
        <f>"宋水艳"</f>
        <v>宋水艳</v>
      </c>
      <c r="E27" s="6" t="str">
        <f t="shared" si="1"/>
        <v>女</v>
      </c>
      <c r="F27" s="6" t="str">
        <f>"202208210214"</f>
        <v>202208210214</v>
      </c>
    </row>
    <row r="28" s="1" customFormat="1" spans="1:6">
      <c r="A28" s="6" t="str">
        <f>"43932022081221002528839"</f>
        <v>43932022081221002528839</v>
      </c>
      <c r="B28" s="6" t="str">
        <f t="shared" si="0"/>
        <v>001</v>
      </c>
      <c r="C28" s="6" t="s">
        <v>7</v>
      </c>
      <c r="D28" s="6" t="str">
        <f>"李天娇"</f>
        <v>李天娇</v>
      </c>
      <c r="E28" s="6" t="str">
        <f t="shared" si="1"/>
        <v>女</v>
      </c>
      <c r="F28" s="6" t="str">
        <f>"202208210314"</f>
        <v>202208210314</v>
      </c>
    </row>
    <row r="29" s="1" customFormat="1" spans="1:6">
      <c r="A29" s="6" t="str">
        <f>"43932022081410152232294"</f>
        <v>43932022081410152232294</v>
      </c>
      <c r="B29" s="6" t="str">
        <f t="shared" si="0"/>
        <v>001</v>
      </c>
      <c r="C29" s="6" t="s">
        <v>7</v>
      </c>
      <c r="D29" s="6" t="str">
        <f>"焦帅军"</f>
        <v>焦帅军</v>
      </c>
      <c r="E29" s="6" t="str">
        <f t="shared" si="1"/>
        <v>女</v>
      </c>
      <c r="F29" s="6" t="str">
        <f>"202208210212"</f>
        <v>202208210212</v>
      </c>
    </row>
    <row r="30" s="1" customFormat="1" spans="1:6">
      <c r="A30" s="6" t="str">
        <f>"43932022081411180932483"</f>
        <v>43932022081411180932483</v>
      </c>
      <c r="B30" s="6" t="str">
        <f t="shared" si="0"/>
        <v>001</v>
      </c>
      <c r="C30" s="6" t="s">
        <v>7</v>
      </c>
      <c r="D30" s="6" t="str">
        <f>"张丽"</f>
        <v>张丽</v>
      </c>
      <c r="E30" s="6" t="str">
        <f t="shared" si="1"/>
        <v>女</v>
      </c>
      <c r="F30" s="6" t="str">
        <f>"202208210109"</f>
        <v>202208210109</v>
      </c>
    </row>
    <row r="31" s="1" customFormat="1" spans="1:6">
      <c r="A31" s="6" t="str">
        <f>"43932022081718533044719"</f>
        <v>43932022081718533044719</v>
      </c>
      <c r="B31" s="6" t="str">
        <f t="shared" si="0"/>
        <v>001</v>
      </c>
      <c r="C31" s="6" t="s">
        <v>7</v>
      </c>
      <c r="D31" s="6" t="str">
        <f>"杜冰雁"</f>
        <v>杜冰雁</v>
      </c>
      <c r="E31" s="6" t="str">
        <f t="shared" si="1"/>
        <v>女</v>
      </c>
      <c r="F31" s="6" t="str">
        <f>"202208210307"</f>
        <v>202208210307</v>
      </c>
    </row>
    <row r="32" s="1" customFormat="1" spans="1:6">
      <c r="A32" s="6" t="str">
        <f>"43932022081514303137885"</f>
        <v>43932022081514303137885</v>
      </c>
      <c r="B32" s="6" t="str">
        <f t="shared" si="0"/>
        <v>001</v>
      </c>
      <c r="C32" s="6" t="s">
        <v>7</v>
      </c>
      <c r="D32" s="6" t="str">
        <f>"王佳音"</f>
        <v>王佳音</v>
      </c>
      <c r="E32" s="6" t="str">
        <f t="shared" si="1"/>
        <v>女</v>
      </c>
      <c r="F32" s="6" t="str">
        <f>"202208210124"</f>
        <v>202208210124</v>
      </c>
    </row>
    <row r="33" s="1" customFormat="1" spans="1:6">
      <c r="A33" s="6" t="str">
        <f>"43932022081716171444418"</f>
        <v>43932022081716171444418</v>
      </c>
      <c r="B33" s="6" t="str">
        <f t="shared" si="0"/>
        <v>001</v>
      </c>
      <c r="C33" s="6" t="s">
        <v>7</v>
      </c>
      <c r="D33" s="6" t="str">
        <f>"任佳怡"</f>
        <v>任佳怡</v>
      </c>
      <c r="E33" s="6" t="str">
        <f t="shared" si="1"/>
        <v>女</v>
      </c>
      <c r="F33" s="6" t="str">
        <f>"202208210121"</f>
        <v>202208210121</v>
      </c>
    </row>
    <row r="34" s="1" customFormat="1" spans="1:6">
      <c r="A34" s="6" t="str">
        <f>"43932022081307430028981"</f>
        <v>43932022081307430028981</v>
      </c>
      <c r="B34" s="6" t="str">
        <f t="shared" si="0"/>
        <v>001</v>
      </c>
      <c r="C34" s="6" t="s">
        <v>7</v>
      </c>
      <c r="D34" s="6" t="str">
        <f>"王梦珠"</f>
        <v>王梦珠</v>
      </c>
      <c r="E34" s="6" t="str">
        <f t="shared" si="1"/>
        <v>女</v>
      </c>
      <c r="F34" s="6" t="str">
        <f>"202208210510"</f>
        <v>202208210510</v>
      </c>
    </row>
    <row r="35" s="1" customFormat="1" spans="1:6">
      <c r="A35" s="6" t="str">
        <f>"43932022081509281335067"</f>
        <v>43932022081509281335067</v>
      </c>
      <c r="B35" s="6" t="str">
        <f t="shared" si="0"/>
        <v>001</v>
      </c>
      <c r="C35" s="6" t="s">
        <v>7</v>
      </c>
      <c r="D35" s="6" t="str">
        <f>"王饶"</f>
        <v>王饶</v>
      </c>
      <c r="E35" s="6" t="str">
        <f t="shared" si="1"/>
        <v>女</v>
      </c>
      <c r="F35" s="6" t="str">
        <f>"202208210427"</f>
        <v>202208210427</v>
      </c>
    </row>
    <row r="36" s="1" customFormat="1" spans="1:6">
      <c r="A36" s="6" t="str">
        <f>"43932022081214031027881"</f>
        <v>43932022081214031027881</v>
      </c>
      <c r="B36" s="6" t="str">
        <f t="shared" si="0"/>
        <v>001</v>
      </c>
      <c r="C36" s="6" t="s">
        <v>7</v>
      </c>
      <c r="D36" s="6" t="str">
        <f>"牛苁岩"</f>
        <v>牛苁岩</v>
      </c>
      <c r="E36" s="6" t="str">
        <f t="shared" si="1"/>
        <v>女</v>
      </c>
      <c r="F36" s="6" t="str">
        <f>"202208210511"</f>
        <v>202208210511</v>
      </c>
    </row>
    <row r="37" s="1" customFormat="1" spans="1:6">
      <c r="A37" s="6" t="str">
        <f>"43932022081217055828574"</f>
        <v>43932022081217055828574</v>
      </c>
      <c r="B37" s="6" t="str">
        <f t="shared" si="0"/>
        <v>001</v>
      </c>
      <c r="C37" s="6" t="s">
        <v>7</v>
      </c>
      <c r="D37" s="6" t="str">
        <f>"白玉"</f>
        <v>白玉</v>
      </c>
      <c r="E37" s="6" t="str">
        <f t="shared" si="1"/>
        <v>女</v>
      </c>
      <c r="F37" s="6" t="str">
        <f>"202208210203"</f>
        <v>202208210203</v>
      </c>
    </row>
    <row r="38" s="1" customFormat="1" spans="1:6">
      <c r="A38" s="6" t="str">
        <f>"43932022081717384944600"</f>
        <v>43932022081717384944600</v>
      </c>
      <c r="B38" s="6" t="str">
        <f t="shared" si="0"/>
        <v>001</v>
      </c>
      <c r="C38" s="6" t="s">
        <v>7</v>
      </c>
      <c r="D38" s="6" t="str">
        <f>"赵明月"</f>
        <v>赵明月</v>
      </c>
      <c r="E38" s="6" t="str">
        <f t="shared" si="1"/>
        <v>女</v>
      </c>
      <c r="F38" s="6" t="str">
        <f>"202208210113"</f>
        <v>202208210113</v>
      </c>
    </row>
    <row r="39" s="1" customFormat="1" spans="1:6">
      <c r="A39" s="6" t="str">
        <f>"43932022081519132939643"</f>
        <v>43932022081519132939643</v>
      </c>
      <c r="B39" s="6" t="str">
        <f t="shared" si="0"/>
        <v>001</v>
      </c>
      <c r="C39" s="6" t="s">
        <v>7</v>
      </c>
      <c r="D39" s="6" t="str">
        <f>"李蒙蒙"</f>
        <v>李蒙蒙</v>
      </c>
      <c r="E39" s="6" t="str">
        <f t="shared" si="1"/>
        <v>女</v>
      </c>
      <c r="F39" s="6" t="str">
        <f>"202208210202"</f>
        <v>202208210202</v>
      </c>
    </row>
    <row r="40" s="1" customFormat="1" spans="1:6">
      <c r="A40" s="6" t="str">
        <f>"43932022081215414728207"</f>
        <v>43932022081215414728207</v>
      </c>
      <c r="B40" s="6" t="str">
        <f t="shared" si="0"/>
        <v>001</v>
      </c>
      <c r="C40" s="6" t="s">
        <v>7</v>
      </c>
      <c r="D40" s="6" t="str">
        <f>"马俊云"</f>
        <v>马俊云</v>
      </c>
      <c r="E40" s="6" t="str">
        <f t="shared" si="1"/>
        <v>女</v>
      </c>
      <c r="F40" s="6" t="str">
        <f>"202208210301"</f>
        <v>202208210301</v>
      </c>
    </row>
    <row r="41" s="1" customFormat="1" spans="1:6">
      <c r="A41" s="6" t="str">
        <f>"43932022081217152928587"</f>
        <v>43932022081217152928587</v>
      </c>
      <c r="B41" s="6" t="str">
        <f t="shared" si="0"/>
        <v>001</v>
      </c>
      <c r="C41" s="6" t="s">
        <v>7</v>
      </c>
      <c r="D41" s="6" t="str">
        <f>"单梦耘"</f>
        <v>单梦耘</v>
      </c>
      <c r="E41" s="6" t="str">
        <f t="shared" si="1"/>
        <v>女</v>
      </c>
      <c r="F41" s="6" t="str">
        <f>"202208210222"</f>
        <v>202208210222</v>
      </c>
    </row>
    <row r="42" s="1" customFormat="1" spans="1:6">
      <c r="A42" s="6" t="str">
        <f>"43932022081611370941144"</f>
        <v>43932022081611370941144</v>
      </c>
      <c r="B42" s="6" t="str">
        <f t="shared" si="0"/>
        <v>001</v>
      </c>
      <c r="C42" s="6" t="s">
        <v>7</v>
      </c>
      <c r="D42" s="6" t="str">
        <f>"马国栋"</f>
        <v>马国栋</v>
      </c>
      <c r="E42" s="6" t="str">
        <f>"男"</f>
        <v>男</v>
      </c>
      <c r="F42" s="6" t="str">
        <f>"202208210413"</f>
        <v>202208210413</v>
      </c>
    </row>
    <row r="43" s="1" customFormat="1" spans="1:6">
      <c r="A43" s="6" t="str">
        <f>"43932022081319101131195"</f>
        <v>43932022081319101131195</v>
      </c>
      <c r="B43" s="6" t="str">
        <f t="shared" si="0"/>
        <v>001</v>
      </c>
      <c r="C43" s="6" t="s">
        <v>7</v>
      </c>
      <c r="D43" s="6" t="str">
        <f>"董雪平"</f>
        <v>董雪平</v>
      </c>
      <c r="E43" s="6" t="str">
        <f t="shared" ref="E43:E102" si="2">"女"</f>
        <v>女</v>
      </c>
      <c r="F43" s="6" t="str">
        <f>"202208210319"</f>
        <v>202208210319</v>
      </c>
    </row>
    <row r="44" s="1" customFormat="1" spans="1:6">
      <c r="A44" s="6" t="str">
        <f>"43932022081715202244259"</f>
        <v>43932022081715202244259</v>
      </c>
      <c r="B44" s="6" t="str">
        <f t="shared" si="0"/>
        <v>001</v>
      </c>
      <c r="C44" s="6" t="s">
        <v>7</v>
      </c>
      <c r="D44" s="6" t="str">
        <f>"王芮"</f>
        <v>王芮</v>
      </c>
      <c r="E44" s="6" t="str">
        <f t="shared" si="2"/>
        <v>女</v>
      </c>
      <c r="F44" s="6" t="str">
        <f>"202208210209"</f>
        <v>202208210209</v>
      </c>
    </row>
    <row r="45" s="1" customFormat="1" spans="1:6">
      <c r="A45" s="6" t="str">
        <f>"43932022081716370644477"</f>
        <v>43932022081716370644477</v>
      </c>
      <c r="B45" s="6" t="str">
        <f t="shared" si="0"/>
        <v>001</v>
      </c>
      <c r="C45" s="6" t="s">
        <v>7</v>
      </c>
      <c r="D45" s="6" t="str">
        <f>"郭茜琦"</f>
        <v>郭茜琦</v>
      </c>
      <c r="E45" s="6" t="str">
        <f t="shared" si="2"/>
        <v>女</v>
      </c>
      <c r="F45" s="6" t="str">
        <f>"202208210315"</f>
        <v>202208210315</v>
      </c>
    </row>
    <row r="46" s="1" customFormat="1" spans="1:6">
      <c r="A46" s="6" t="str">
        <f>"43932022081416360833257"</f>
        <v>43932022081416360833257</v>
      </c>
      <c r="B46" s="6" t="str">
        <f t="shared" si="0"/>
        <v>001</v>
      </c>
      <c r="C46" s="6" t="s">
        <v>7</v>
      </c>
      <c r="D46" s="6" t="str">
        <f>"胡敬燚"</f>
        <v>胡敬燚</v>
      </c>
      <c r="E46" s="6" t="str">
        <f t="shared" si="2"/>
        <v>女</v>
      </c>
      <c r="F46" s="6" t="str">
        <f>"202208210316"</f>
        <v>202208210316</v>
      </c>
    </row>
    <row r="47" s="1" customFormat="1" spans="1:6">
      <c r="A47" s="6" t="str">
        <f>"43932022081209525127104"</f>
        <v>43932022081209525127104</v>
      </c>
      <c r="B47" s="6" t="str">
        <f t="shared" si="0"/>
        <v>001</v>
      </c>
      <c r="C47" s="6" t="s">
        <v>7</v>
      </c>
      <c r="D47" s="6" t="str">
        <f>"文雯"</f>
        <v>文雯</v>
      </c>
      <c r="E47" s="6" t="str">
        <f t="shared" si="2"/>
        <v>女</v>
      </c>
      <c r="F47" s="6" t="str">
        <f>"202208210423"</f>
        <v>202208210423</v>
      </c>
    </row>
    <row r="48" s="1" customFormat="1" spans="1:6">
      <c r="A48" s="6" t="str">
        <f>"43932022081519112439634"</f>
        <v>43932022081519112439634</v>
      </c>
      <c r="B48" s="6" t="str">
        <f t="shared" si="0"/>
        <v>001</v>
      </c>
      <c r="C48" s="6" t="s">
        <v>7</v>
      </c>
      <c r="D48" s="6" t="str">
        <f>"李海燕"</f>
        <v>李海燕</v>
      </c>
      <c r="E48" s="6" t="str">
        <f t="shared" si="2"/>
        <v>女</v>
      </c>
      <c r="F48" s="6" t="str">
        <f>"202208210309"</f>
        <v>202208210309</v>
      </c>
    </row>
    <row r="49" s="1" customFormat="1" spans="1:6">
      <c r="A49" s="6" t="str">
        <f>"43932022081411262632504"</f>
        <v>43932022081411262632504</v>
      </c>
      <c r="B49" s="6" t="str">
        <f t="shared" si="0"/>
        <v>001</v>
      </c>
      <c r="C49" s="6" t="s">
        <v>7</v>
      </c>
      <c r="D49" s="6" t="str">
        <f>"揣杨洋"</f>
        <v>揣杨洋</v>
      </c>
      <c r="E49" s="6" t="str">
        <f t="shared" si="2"/>
        <v>女</v>
      </c>
      <c r="F49" s="6" t="str">
        <f>"202208210412"</f>
        <v>202208210412</v>
      </c>
    </row>
    <row r="50" s="1" customFormat="1" spans="1:6">
      <c r="A50" s="6" t="str">
        <f>"43932022081514382837954"</f>
        <v>43932022081514382837954</v>
      </c>
      <c r="B50" s="6" t="str">
        <f t="shared" si="0"/>
        <v>001</v>
      </c>
      <c r="C50" s="6" t="s">
        <v>7</v>
      </c>
      <c r="D50" s="6" t="str">
        <f>"杜迎霞"</f>
        <v>杜迎霞</v>
      </c>
      <c r="E50" s="6" t="str">
        <f t="shared" si="2"/>
        <v>女</v>
      </c>
      <c r="F50" s="6" t="str">
        <f>"202208210325"</f>
        <v>202208210325</v>
      </c>
    </row>
    <row r="51" s="1" customFormat="1" spans="1:6">
      <c r="A51" s="6" t="str">
        <f>"43932022081315273930743"</f>
        <v>43932022081315273930743</v>
      </c>
      <c r="B51" s="6" t="str">
        <f t="shared" si="0"/>
        <v>001</v>
      </c>
      <c r="C51" s="6" t="s">
        <v>7</v>
      </c>
      <c r="D51" s="6" t="str">
        <f>"贾燕"</f>
        <v>贾燕</v>
      </c>
      <c r="E51" s="6" t="str">
        <f t="shared" si="2"/>
        <v>女</v>
      </c>
      <c r="F51" s="6" t="str">
        <f>"202208210504"</f>
        <v>202208210504</v>
      </c>
    </row>
    <row r="52" s="1" customFormat="1" spans="1:6">
      <c r="A52" s="6" t="str">
        <f>"43932022081208051026784"</f>
        <v>43932022081208051026784</v>
      </c>
      <c r="B52" s="6" t="str">
        <f t="shared" si="0"/>
        <v>001</v>
      </c>
      <c r="C52" s="6" t="s">
        <v>7</v>
      </c>
      <c r="D52" s="6" t="str">
        <f>"刘婷"</f>
        <v>刘婷</v>
      </c>
      <c r="E52" s="6" t="str">
        <f t="shared" si="2"/>
        <v>女</v>
      </c>
      <c r="F52" s="6" t="str">
        <f>"202208210217"</f>
        <v>202208210217</v>
      </c>
    </row>
    <row r="53" s="1" customFormat="1" spans="1:6">
      <c r="A53" s="6" t="str">
        <f>"43932022081310395529446"</f>
        <v>43932022081310395529446</v>
      </c>
      <c r="B53" s="6" t="str">
        <f t="shared" si="0"/>
        <v>001</v>
      </c>
      <c r="C53" s="6" t="s">
        <v>7</v>
      </c>
      <c r="D53" s="6" t="str">
        <f>"王珊珊"</f>
        <v>王珊珊</v>
      </c>
      <c r="E53" s="6" t="str">
        <f t="shared" si="2"/>
        <v>女</v>
      </c>
      <c r="F53" s="6" t="str">
        <f>"202208210321"</f>
        <v>202208210321</v>
      </c>
    </row>
    <row r="54" s="1" customFormat="1" spans="1:6">
      <c r="A54" s="6" t="str">
        <f>"43932022081208434126861"</f>
        <v>43932022081208434126861</v>
      </c>
      <c r="B54" s="6" t="str">
        <f t="shared" si="0"/>
        <v>001</v>
      </c>
      <c r="C54" s="6" t="s">
        <v>7</v>
      </c>
      <c r="D54" s="6" t="str">
        <f>"周慧颖"</f>
        <v>周慧颖</v>
      </c>
      <c r="E54" s="6" t="str">
        <f t="shared" si="2"/>
        <v>女</v>
      </c>
      <c r="F54" s="6" t="str">
        <f>"202208210320"</f>
        <v>202208210320</v>
      </c>
    </row>
    <row r="55" s="1" customFormat="1" spans="1:6">
      <c r="A55" s="6" t="str">
        <f>"43932022081321024131401"</f>
        <v>43932022081321024131401</v>
      </c>
      <c r="B55" s="6" t="str">
        <f t="shared" si="0"/>
        <v>001</v>
      </c>
      <c r="C55" s="6" t="s">
        <v>7</v>
      </c>
      <c r="D55" s="6" t="str">
        <f>"李佳璇"</f>
        <v>李佳璇</v>
      </c>
      <c r="E55" s="6" t="str">
        <f t="shared" si="2"/>
        <v>女</v>
      </c>
      <c r="F55" s="6" t="str">
        <f>"202208210116"</f>
        <v>202208210116</v>
      </c>
    </row>
    <row r="56" s="1" customFormat="1" spans="1:6">
      <c r="A56" s="6" t="str">
        <f>"43932022081216324828445"</f>
        <v>43932022081216324828445</v>
      </c>
      <c r="B56" s="6" t="str">
        <f t="shared" si="0"/>
        <v>001</v>
      </c>
      <c r="C56" s="6" t="s">
        <v>7</v>
      </c>
      <c r="D56" s="6" t="str">
        <f>"冯居钰"</f>
        <v>冯居钰</v>
      </c>
      <c r="E56" s="6" t="str">
        <f t="shared" si="2"/>
        <v>女</v>
      </c>
      <c r="F56" s="6" t="str">
        <f>"202208210421"</f>
        <v>202208210421</v>
      </c>
    </row>
    <row r="57" s="1" customFormat="1" spans="1:6">
      <c r="A57" s="6" t="str">
        <f>"43932022081509175934939"</f>
        <v>43932022081509175934939</v>
      </c>
      <c r="B57" s="6" t="str">
        <f t="shared" si="0"/>
        <v>001</v>
      </c>
      <c r="C57" s="6" t="s">
        <v>7</v>
      </c>
      <c r="D57" s="6" t="str">
        <f>"刘亚"</f>
        <v>刘亚</v>
      </c>
      <c r="E57" s="6" t="str">
        <f t="shared" si="2"/>
        <v>女</v>
      </c>
      <c r="F57" s="6" t="str">
        <f>"202208210312"</f>
        <v>202208210312</v>
      </c>
    </row>
    <row r="58" s="1" customFormat="1" spans="1:6">
      <c r="A58" s="6" t="str">
        <f>"43932022081808042545242"</f>
        <v>43932022081808042545242</v>
      </c>
      <c r="B58" s="6" t="str">
        <f t="shared" si="0"/>
        <v>001</v>
      </c>
      <c r="C58" s="6" t="s">
        <v>7</v>
      </c>
      <c r="D58" s="6" t="str">
        <f>"王伶柯"</f>
        <v>王伶柯</v>
      </c>
      <c r="E58" s="6" t="str">
        <f t="shared" si="2"/>
        <v>女</v>
      </c>
      <c r="F58" s="6" t="str">
        <f>"202208210103"</f>
        <v>202208210103</v>
      </c>
    </row>
    <row r="59" s="1" customFormat="1" spans="1:6">
      <c r="A59" s="6" t="str">
        <f>"43932022081315040630657"</f>
        <v>43932022081315040630657</v>
      </c>
      <c r="B59" s="6" t="str">
        <f t="shared" si="0"/>
        <v>001</v>
      </c>
      <c r="C59" s="6" t="s">
        <v>7</v>
      </c>
      <c r="D59" s="6" t="str">
        <f>"皮雅新"</f>
        <v>皮雅新</v>
      </c>
      <c r="E59" s="6" t="str">
        <f t="shared" si="2"/>
        <v>女</v>
      </c>
      <c r="F59" s="6" t="str">
        <f>"202208210201"</f>
        <v>202208210201</v>
      </c>
    </row>
    <row r="60" s="1" customFormat="1" spans="1:6">
      <c r="A60" s="6" t="str">
        <f>"43932022081419212433555"</f>
        <v>43932022081419212433555</v>
      </c>
      <c r="B60" s="6" t="str">
        <f t="shared" si="0"/>
        <v>001</v>
      </c>
      <c r="C60" s="6" t="s">
        <v>7</v>
      </c>
      <c r="D60" s="6" t="str">
        <f>"齐祯祺"</f>
        <v>齐祯祺</v>
      </c>
      <c r="E60" s="6" t="str">
        <f t="shared" si="2"/>
        <v>女</v>
      </c>
      <c r="F60" s="6" t="str">
        <f>"202208210303"</f>
        <v>202208210303</v>
      </c>
    </row>
    <row r="61" s="1" customFormat="1" spans="1:6">
      <c r="A61" s="6" t="str">
        <f>"43932022081209273227014"</f>
        <v>43932022081209273227014</v>
      </c>
      <c r="B61" s="6" t="str">
        <f t="shared" si="0"/>
        <v>001</v>
      </c>
      <c r="C61" s="6" t="s">
        <v>7</v>
      </c>
      <c r="D61" s="6" t="str">
        <f>"唐榕英"</f>
        <v>唐榕英</v>
      </c>
      <c r="E61" s="6" t="str">
        <f t="shared" si="2"/>
        <v>女</v>
      </c>
      <c r="F61" s="6" t="str">
        <f>"202208210505"</f>
        <v>202208210505</v>
      </c>
    </row>
    <row r="62" s="1" customFormat="1" spans="1:6">
      <c r="A62" s="6" t="str">
        <f>"43932022081421392833822"</f>
        <v>43932022081421392833822</v>
      </c>
      <c r="B62" s="6" t="str">
        <f t="shared" si="0"/>
        <v>001</v>
      </c>
      <c r="C62" s="6" t="s">
        <v>7</v>
      </c>
      <c r="D62" s="6" t="str">
        <f>"朱兴茹"</f>
        <v>朱兴茹</v>
      </c>
      <c r="E62" s="6" t="str">
        <f t="shared" si="2"/>
        <v>女</v>
      </c>
      <c r="F62" s="6" t="str">
        <f>"202208210101"</f>
        <v>202208210101</v>
      </c>
    </row>
    <row r="63" s="1" customFormat="1" spans="1:6">
      <c r="A63" s="6" t="str">
        <f>"43932022081211411627471"</f>
        <v>43932022081211411627471</v>
      </c>
      <c r="B63" s="6" t="str">
        <f t="shared" si="0"/>
        <v>001</v>
      </c>
      <c r="C63" s="6" t="s">
        <v>7</v>
      </c>
      <c r="D63" s="6" t="str">
        <f>"王凯文"</f>
        <v>王凯文</v>
      </c>
      <c r="E63" s="6" t="str">
        <f t="shared" si="2"/>
        <v>女</v>
      </c>
      <c r="F63" s="6" t="str">
        <f>"202208210404"</f>
        <v>202208210404</v>
      </c>
    </row>
    <row r="64" s="1" customFormat="1" spans="1:6">
      <c r="A64" s="6" t="str">
        <f>"43932022081218142528715"</f>
        <v>43932022081218142528715</v>
      </c>
      <c r="B64" s="6" t="str">
        <f t="shared" si="0"/>
        <v>001</v>
      </c>
      <c r="C64" s="6" t="s">
        <v>7</v>
      </c>
      <c r="D64" s="6" t="str">
        <f>"陈亚双"</f>
        <v>陈亚双</v>
      </c>
      <c r="E64" s="6" t="str">
        <f t="shared" si="2"/>
        <v>女</v>
      </c>
      <c r="F64" s="6" t="str">
        <f>"202208210123"</f>
        <v>202208210123</v>
      </c>
    </row>
    <row r="65" s="1" customFormat="1" spans="1:6">
      <c r="A65" s="6" t="str">
        <f>"43932022081211472627476"</f>
        <v>43932022081211472627476</v>
      </c>
      <c r="B65" s="6" t="str">
        <f t="shared" si="0"/>
        <v>001</v>
      </c>
      <c r="C65" s="6" t="s">
        <v>7</v>
      </c>
      <c r="D65" s="6" t="str">
        <f>"李梦琪"</f>
        <v>李梦琪</v>
      </c>
      <c r="E65" s="6" t="str">
        <f t="shared" si="2"/>
        <v>女</v>
      </c>
      <c r="F65" s="6" t="str">
        <f>"202208210311"</f>
        <v>202208210311</v>
      </c>
    </row>
    <row r="66" s="1" customFormat="1" spans="1:6">
      <c r="A66" s="6" t="str">
        <f>"43932022081208595526914"</f>
        <v>43932022081208595526914</v>
      </c>
      <c r="B66" s="6" t="str">
        <f t="shared" si="0"/>
        <v>001</v>
      </c>
      <c r="C66" s="6" t="s">
        <v>7</v>
      </c>
      <c r="D66" s="6" t="str">
        <f>"贾泽琼"</f>
        <v>贾泽琼</v>
      </c>
      <c r="E66" s="6" t="str">
        <f t="shared" si="2"/>
        <v>女</v>
      </c>
      <c r="F66" s="6" t="str">
        <f>"202208210405"</f>
        <v>202208210405</v>
      </c>
    </row>
    <row r="67" s="1" customFormat="1" spans="1:6">
      <c r="A67" s="6" t="str">
        <f>"43932022081208351826836"</f>
        <v>43932022081208351826836</v>
      </c>
      <c r="B67" s="6" t="str">
        <f t="shared" ref="B67:B130" si="3">"001"</f>
        <v>001</v>
      </c>
      <c r="C67" s="6" t="s">
        <v>7</v>
      </c>
      <c r="D67" s="6" t="str">
        <f>"常晴"</f>
        <v>常晴</v>
      </c>
      <c r="E67" s="6" t="str">
        <f t="shared" si="2"/>
        <v>女</v>
      </c>
      <c r="F67" s="6" t="str">
        <f>"202208210106"</f>
        <v>202208210106</v>
      </c>
    </row>
    <row r="68" s="1" customFormat="1" spans="1:6">
      <c r="A68" s="6" t="str">
        <f>"43932022081208103626795"</f>
        <v>43932022081208103626795</v>
      </c>
      <c r="B68" s="6" t="str">
        <f t="shared" si="3"/>
        <v>001</v>
      </c>
      <c r="C68" s="6" t="s">
        <v>7</v>
      </c>
      <c r="D68" s="6" t="str">
        <f>"王君"</f>
        <v>王君</v>
      </c>
      <c r="E68" s="6" t="str">
        <f t="shared" si="2"/>
        <v>女</v>
      </c>
      <c r="F68" s="6" t="str">
        <f>"202208210120"</f>
        <v>202208210120</v>
      </c>
    </row>
    <row r="69" s="1" customFormat="1" spans="1:6">
      <c r="A69" s="6" t="str">
        <f>"43932022081310365229428"</f>
        <v>43932022081310365229428</v>
      </c>
      <c r="B69" s="6" t="str">
        <f t="shared" si="3"/>
        <v>001</v>
      </c>
      <c r="C69" s="6" t="s">
        <v>7</v>
      </c>
      <c r="D69" s="6" t="str">
        <f>"闫桂存"</f>
        <v>闫桂存</v>
      </c>
      <c r="E69" s="6" t="str">
        <f t="shared" si="2"/>
        <v>女</v>
      </c>
      <c r="F69" s="6" t="str">
        <f>"202208210220"</f>
        <v>202208210220</v>
      </c>
    </row>
    <row r="70" s="1" customFormat="1" spans="1:6">
      <c r="A70" s="6" t="str">
        <f>"43932022081318120131122"</f>
        <v>43932022081318120131122</v>
      </c>
      <c r="B70" s="6" t="str">
        <f t="shared" si="3"/>
        <v>001</v>
      </c>
      <c r="C70" s="6" t="s">
        <v>7</v>
      </c>
      <c r="D70" s="6" t="str">
        <f>"李金鑫"</f>
        <v>李金鑫</v>
      </c>
      <c r="E70" s="6" t="str">
        <f t="shared" si="2"/>
        <v>女</v>
      </c>
      <c r="F70" s="6" t="str">
        <f>"202208210208"</f>
        <v>202208210208</v>
      </c>
    </row>
    <row r="71" s="1" customFormat="1" spans="1:6">
      <c r="A71" s="6" t="str">
        <f>"43932022081318375631150"</f>
        <v>43932022081318375631150</v>
      </c>
      <c r="B71" s="6" t="str">
        <f t="shared" si="3"/>
        <v>001</v>
      </c>
      <c r="C71" s="6" t="s">
        <v>7</v>
      </c>
      <c r="D71" s="6" t="str">
        <f>"别潇潇"</f>
        <v>别潇潇</v>
      </c>
      <c r="E71" s="6" t="str">
        <f t="shared" si="2"/>
        <v>女</v>
      </c>
      <c r="F71" s="6" t="str">
        <f>"202208210402"</f>
        <v>202208210402</v>
      </c>
    </row>
    <row r="72" s="1" customFormat="1" spans="1:6">
      <c r="A72" s="6" t="str">
        <f>"43932022081211124527383"</f>
        <v>43932022081211124527383</v>
      </c>
      <c r="B72" s="6" t="str">
        <f t="shared" si="3"/>
        <v>001</v>
      </c>
      <c r="C72" s="6" t="s">
        <v>7</v>
      </c>
      <c r="D72" s="6" t="str">
        <f>"马俊璐"</f>
        <v>马俊璐</v>
      </c>
      <c r="E72" s="6" t="str">
        <f t="shared" si="2"/>
        <v>女</v>
      </c>
      <c r="F72" s="6" t="str">
        <f>"202208210215"</f>
        <v>202208210215</v>
      </c>
    </row>
    <row r="73" s="1" customFormat="1" spans="1:6">
      <c r="A73" s="6" t="str">
        <f>"43932022081309295829169"</f>
        <v>43932022081309295829169</v>
      </c>
      <c r="B73" s="6" t="str">
        <f t="shared" si="3"/>
        <v>001</v>
      </c>
      <c r="C73" s="6" t="s">
        <v>7</v>
      </c>
      <c r="D73" s="6" t="str">
        <f>"刘宁"</f>
        <v>刘宁</v>
      </c>
      <c r="E73" s="6" t="str">
        <f t="shared" si="2"/>
        <v>女</v>
      </c>
      <c r="F73" s="6" t="str">
        <f>"202208210107"</f>
        <v>202208210107</v>
      </c>
    </row>
    <row r="74" s="1" customFormat="1" spans="1:6">
      <c r="A74" s="6" t="str">
        <f>"43932022081210380027248"</f>
        <v>43932022081210380027248</v>
      </c>
      <c r="B74" s="6" t="str">
        <f t="shared" si="3"/>
        <v>001</v>
      </c>
      <c r="C74" s="6" t="s">
        <v>7</v>
      </c>
      <c r="D74" s="6" t="str">
        <f>"李中娟"</f>
        <v>李中娟</v>
      </c>
      <c r="E74" s="6" t="str">
        <f t="shared" si="2"/>
        <v>女</v>
      </c>
      <c r="F74" s="6" t="str">
        <f>"202208210411"</f>
        <v>202208210411</v>
      </c>
    </row>
    <row r="75" s="1" customFormat="1" spans="1:6">
      <c r="A75" s="6" t="str">
        <f>"43932022081412150732641"</f>
        <v>43932022081412150732641</v>
      </c>
      <c r="B75" s="6" t="str">
        <f t="shared" si="3"/>
        <v>001</v>
      </c>
      <c r="C75" s="6" t="s">
        <v>7</v>
      </c>
      <c r="D75" s="6" t="str">
        <f>"姜文"</f>
        <v>姜文</v>
      </c>
      <c r="E75" s="6" t="str">
        <f t="shared" si="2"/>
        <v>女</v>
      </c>
      <c r="F75" s="6" t="str">
        <f>"202208210218"</f>
        <v>202208210218</v>
      </c>
    </row>
    <row r="76" s="1" customFormat="1" spans="1:6">
      <c r="A76" s="6" t="str">
        <f>"43932022081221290528859"</f>
        <v>43932022081221290528859</v>
      </c>
      <c r="B76" s="6" t="str">
        <f t="shared" si="3"/>
        <v>001</v>
      </c>
      <c r="C76" s="6" t="s">
        <v>7</v>
      </c>
      <c r="D76" s="6" t="str">
        <f>"常影"</f>
        <v>常影</v>
      </c>
      <c r="E76" s="6" t="str">
        <f t="shared" si="2"/>
        <v>女</v>
      </c>
      <c r="F76" s="6" t="str">
        <f>"202208210223"</f>
        <v>202208210223</v>
      </c>
    </row>
    <row r="77" s="1" customFormat="1" spans="1:6">
      <c r="A77" s="6" t="str">
        <f>"43932022081513021137270"</f>
        <v>43932022081513021137270</v>
      </c>
      <c r="B77" s="6" t="str">
        <f t="shared" si="3"/>
        <v>001</v>
      </c>
      <c r="C77" s="6" t="s">
        <v>7</v>
      </c>
      <c r="D77" s="6" t="str">
        <f>"朱菲"</f>
        <v>朱菲</v>
      </c>
      <c r="E77" s="6" t="str">
        <f t="shared" si="2"/>
        <v>女</v>
      </c>
      <c r="F77" s="6" t="str">
        <f>"202208210401"</f>
        <v>202208210401</v>
      </c>
    </row>
    <row r="78" s="1" customFormat="1" spans="1:6">
      <c r="A78" s="6" t="str">
        <f>"43932022081213341827795"</f>
        <v>43932022081213341827795</v>
      </c>
      <c r="B78" s="6" t="str">
        <f t="shared" si="3"/>
        <v>001</v>
      </c>
      <c r="C78" s="6" t="s">
        <v>7</v>
      </c>
      <c r="D78" s="6" t="str">
        <f>"苗丛"</f>
        <v>苗丛</v>
      </c>
      <c r="E78" s="6" t="str">
        <f t="shared" si="2"/>
        <v>女</v>
      </c>
      <c r="F78" s="6" t="str">
        <f>"202208210414"</f>
        <v>202208210414</v>
      </c>
    </row>
    <row r="79" s="1" customFormat="1" spans="1:6">
      <c r="A79" s="6" t="str">
        <f>"43932022081213291527778"</f>
        <v>43932022081213291527778</v>
      </c>
      <c r="B79" s="6" t="str">
        <f t="shared" si="3"/>
        <v>001</v>
      </c>
      <c r="C79" s="6" t="s">
        <v>7</v>
      </c>
      <c r="D79" s="6" t="str">
        <f>"王雨晴"</f>
        <v>王雨晴</v>
      </c>
      <c r="E79" s="6" t="str">
        <f t="shared" si="2"/>
        <v>女</v>
      </c>
      <c r="F79" s="6" t="str">
        <f>"202208210306"</f>
        <v>202208210306</v>
      </c>
    </row>
    <row r="80" s="1" customFormat="1" spans="1:6">
      <c r="A80" s="6" t="str">
        <f>"43932022081216265628414"</f>
        <v>43932022081216265628414</v>
      </c>
      <c r="B80" s="6" t="str">
        <f t="shared" si="3"/>
        <v>001</v>
      </c>
      <c r="C80" s="6" t="s">
        <v>7</v>
      </c>
      <c r="D80" s="6" t="str">
        <f>"程春盈"</f>
        <v>程春盈</v>
      </c>
      <c r="E80" s="6" t="str">
        <f t="shared" si="2"/>
        <v>女</v>
      </c>
      <c r="F80" s="6" t="str">
        <f>"202208210318"</f>
        <v>202208210318</v>
      </c>
    </row>
    <row r="81" s="1" customFormat="1" spans="1:6">
      <c r="A81" s="6" t="str">
        <f>"43932022081516011738658"</f>
        <v>43932022081516011738658</v>
      </c>
      <c r="B81" s="6" t="str">
        <f t="shared" si="3"/>
        <v>001</v>
      </c>
      <c r="C81" s="6" t="s">
        <v>7</v>
      </c>
      <c r="D81" s="6" t="str">
        <f>"李宏琳"</f>
        <v>李宏琳</v>
      </c>
      <c r="E81" s="6" t="str">
        <f t="shared" si="2"/>
        <v>女</v>
      </c>
      <c r="F81" s="6" t="str">
        <f>"202208210329"</f>
        <v>202208210329</v>
      </c>
    </row>
    <row r="82" s="1" customFormat="1" spans="1:6">
      <c r="A82" s="6" t="str">
        <f>"43932022081414111832950"</f>
        <v>43932022081414111832950</v>
      </c>
      <c r="B82" s="6" t="str">
        <f t="shared" si="3"/>
        <v>001</v>
      </c>
      <c r="C82" s="6" t="s">
        <v>7</v>
      </c>
      <c r="D82" s="6" t="str">
        <f>"陈倩楠"</f>
        <v>陈倩楠</v>
      </c>
      <c r="E82" s="6" t="str">
        <f t="shared" si="2"/>
        <v>女</v>
      </c>
      <c r="F82" s="6" t="str">
        <f>"202208210408"</f>
        <v>202208210408</v>
      </c>
    </row>
    <row r="83" s="1" customFormat="1" spans="1:6">
      <c r="A83" s="6" t="str">
        <f>"43932022081815025949863"</f>
        <v>43932022081815025949863</v>
      </c>
      <c r="B83" s="6" t="str">
        <f t="shared" si="3"/>
        <v>001</v>
      </c>
      <c r="C83" s="6" t="s">
        <v>7</v>
      </c>
      <c r="D83" s="6" t="str">
        <f>"王越"</f>
        <v>王越</v>
      </c>
      <c r="E83" s="6" t="str">
        <f t="shared" si="2"/>
        <v>女</v>
      </c>
      <c r="F83" s="6" t="str">
        <f>"202208210228"</f>
        <v>202208210228</v>
      </c>
    </row>
    <row r="84" s="1" customFormat="1" spans="1:6">
      <c r="A84" s="6" t="str">
        <f>"43932022081213013427688"</f>
        <v>43932022081213013427688</v>
      </c>
      <c r="B84" s="6" t="str">
        <f t="shared" si="3"/>
        <v>001</v>
      </c>
      <c r="C84" s="6" t="s">
        <v>7</v>
      </c>
      <c r="D84" s="6" t="str">
        <f>"李玉"</f>
        <v>李玉</v>
      </c>
      <c r="E84" s="6" t="str">
        <f t="shared" si="2"/>
        <v>女</v>
      </c>
      <c r="F84" s="6" t="str">
        <f>"202208210122"</f>
        <v>202208210122</v>
      </c>
    </row>
    <row r="85" s="1" customFormat="1" spans="1:6">
      <c r="A85" s="6" t="str">
        <f>"43932022081208155226801"</f>
        <v>43932022081208155226801</v>
      </c>
      <c r="B85" s="6" t="str">
        <f t="shared" si="3"/>
        <v>001</v>
      </c>
      <c r="C85" s="6" t="s">
        <v>7</v>
      </c>
      <c r="D85" s="6" t="str">
        <f>"王奕璇"</f>
        <v>王奕璇</v>
      </c>
      <c r="E85" s="6" t="str">
        <f t="shared" si="2"/>
        <v>女</v>
      </c>
      <c r="F85" s="6" t="str">
        <f>"202208210502"</f>
        <v>202208210502</v>
      </c>
    </row>
    <row r="86" s="1" customFormat="1" spans="1:6">
      <c r="A86" s="6" t="str">
        <f>"43932022081222061328894"</f>
        <v>43932022081222061328894</v>
      </c>
      <c r="B86" s="6" t="str">
        <f t="shared" si="3"/>
        <v>001</v>
      </c>
      <c r="C86" s="6" t="s">
        <v>7</v>
      </c>
      <c r="D86" s="6" t="str">
        <f>"侯平"</f>
        <v>侯平</v>
      </c>
      <c r="E86" s="6" t="str">
        <f t="shared" si="2"/>
        <v>女</v>
      </c>
      <c r="F86" s="6" t="str">
        <f>"202208210507"</f>
        <v>202208210507</v>
      </c>
    </row>
    <row r="87" s="1" customFormat="1" spans="1:6">
      <c r="A87" s="6" t="str">
        <f>"43932022081717440944614"</f>
        <v>43932022081717440944614</v>
      </c>
      <c r="B87" s="6" t="str">
        <f t="shared" si="3"/>
        <v>001</v>
      </c>
      <c r="C87" s="6" t="s">
        <v>7</v>
      </c>
      <c r="D87" s="6" t="str">
        <f>"孙露"</f>
        <v>孙露</v>
      </c>
      <c r="E87" s="6" t="str">
        <f t="shared" si="2"/>
        <v>女</v>
      </c>
      <c r="F87" s="6" t="str">
        <f>"202208210506"</f>
        <v>202208210506</v>
      </c>
    </row>
    <row r="88" s="1" customFormat="1" spans="1:6">
      <c r="A88" s="6" t="str">
        <f>"43932022081520510039913"</f>
        <v>43932022081520510039913</v>
      </c>
      <c r="B88" s="6" t="str">
        <f t="shared" si="3"/>
        <v>001</v>
      </c>
      <c r="C88" s="6" t="s">
        <v>7</v>
      </c>
      <c r="D88" s="6" t="str">
        <f>"赵林杰"</f>
        <v>赵林杰</v>
      </c>
      <c r="E88" s="6" t="str">
        <f t="shared" si="2"/>
        <v>女</v>
      </c>
      <c r="F88" s="6" t="str">
        <f>"202208210322"</f>
        <v>202208210322</v>
      </c>
    </row>
    <row r="89" s="1" customFormat="1" spans="1:6">
      <c r="A89" s="6" t="str">
        <f>"43932022081210222027189"</f>
        <v>43932022081210222027189</v>
      </c>
      <c r="B89" s="6" t="str">
        <f t="shared" si="3"/>
        <v>001</v>
      </c>
      <c r="C89" s="6" t="s">
        <v>7</v>
      </c>
      <c r="D89" s="6" t="str">
        <f>"周良玉"</f>
        <v>周良玉</v>
      </c>
      <c r="E89" s="6" t="str">
        <f t="shared" si="2"/>
        <v>女</v>
      </c>
      <c r="F89" s="6" t="str">
        <f>"202208210324"</f>
        <v>202208210324</v>
      </c>
    </row>
    <row r="90" s="1" customFormat="1" spans="1:6">
      <c r="A90" s="6" t="str">
        <f>"43932022081217150628585"</f>
        <v>43932022081217150628585</v>
      </c>
      <c r="B90" s="6" t="str">
        <f t="shared" si="3"/>
        <v>001</v>
      </c>
      <c r="C90" s="6" t="s">
        <v>7</v>
      </c>
      <c r="D90" s="6" t="str">
        <f>"曹柯"</f>
        <v>曹柯</v>
      </c>
      <c r="E90" s="6" t="str">
        <f t="shared" si="2"/>
        <v>女</v>
      </c>
      <c r="F90" s="6" t="str">
        <f>"202208210407"</f>
        <v>202208210407</v>
      </c>
    </row>
    <row r="91" s="1" customFormat="1" spans="1:6">
      <c r="A91" s="6" t="str">
        <f>"43932022081610571740994"</f>
        <v>43932022081610571740994</v>
      </c>
      <c r="B91" s="6" t="str">
        <f t="shared" ref="B91:B127" si="4">"002"</f>
        <v>002</v>
      </c>
      <c r="C91" s="6" t="s">
        <v>8</v>
      </c>
      <c r="D91" s="6" t="str">
        <f>"崔晨祥"</f>
        <v>崔晨祥</v>
      </c>
      <c r="E91" s="6" t="str">
        <f>"男"</f>
        <v>男</v>
      </c>
      <c r="F91" s="6" t="str">
        <f>"202208210514"</f>
        <v>202208210514</v>
      </c>
    </row>
    <row r="92" s="1" customFormat="1" spans="1:6">
      <c r="A92" s="6" t="str">
        <f>"43932022081210520027293"</f>
        <v>43932022081210520027293</v>
      </c>
      <c r="B92" s="6" t="str">
        <f t="shared" si="4"/>
        <v>002</v>
      </c>
      <c r="C92" s="6" t="s">
        <v>8</v>
      </c>
      <c r="D92" s="6" t="str">
        <f>"莫江欢"</f>
        <v>莫江欢</v>
      </c>
      <c r="E92" s="6" t="str">
        <f t="shared" ref="E92:E106" si="5">"女"</f>
        <v>女</v>
      </c>
      <c r="F92" s="6" t="str">
        <f>"202208210612"</f>
        <v>202208210612</v>
      </c>
    </row>
    <row r="93" s="1" customFormat="1" spans="1:6">
      <c r="A93" s="6" t="str">
        <f>"43932022081617370942047"</f>
        <v>43932022081617370942047</v>
      </c>
      <c r="B93" s="6" t="str">
        <f t="shared" si="4"/>
        <v>002</v>
      </c>
      <c r="C93" s="6" t="s">
        <v>8</v>
      </c>
      <c r="D93" s="6" t="str">
        <f>"冯佳钰"</f>
        <v>冯佳钰</v>
      </c>
      <c r="E93" s="6" t="str">
        <f t="shared" si="5"/>
        <v>女</v>
      </c>
      <c r="F93" s="6" t="str">
        <f>"202208210513"</f>
        <v>202208210513</v>
      </c>
    </row>
    <row r="94" s="1" customFormat="1" spans="1:6">
      <c r="A94" s="6" t="str">
        <f>"43932022081322453031563"</f>
        <v>43932022081322453031563</v>
      </c>
      <c r="B94" s="6" t="str">
        <f t="shared" si="4"/>
        <v>002</v>
      </c>
      <c r="C94" s="6" t="s">
        <v>8</v>
      </c>
      <c r="D94" s="6" t="str">
        <f>"邱博雅"</f>
        <v>邱博雅</v>
      </c>
      <c r="E94" s="6" t="str">
        <f t="shared" si="5"/>
        <v>女</v>
      </c>
      <c r="F94" s="6" t="str">
        <f>"202208210521"</f>
        <v>202208210521</v>
      </c>
    </row>
    <row r="95" s="1" customFormat="1" spans="1:6">
      <c r="A95" s="6" t="str">
        <f>"43932022081215592528278"</f>
        <v>43932022081215592528278</v>
      </c>
      <c r="B95" s="6" t="str">
        <f t="shared" si="4"/>
        <v>002</v>
      </c>
      <c r="C95" s="6" t="s">
        <v>8</v>
      </c>
      <c r="D95" s="6" t="str">
        <f>"常远"</f>
        <v>常远</v>
      </c>
      <c r="E95" s="6" t="str">
        <f t="shared" si="5"/>
        <v>女</v>
      </c>
      <c r="F95" s="6" t="str">
        <f>"202208210522"</f>
        <v>202208210522</v>
      </c>
    </row>
    <row r="96" s="1" customFormat="1" spans="1:6">
      <c r="A96" s="6" t="str">
        <f>"43932022081219590628795"</f>
        <v>43932022081219590628795</v>
      </c>
      <c r="B96" s="6" t="str">
        <f t="shared" si="4"/>
        <v>002</v>
      </c>
      <c r="C96" s="6" t="s">
        <v>8</v>
      </c>
      <c r="D96" s="6" t="str">
        <f>"王明月"</f>
        <v>王明月</v>
      </c>
      <c r="E96" s="6" t="str">
        <f t="shared" si="5"/>
        <v>女</v>
      </c>
      <c r="F96" s="6" t="str">
        <f>"202208210610"</f>
        <v>202208210610</v>
      </c>
    </row>
    <row r="97" s="1" customFormat="1" spans="1:6">
      <c r="A97" s="6" t="str">
        <f>"43932022081816554950920"</f>
        <v>43932022081816554950920</v>
      </c>
      <c r="B97" s="6" t="str">
        <f t="shared" si="4"/>
        <v>002</v>
      </c>
      <c r="C97" s="6" t="s">
        <v>8</v>
      </c>
      <c r="D97" s="6" t="str">
        <f>"张欣"</f>
        <v>张欣</v>
      </c>
      <c r="E97" s="6" t="str">
        <f t="shared" si="5"/>
        <v>女</v>
      </c>
      <c r="F97" s="6" t="str">
        <f>"202208210529"</f>
        <v>202208210529</v>
      </c>
    </row>
    <row r="98" s="1" customFormat="1" spans="1:6">
      <c r="A98" s="6" t="str">
        <f>"43932022081309202029128"</f>
        <v>43932022081309202029128</v>
      </c>
      <c r="B98" s="6" t="str">
        <f t="shared" si="4"/>
        <v>002</v>
      </c>
      <c r="C98" s="6" t="s">
        <v>8</v>
      </c>
      <c r="D98" s="6" t="str">
        <f>"钱莹"</f>
        <v>钱莹</v>
      </c>
      <c r="E98" s="6" t="str">
        <f t="shared" si="5"/>
        <v>女</v>
      </c>
      <c r="F98" s="6" t="str">
        <f>"202208210527"</f>
        <v>202208210527</v>
      </c>
    </row>
    <row r="99" s="1" customFormat="1" spans="1:6">
      <c r="A99" s="6" t="str">
        <f>"43932022081218113128713"</f>
        <v>43932022081218113128713</v>
      </c>
      <c r="B99" s="6" t="str">
        <f t="shared" si="4"/>
        <v>002</v>
      </c>
      <c r="C99" s="6" t="s">
        <v>8</v>
      </c>
      <c r="D99" s="6" t="str">
        <f>"焦明明"</f>
        <v>焦明明</v>
      </c>
      <c r="E99" s="6" t="str">
        <f t="shared" si="5"/>
        <v>女</v>
      </c>
      <c r="F99" s="6" t="str">
        <f>"202208210604"</f>
        <v>202208210604</v>
      </c>
    </row>
    <row r="100" s="1" customFormat="1" spans="1:6">
      <c r="A100" s="6" t="str">
        <f>"43932022081520380139881"</f>
        <v>43932022081520380139881</v>
      </c>
      <c r="B100" s="6" t="str">
        <f t="shared" si="4"/>
        <v>002</v>
      </c>
      <c r="C100" s="6" t="s">
        <v>8</v>
      </c>
      <c r="D100" s="6" t="str">
        <f>"董倩"</f>
        <v>董倩</v>
      </c>
      <c r="E100" s="6" t="str">
        <f t="shared" si="5"/>
        <v>女</v>
      </c>
      <c r="F100" s="6" t="str">
        <f>"202208210526"</f>
        <v>202208210526</v>
      </c>
    </row>
    <row r="101" s="1" customFormat="1" spans="1:6">
      <c r="A101" s="6" t="str">
        <f>"43932022081421281533796"</f>
        <v>43932022081421281533796</v>
      </c>
      <c r="B101" s="6" t="str">
        <f t="shared" si="4"/>
        <v>002</v>
      </c>
      <c r="C101" s="6" t="s">
        <v>8</v>
      </c>
      <c r="D101" s="6" t="str">
        <f>"任培文"</f>
        <v>任培文</v>
      </c>
      <c r="E101" s="6" t="str">
        <f t="shared" si="5"/>
        <v>女</v>
      </c>
      <c r="F101" s="6" t="str">
        <f>"202208210605"</f>
        <v>202208210605</v>
      </c>
    </row>
    <row r="102" s="1" customFormat="1" spans="1:6">
      <c r="A102" s="6" t="str">
        <f>"43932022081515001138131"</f>
        <v>43932022081515001138131</v>
      </c>
      <c r="B102" s="6" t="str">
        <f t="shared" si="4"/>
        <v>002</v>
      </c>
      <c r="C102" s="6" t="s">
        <v>8</v>
      </c>
      <c r="D102" s="6" t="str">
        <f>"李倩"</f>
        <v>李倩</v>
      </c>
      <c r="E102" s="6" t="str">
        <f t="shared" si="5"/>
        <v>女</v>
      </c>
      <c r="F102" s="6" t="str">
        <f>"202208210516"</f>
        <v>202208210516</v>
      </c>
    </row>
    <row r="103" s="1" customFormat="1" spans="1:6">
      <c r="A103" s="6" t="str">
        <f>"43932022081416131133194"</f>
        <v>43932022081416131133194</v>
      </c>
      <c r="B103" s="6" t="str">
        <f t="shared" si="4"/>
        <v>002</v>
      </c>
      <c r="C103" s="6" t="s">
        <v>8</v>
      </c>
      <c r="D103" s="6" t="str">
        <f>"樊新蕊"</f>
        <v>樊新蕊</v>
      </c>
      <c r="E103" s="6" t="str">
        <f t="shared" si="5"/>
        <v>女</v>
      </c>
      <c r="F103" s="6" t="str">
        <f>"202208210608"</f>
        <v>202208210608</v>
      </c>
    </row>
    <row r="104" s="1" customFormat="1" spans="1:6">
      <c r="A104" s="6" t="str">
        <f>"43932022081300060528958"</f>
        <v>43932022081300060528958</v>
      </c>
      <c r="B104" s="6" t="str">
        <f t="shared" si="4"/>
        <v>002</v>
      </c>
      <c r="C104" s="6" t="s">
        <v>8</v>
      </c>
      <c r="D104" s="6" t="str">
        <f>"王昳"</f>
        <v>王昳</v>
      </c>
      <c r="E104" s="6" t="str">
        <f t="shared" si="5"/>
        <v>女</v>
      </c>
      <c r="F104" s="6" t="str">
        <f>"202208210606"</f>
        <v>202208210606</v>
      </c>
    </row>
    <row r="105" s="1" customFormat="1" spans="1:6">
      <c r="A105" s="6" t="str">
        <f>"43932022081623013843185"</f>
        <v>43932022081623013843185</v>
      </c>
      <c r="B105" s="6" t="str">
        <f t="shared" si="4"/>
        <v>002</v>
      </c>
      <c r="C105" s="6" t="s">
        <v>8</v>
      </c>
      <c r="D105" s="6" t="str">
        <f>"李林月"</f>
        <v>李林月</v>
      </c>
      <c r="E105" s="6" t="str">
        <f t="shared" si="5"/>
        <v>女</v>
      </c>
      <c r="F105" s="6" t="str">
        <f>"202208210602"</f>
        <v>202208210602</v>
      </c>
    </row>
    <row r="106" s="1" customFormat="1" spans="1:6">
      <c r="A106" s="6" t="str">
        <f>"43932022081813290149088"</f>
        <v>43932022081813290149088</v>
      </c>
      <c r="B106" s="6" t="str">
        <f t="shared" si="4"/>
        <v>002</v>
      </c>
      <c r="C106" s="6" t="s">
        <v>8</v>
      </c>
      <c r="D106" s="6" t="str">
        <f>"程佳琳"</f>
        <v>程佳琳</v>
      </c>
      <c r="E106" s="6" t="str">
        <f t="shared" si="5"/>
        <v>女</v>
      </c>
      <c r="F106" s="6" t="str">
        <f>"202208210515"</f>
        <v>202208210515</v>
      </c>
    </row>
    <row r="107" s="1" customFormat="1" spans="1:6">
      <c r="A107" s="6" t="str">
        <f>"43932022081213214027754"</f>
        <v>43932022081213214027754</v>
      </c>
      <c r="B107" s="6" t="str">
        <f t="shared" si="4"/>
        <v>002</v>
      </c>
      <c r="C107" s="6" t="s">
        <v>8</v>
      </c>
      <c r="D107" s="6" t="str">
        <f>"苏清钰"</f>
        <v>苏清钰</v>
      </c>
      <c r="E107" s="6" t="str">
        <f>"男"</f>
        <v>男</v>
      </c>
      <c r="F107" s="6" t="str">
        <f>"202208210607"</f>
        <v>202208210607</v>
      </c>
    </row>
    <row r="108" s="1" customFormat="1" spans="1:6">
      <c r="A108" s="6" t="str">
        <f>"43932022081213485827842"</f>
        <v>43932022081213485827842</v>
      </c>
      <c r="B108" s="6" t="str">
        <f t="shared" si="4"/>
        <v>002</v>
      </c>
      <c r="C108" s="6" t="s">
        <v>8</v>
      </c>
      <c r="D108" s="6" t="str">
        <f>"周满满"</f>
        <v>周满满</v>
      </c>
      <c r="E108" s="6" t="str">
        <f t="shared" ref="E108:E112" si="6">"女"</f>
        <v>女</v>
      </c>
      <c r="F108" s="6" t="str">
        <f>"202208210520"</f>
        <v>202208210520</v>
      </c>
    </row>
    <row r="109" s="1" customFormat="1" spans="1:6">
      <c r="A109" s="6" t="str">
        <f>"43932022081213204527752"</f>
        <v>43932022081213204527752</v>
      </c>
      <c r="B109" s="6" t="str">
        <f t="shared" si="4"/>
        <v>002</v>
      </c>
      <c r="C109" s="6" t="s">
        <v>8</v>
      </c>
      <c r="D109" s="6" t="str">
        <f>"王晓"</f>
        <v>王晓</v>
      </c>
      <c r="E109" s="6" t="str">
        <f t="shared" si="6"/>
        <v>女</v>
      </c>
      <c r="F109" s="6" t="str">
        <f>"202208210528"</f>
        <v>202208210528</v>
      </c>
    </row>
    <row r="110" s="1" customFormat="1" spans="1:6">
      <c r="A110" s="6" t="str">
        <f>"43932022081319215531220"</f>
        <v>43932022081319215531220</v>
      </c>
      <c r="B110" s="6" t="str">
        <f t="shared" si="4"/>
        <v>002</v>
      </c>
      <c r="C110" s="6" t="s">
        <v>8</v>
      </c>
      <c r="D110" s="6" t="str">
        <f>"杨晓彬"</f>
        <v>杨晓彬</v>
      </c>
      <c r="E110" s="6" t="str">
        <f>"男"</f>
        <v>男</v>
      </c>
      <c r="F110" s="6" t="str">
        <f>"202208210523"</f>
        <v>202208210523</v>
      </c>
    </row>
    <row r="111" s="1" customFormat="1" spans="1:6">
      <c r="A111" s="6" t="str">
        <f>"43932022081411422032547"</f>
        <v>43932022081411422032547</v>
      </c>
      <c r="B111" s="6" t="str">
        <f t="shared" si="4"/>
        <v>002</v>
      </c>
      <c r="C111" s="6" t="s">
        <v>8</v>
      </c>
      <c r="D111" s="6" t="str">
        <f>"周岩"</f>
        <v>周岩</v>
      </c>
      <c r="E111" s="6" t="str">
        <f t="shared" si="6"/>
        <v>女</v>
      </c>
      <c r="F111" s="6" t="str">
        <f>"202208210525"</f>
        <v>202208210525</v>
      </c>
    </row>
    <row r="112" s="1" customFormat="1" spans="1:6">
      <c r="A112" s="6" t="str">
        <f>"43932022081716080144396"</f>
        <v>43932022081716080144396</v>
      </c>
      <c r="B112" s="6" t="str">
        <f t="shared" si="4"/>
        <v>002</v>
      </c>
      <c r="C112" s="6" t="s">
        <v>8</v>
      </c>
      <c r="D112" s="6" t="str">
        <f>"王新"</f>
        <v>王新</v>
      </c>
      <c r="E112" s="6" t="str">
        <f t="shared" si="6"/>
        <v>女</v>
      </c>
      <c r="F112" s="6" t="str">
        <f>"202208210517"</f>
        <v>202208210517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2进入面试公示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2022-08-19T12:07:00Z</dcterms:created>
  <cp:lastPrinted>2022-08-22T00:47:00Z</cp:lastPrinted>
  <dcterms:modified xsi:type="dcterms:W3CDTF">2022-08-24T04:28:23Z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49176AEC505244FE8AF3F362E3D6F8B9</vt:lpwstr>
  </property>
  <property fmtid="{D5CDD505-2E9C-101B-9397-08002B2CF9AE}" pid="3" name="KSOProductBuildVer">
    <vt:lpwstr>2052-11.1.0.10314</vt:lpwstr>
  </property>
</Properties>
</file>