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<sst xmlns="http://schemas.openxmlformats.org/spreadsheetml/2006/main" count="588" uniqueCount="299">
  <si>
    <t>保亭黎族苗族自治县公安局公开招聘警务辅助人员资格初审名单</t>
  </si>
  <si>
    <t>序号</t>
  </si>
  <si>
    <t>岗位代码</t>
  </si>
  <si>
    <t>岗位名称</t>
  </si>
  <si>
    <t>姓名</t>
  </si>
  <si>
    <t>身份证号码</t>
  </si>
  <si>
    <t>岗位1</t>
  </si>
  <si>
    <t>卓指顺</t>
  </si>
  <si>
    <t>460035****1916</t>
  </si>
  <si>
    <t>刘嘉贝</t>
  </si>
  <si>
    <t>460035****2932</t>
  </si>
  <si>
    <t>朱俊戍</t>
  </si>
  <si>
    <t>460035****2919</t>
  </si>
  <si>
    <t>林鸿帅</t>
  </si>
  <si>
    <t>460034****007X</t>
  </si>
  <si>
    <t>梁金</t>
  </si>
  <si>
    <t>460034****4712</t>
  </si>
  <si>
    <t>林明怀</t>
  </si>
  <si>
    <t>460035****2331</t>
  </si>
  <si>
    <t>卓海斌</t>
  </si>
  <si>
    <t>460035****0418</t>
  </si>
  <si>
    <t>黄俊杰</t>
  </si>
  <si>
    <t>460035****0219</t>
  </si>
  <si>
    <t>黄少英</t>
  </si>
  <si>
    <t>460035****1911</t>
  </si>
  <si>
    <t>高嘉昌</t>
  </si>
  <si>
    <t>460200****3133</t>
  </si>
  <si>
    <t>王珍能</t>
  </si>
  <si>
    <t>460035****1915</t>
  </si>
  <si>
    <t>高芳龙</t>
  </si>
  <si>
    <t>460033****3576</t>
  </si>
  <si>
    <t>王儒</t>
  </si>
  <si>
    <t>460035****0015</t>
  </si>
  <si>
    <t>张聪</t>
  </si>
  <si>
    <t>460035****0917</t>
  </si>
  <si>
    <t>冯耀弘</t>
  </si>
  <si>
    <t>460035****0016</t>
  </si>
  <si>
    <t>胡忠诚</t>
  </si>
  <si>
    <t>460035****3218</t>
  </si>
  <si>
    <t>郑志剑</t>
  </si>
  <si>
    <t>460035****2118</t>
  </si>
  <si>
    <t>黄亚鸿</t>
  </si>
  <si>
    <t>460035****1914</t>
  </si>
  <si>
    <t>陈纪农</t>
  </si>
  <si>
    <t>460035****0011</t>
  </si>
  <si>
    <t>黄永召</t>
  </si>
  <si>
    <t>469025****6917</t>
  </si>
  <si>
    <t>黄文辉</t>
  </si>
  <si>
    <t>460035****0913</t>
  </si>
  <si>
    <t>罗林丰</t>
  </si>
  <si>
    <t>445281****0098</t>
  </si>
  <si>
    <t>230302****5012</t>
  </si>
  <si>
    <t>460035****0014</t>
  </si>
  <si>
    <t>460035****0037</t>
  </si>
  <si>
    <t>460001****171X</t>
  </si>
  <si>
    <t>460035****0019</t>
  </si>
  <si>
    <t>460007****0039</t>
  </si>
  <si>
    <t>460003****2855</t>
  </si>
  <si>
    <t>440923****4091</t>
  </si>
  <si>
    <t>460035****0032</t>
  </si>
  <si>
    <t>460035****1113</t>
  </si>
  <si>
    <t>460030****0017</t>
  </si>
  <si>
    <t>460034****3615</t>
  </si>
  <si>
    <t>460035****1311</t>
  </si>
  <si>
    <t>460006****2714</t>
  </si>
  <si>
    <t>469007****4976</t>
  </si>
  <si>
    <t>460035****0914</t>
  </si>
  <si>
    <t>460005****1713</t>
  </si>
  <si>
    <t>460200****001X</t>
  </si>
  <si>
    <t>460035****1719</t>
  </si>
  <si>
    <t>469028****0417</t>
  </si>
  <si>
    <t>460034****5515</t>
  </si>
  <si>
    <t>469028****3010</t>
  </si>
  <si>
    <t>460035****0017</t>
  </si>
  <si>
    <t>460006****2717</t>
  </si>
  <si>
    <t>460003****2452</t>
  </si>
  <si>
    <t>460035****0217</t>
  </si>
  <si>
    <t>460035****0412</t>
  </si>
  <si>
    <t>460007****7218</t>
  </si>
  <si>
    <t>460034****4114</t>
  </si>
  <si>
    <t>460035****0237</t>
  </si>
  <si>
    <t>460033****5972</t>
  </si>
  <si>
    <t>460035****0012</t>
  </si>
  <si>
    <t>460300****0017</t>
  </si>
  <si>
    <t>460034****411X</t>
  </si>
  <si>
    <t>460035****023X</t>
  </si>
  <si>
    <t>460036****4511</t>
  </si>
  <si>
    <t>460007****721X</t>
  </si>
  <si>
    <t>460035****321X</t>
  </si>
  <si>
    <t>340202****281X</t>
  </si>
  <si>
    <t>460035****0411</t>
  </si>
  <si>
    <t>460035****0919</t>
  </si>
  <si>
    <t>460036****2131</t>
  </si>
  <si>
    <t>460031****6417</t>
  </si>
  <si>
    <t>460028****0019</t>
  </si>
  <si>
    <t>460028****4018</t>
  </si>
  <si>
    <t>460007****3613</t>
  </si>
  <si>
    <t>460007****8272</t>
  </si>
  <si>
    <t>460002****0810</t>
  </si>
  <si>
    <t>460006****8711</t>
  </si>
  <si>
    <t>469028****0450</t>
  </si>
  <si>
    <t>460028****3295</t>
  </si>
  <si>
    <t>460035****1933</t>
  </si>
  <si>
    <t>460033****3299</t>
  </si>
  <si>
    <t>460034****4416</t>
  </si>
  <si>
    <t>460003****3053</t>
  </si>
  <si>
    <t>140224****0030</t>
  </si>
  <si>
    <t>460030****724X</t>
  </si>
  <si>
    <t>460028****5610</t>
  </si>
  <si>
    <t>230506****1314</t>
  </si>
  <si>
    <t>460035****2914</t>
  </si>
  <si>
    <t>460003****6634</t>
  </si>
  <si>
    <t>460035****1315</t>
  </si>
  <si>
    <t>460200****5113</t>
  </si>
  <si>
    <t>460035****001X</t>
  </si>
  <si>
    <t>460035****2913</t>
  </si>
  <si>
    <t>460028****0052</t>
  </si>
  <si>
    <t>460035****111X</t>
  </si>
  <si>
    <t>460006****2332</t>
  </si>
  <si>
    <t>460035****231X</t>
  </si>
  <si>
    <t>460034****3310</t>
  </si>
  <si>
    <t>460003****7839</t>
  </si>
  <si>
    <t>460006****445X</t>
  </si>
  <si>
    <t>460035****1517</t>
  </si>
  <si>
    <t>460034****1216</t>
  </si>
  <si>
    <t>460003****6612</t>
  </si>
  <si>
    <t>460031****5271</t>
  </si>
  <si>
    <t>460006****2014</t>
  </si>
  <si>
    <t>460007****7233</t>
  </si>
  <si>
    <t>460035****1117</t>
  </si>
  <si>
    <t>460035****0036</t>
  </si>
  <si>
    <t>460026****3315</t>
  </si>
  <si>
    <t>460022****0318</t>
  </si>
  <si>
    <t>460033****1771</t>
  </si>
  <si>
    <t>460007****0413</t>
  </si>
  <si>
    <t>460035****0215</t>
  </si>
  <si>
    <t>460035****0010</t>
  </si>
  <si>
    <t>460007****4976</t>
  </si>
  <si>
    <t>460035****1116</t>
  </si>
  <si>
    <t>460035****0413</t>
  </si>
  <si>
    <t>460003****2818</t>
  </si>
  <si>
    <t>460035****251X</t>
  </si>
  <si>
    <t>460006****4476</t>
  </si>
  <si>
    <t>460035****0034</t>
  </si>
  <si>
    <t>230125****0210</t>
  </si>
  <si>
    <t>469007****0015</t>
  </si>
  <si>
    <t>460102****2712</t>
  </si>
  <si>
    <t>460028****2811</t>
  </si>
  <si>
    <t>460006****2314</t>
  </si>
  <si>
    <t>469029****0916</t>
  </si>
  <si>
    <t>460034****0415</t>
  </si>
  <si>
    <t>460006****7211</t>
  </si>
  <si>
    <t>460033****8078</t>
  </si>
  <si>
    <t>469007****4974</t>
  </si>
  <si>
    <t>460035****3416</t>
  </si>
  <si>
    <t>460035****0239</t>
  </si>
  <si>
    <t>460035****0055</t>
  </si>
  <si>
    <t>460035****2515</t>
  </si>
  <si>
    <t>460036****0412</t>
  </si>
  <si>
    <t>460001****1517</t>
  </si>
  <si>
    <t>460200****2073</t>
  </si>
  <si>
    <t>460007****0019</t>
  </si>
  <si>
    <t>460006****2331</t>
  </si>
  <si>
    <t>460034****1515</t>
  </si>
  <si>
    <t>460007****4990</t>
  </si>
  <si>
    <t>460003****641X</t>
  </si>
  <si>
    <t>460007****7211</t>
  </si>
  <si>
    <t>460035****1918</t>
  </si>
  <si>
    <t>460035****211X</t>
  </si>
  <si>
    <t>460033****4190</t>
  </si>
  <si>
    <t>460103****0338</t>
  </si>
  <si>
    <t>460003****4239</t>
  </si>
  <si>
    <t>岗位2</t>
  </si>
  <si>
    <t>郑彩媚</t>
  </si>
  <si>
    <t>460300****0325</t>
  </si>
  <si>
    <t>朱葛</t>
  </si>
  <si>
    <t>460001****1328</t>
  </si>
  <si>
    <t>黄紫妃</t>
  </si>
  <si>
    <t>460035****022X</t>
  </si>
  <si>
    <t>郑龙霞</t>
  </si>
  <si>
    <t>460035****3227</t>
  </si>
  <si>
    <t>赖海珍</t>
  </si>
  <si>
    <t>460035****0921</t>
  </si>
  <si>
    <t xml:space="preserve">蔡秋珊 </t>
  </si>
  <si>
    <t>445281****374X</t>
  </si>
  <si>
    <t>陈惠完</t>
  </si>
  <si>
    <t>460033****3226</t>
  </si>
  <si>
    <t>姚燕</t>
  </si>
  <si>
    <t>460001****0027</t>
  </si>
  <si>
    <t>杨舒征</t>
  </si>
  <si>
    <t>460006****724X</t>
  </si>
  <si>
    <t>赖晓艺</t>
  </si>
  <si>
    <t>460035****0022</t>
  </si>
  <si>
    <t>黄圆圆</t>
  </si>
  <si>
    <t>460035****252X</t>
  </si>
  <si>
    <t>黄家灵</t>
  </si>
  <si>
    <t>460035****1927</t>
  </si>
  <si>
    <t>460035****0926</t>
  </si>
  <si>
    <t>460103****1820</t>
  </si>
  <si>
    <t>469029****2521</t>
  </si>
  <si>
    <t>460035****2126</t>
  </si>
  <si>
    <t>460035****2522</t>
  </si>
  <si>
    <t>460035****3224</t>
  </si>
  <si>
    <t>460035****2525</t>
  </si>
  <si>
    <t>460035****0925</t>
  </si>
  <si>
    <t>460003****2447</t>
  </si>
  <si>
    <t>460035****2523</t>
  </si>
  <si>
    <t>460025****2122</t>
  </si>
  <si>
    <t>469029****0029</t>
  </si>
  <si>
    <t>460034****0461</t>
  </si>
  <si>
    <t>460004****3022</t>
  </si>
  <si>
    <t>469027****8083</t>
  </si>
  <si>
    <t>460035****1124</t>
  </si>
  <si>
    <t>460035****0223</t>
  </si>
  <si>
    <t>460035****1520</t>
  </si>
  <si>
    <t>460033****7208</t>
  </si>
  <si>
    <t>460026****1220</t>
  </si>
  <si>
    <t>460034****0029</t>
  </si>
  <si>
    <t>460035****3223</t>
  </si>
  <si>
    <t>620422****0525</t>
  </si>
  <si>
    <t>460035****2528</t>
  </si>
  <si>
    <t>460035****132X</t>
  </si>
  <si>
    <t>469029****0421</t>
  </si>
  <si>
    <t>460003****2845</t>
  </si>
  <si>
    <t>460028****6041</t>
  </si>
  <si>
    <t>460035****0920</t>
  </si>
  <si>
    <t>460200****3828</t>
  </si>
  <si>
    <t>460028****0429</t>
  </si>
  <si>
    <t>230128****0640</t>
  </si>
  <si>
    <t>460006****0668</t>
  </si>
  <si>
    <t>460033****4181</t>
  </si>
  <si>
    <t>460027****472X</t>
  </si>
  <si>
    <t>469027****8081</t>
  </si>
  <si>
    <t>460035****0622</t>
  </si>
  <si>
    <t>460034****4120</t>
  </si>
  <si>
    <t>469024****4026</t>
  </si>
  <si>
    <t>460031****3241</t>
  </si>
  <si>
    <t>230505****0042</t>
  </si>
  <si>
    <t>460200****3827</t>
  </si>
  <si>
    <t>460007****5365</t>
  </si>
  <si>
    <t>460036****1823</t>
  </si>
  <si>
    <t>460035****1126</t>
  </si>
  <si>
    <t>460005****1020</t>
  </si>
  <si>
    <t>230502****0027</t>
  </si>
  <si>
    <t>460035****1182</t>
  </si>
  <si>
    <t>460035****2114</t>
  </si>
  <si>
    <t>460001****0727</t>
  </si>
  <si>
    <t>440782****6864</t>
  </si>
  <si>
    <t>460006****2346</t>
  </si>
  <si>
    <t>460036****1540</t>
  </si>
  <si>
    <t>533222****1023</t>
  </si>
  <si>
    <t>460027****1365</t>
  </si>
  <si>
    <t>460027****0028</t>
  </si>
  <si>
    <t>460034****2720</t>
  </si>
  <si>
    <t>460028****6840</t>
  </si>
  <si>
    <t>460026****0906</t>
  </si>
  <si>
    <t>460031****5226</t>
  </si>
  <si>
    <t>460035****0420</t>
  </si>
  <si>
    <t>460001****0722</t>
  </si>
  <si>
    <t>410511****5004</t>
  </si>
  <si>
    <t>460034****3049</t>
  </si>
  <si>
    <t>460031****3223</t>
  </si>
  <si>
    <t>460002****5421</t>
  </si>
  <si>
    <t>460035****0220</t>
  </si>
  <si>
    <t>460035****2920</t>
  </si>
  <si>
    <t>460200****1406</t>
  </si>
  <si>
    <t>460028****0864</t>
  </si>
  <si>
    <t>460035****0021</t>
  </si>
  <si>
    <t>440184****0047</t>
  </si>
  <si>
    <t>469029****0222</t>
  </si>
  <si>
    <t>460035****0026</t>
  </si>
  <si>
    <t>460035****2323</t>
  </si>
  <si>
    <t>469029****0728</t>
  </si>
  <si>
    <t>460035****3048</t>
  </si>
  <si>
    <t>469029****0229</t>
  </si>
  <si>
    <t>460035****2549</t>
  </si>
  <si>
    <t>460035****302X</t>
  </si>
  <si>
    <t>460035****2129</t>
  </si>
  <si>
    <t>460035****1925</t>
  </si>
  <si>
    <t>350521****7018</t>
  </si>
  <si>
    <t>460033****4186</t>
  </si>
  <si>
    <t>460035****2121</t>
  </si>
  <si>
    <t>460006****842X</t>
  </si>
  <si>
    <t>460035****2343</t>
  </si>
  <si>
    <t>469024****6820</t>
  </si>
  <si>
    <t>460035****1121</t>
  </si>
  <si>
    <t>460035****002X</t>
  </si>
  <si>
    <t>460035****0245</t>
  </si>
  <si>
    <t>440982****5188</t>
  </si>
  <si>
    <t>460005****3544</t>
  </si>
  <si>
    <t>460034****1526</t>
  </si>
  <si>
    <t>460035****3225</t>
  </si>
  <si>
    <t>460200****1429</t>
  </si>
  <si>
    <t>450922****2964</t>
  </si>
  <si>
    <t>460035****0428</t>
  </si>
  <si>
    <t>460006****4626</t>
  </si>
  <si>
    <t>460200****4044</t>
  </si>
  <si>
    <t>460034****4127</t>
  </si>
  <si>
    <t>469029****1349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</si>
</sst>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288"/>
  <sheetViews>
    <sheetView tabSelected="1" workbookViewId="0">
      <selection activeCell="G1" sqref="G1"/>
    </sheetView>
  </sheetViews>
  <sheetFormatPr defaultColWidth="8.89166666666667" defaultRowHeight="12" outlineLevelCol="5"/>
  <cols>
    <col min="1" max="1" width="8.89166666666667" style="1"/>
    <col min="2" max="2" width="15.775" style="2" customWidth="1"/>
    <col min="3" max="3" width="15.775" style="3" customWidth="1"/>
    <col min="4" max="5" width="15.775" style="4" customWidth="1"/>
    <col min="6" max="6" width="15.775" style="2" customWidth="1"/>
    <col min="7" max="7" width="8.89166666666667" style="2"/>
    <col min="8" max="16384" width="8.89166666666667" style="1"/>
  </cols>
  <sheetData>
    <row r="1" ht="42" customHeight="1" spans="2:6">
      <c r="B1" s="5" t="s">
        <v>0</v>
      </c>
      <c r="C1" s="5"/>
      <c r="D1" s="5"/>
      <c r="E1" s="5"/>
      <c r="F1" s="5"/>
    </row>
    <row r="2" ht="21" customHeight="1" spans="2:6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</row>
    <row r="3" ht="15" customHeight="1" spans="2:6">
      <c r="B3" s="10">
        <v>1</v>
      </c>
      <c r="C3" s="11" t="str">
        <f t="shared" ref="C3:C66" si="0">"0101"</f>
        <v>0101</v>
      </c>
      <c r="D3" s="12" t="s">
        <v>6</v>
      </c>
      <c r="E3" s="12" t="s">
        <v>7</v>
      </c>
      <c r="F3" s="13" t="s">
        <v>8</v>
      </c>
    </row>
    <row r="4" ht="15" customHeight="1" spans="2:6">
      <c r="B4" s="10">
        <v>2</v>
      </c>
      <c r="C4" s="11" t="str">
        <f t="shared" si="0"/>
        <v>0101</v>
      </c>
      <c r="D4" s="12" t="s">
        <v>6</v>
      </c>
      <c r="E4" s="12" t="s">
        <v>9</v>
      </c>
      <c r="F4" s="13" t="s">
        <v>10</v>
      </c>
    </row>
    <row r="5" ht="15" customHeight="1" spans="2:6">
      <c r="B5" s="10">
        <v>3</v>
      </c>
      <c r="C5" s="11" t="str">
        <f t="shared" si="0"/>
        <v>0101</v>
      </c>
      <c r="D5" s="12" t="s">
        <v>6</v>
      </c>
      <c r="E5" s="12" t="s">
        <v>11</v>
      </c>
      <c r="F5" s="13" t="s">
        <v>12</v>
      </c>
    </row>
    <row r="6" ht="15" customHeight="1" spans="2:6">
      <c r="B6" s="10">
        <v>4</v>
      </c>
      <c r="C6" s="11" t="str">
        <f t="shared" si="0"/>
        <v>0101</v>
      </c>
      <c r="D6" s="12" t="s">
        <v>6</v>
      </c>
      <c r="E6" s="12" t="s">
        <v>13</v>
      </c>
      <c r="F6" s="13" t="s">
        <v>14</v>
      </c>
    </row>
    <row r="7" ht="15" customHeight="1" spans="2:6">
      <c r="B7" s="10">
        <v>5</v>
      </c>
      <c r="C7" s="11" t="str">
        <f t="shared" si="0"/>
        <v>0101</v>
      </c>
      <c r="D7" s="12" t="s">
        <v>6</v>
      </c>
      <c r="E7" s="12" t="s">
        <v>15</v>
      </c>
      <c r="F7" s="13" t="s">
        <v>16</v>
      </c>
    </row>
    <row r="8" ht="15" customHeight="1" spans="2:6">
      <c r="B8" s="10">
        <v>6</v>
      </c>
      <c r="C8" s="11" t="str">
        <f t="shared" si="0"/>
        <v>0101</v>
      </c>
      <c r="D8" s="12" t="s">
        <v>6</v>
      </c>
      <c r="E8" s="12" t="s">
        <v>17</v>
      </c>
      <c r="F8" s="13" t="s">
        <v>18</v>
      </c>
    </row>
    <row r="9" ht="15" customHeight="1" spans="2:6">
      <c r="B9" s="10">
        <v>7</v>
      </c>
      <c r="C9" s="11" t="str">
        <f t="shared" si="0"/>
        <v>0101</v>
      </c>
      <c r="D9" s="12" t="s">
        <v>6</v>
      </c>
      <c r="E9" s="12" t="s">
        <v>19</v>
      </c>
      <c r="F9" s="13" t="s">
        <v>20</v>
      </c>
    </row>
    <row r="10" ht="15" customHeight="1" spans="2:6">
      <c r="B10" s="10">
        <v>8</v>
      </c>
      <c r="C10" s="11" t="str">
        <f t="shared" si="0"/>
        <v>0101</v>
      </c>
      <c r="D10" s="12" t="s">
        <v>6</v>
      </c>
      <c r="E10" s="12" t="s">
        <v>21</v>
      </c>
      <c r="F10" s="13" t="s">
        <v>22</v>
      </c>
    </row>
    <row r="11" ht="15" customHeight="1" spans="2:6">
      <c r="B11" s="10">
        <v>9</v>
      </c>
      <c r="C11" s="11" t="str">
        <f t="shared" si="0"/>
        <v>0101</v>
      </c>
      <c r="D11" s="12" t="s">
        <v>6</v>
      </c>
      <c r="E11" s="12" t="s">
        <v>23</v>
      </c>
      <c r="F11" s="13" t="s">
        <v>24</v>
      </c>
    </row>
    <row r="12" ht="15" customHeight="1" spans="2:6">
      <c r="B12" s="10">
        <v>10</v>
      </c>
      <c r="C12" s="11" t="str">
        <f t="shared" si="0"/>
        <v>0101</v>
      </c>
      <c r="D12" s="12" t="s">
        <v>6</v>
      </c>
      <c r="E12" s="12" t="s">
        <v>25</v>
      </c>
      <c r="F12" s="13" t="s">
        <v>26</v>
      </c>
    </row>
    <row r="13" ht="15" customHeight="1" spans="2:6">
      <c r="B13" s="10">
        <v>11</v>
      </c>
      <c r="C13" s="11" t="str">
        <f t="shared" si="0"/>
        <v>0101</v>
      </c>
      <c r="D13" s="12" t="s">
        <v>6</v>
      </c>
      <c r="E13" s="12" t="s">
        <v>27</v>
      </c>
      <c r="F13" s="13" t="s">
        <v>28</v>
      </c>
    </row>
    <row r="14" ht="15" customHeight="1" spans="2:6">
      <c r="B14" s="10">
        <v>12</v>
      </c>
      <c r="C14" s="11" t="str">
        <f t="shared" si="0"/>
        <v>0101</v>
      </c>
      <c r="D14" s="12" t="s">
        <v>6</v>
      </c>
      <c r="E14" s="12" t="s">
        <v>29</v>
      </c>
      <c r="F14" s="13" t="s">
        <v>30</v>
      </c>
    </row>
    <row r="15" ht="15" customHeight="1" spans="2:6">
      <c r="B15" s="10">
        <v>13</v>
      </c>
      <c r="C15" s="11" t="str">
        <f t="shared" si="0"/>
        <v>0101</v>
      </c>
      <c r="D15" s="12" t="s">
        <v>6</v>
      </c>
      <c r="E15" s="12" t="s">
        <v>31</v>
      </c>
      <c r="F15" s="13" t="s">
        <v>32</v>
      </c>
    </row>
    <row r="16" ht="15" customHeight="1" spans="2:6">
      <c r="B16" s="10">
        <v>14</v>
      </c>
      <c r="C16" s="11" t="str">
        <f t="shared" si="0"/>
        <v>0101</v>
      </c>
      <c r="D16" s="12" t="s">
        <v>6</v>
      </c>
      <c r="E16" s="12" t="s">
        <v>33</v>
      </c>
      <c r="F16" s="13" t="s">
        <v>34</v>
      </c>
    </row>
    <row r="17" ht="15" customHeight="1" spans="2:6">
      <c r="B17" s="10">
        <v>15</v>
      </c>
      <c r="C17" s="11" t="str">
        <f t="shared" si="0"/>
        <v>0101</v>
      </c>
      <c r="D17" s="12" t="s">
        <v>6</v>
      </c>
      <c r="E17" s="12" t="s">
        <v>35</v>
      </c>
      <c r="F17" s="13" t="s">
        <v>36</v>
      </c>
    </row>
    <row r="18" ht="15" customHeight="1" spans="2:6">
      <c r="B18" s="10">
        <v>16</v>
      </c>
      <c r="C18" s="11" t="str">
        <f t="shared" si="0"/>
        <v>0101</v>
      </c>
      <c r="D18" s="12" t="s">
        <v>6</v>
      </c>
      <c r="E18" s="12" t="s">
        <v>37</v>
      </c>
      <c r="F18" s="13" t="s">
        <v>38</v>
      </c>
    </row>
    <row r="19" ht="15" customHeight="1" spans="2:6">
      <c r="B19" s="10">
        <v>17</v>
      </c>
      <c r="C19" s="11" t="str">
        <f t="shared" si="0"/>
        <v>0101</v>
      </c>
      <c r="D19" s="12" t="s">
        <v>6</v>
      </c>
      <c r="E19" s="12" t="s">
        <v>39</v>
      </c>
      <c r="F19" s="13" t="s">
        <v>40</v>
      </c>
    </row>
    <row r="20" ht="15" customHeight="1" spans="2:6">
      <c r="B20" s="10">
        <v>18</v>
      </c>
      <c r="C20" s="11" t="str">
        <f t="shared" si="0"/>
        <v>0101</v>
      </c>
      <c r="D20" s="12" t="s">
        <v>6</v>
      </c>
      <c r="E20" s="12" t="s">
        <v>41</v>
      </c>
      <c r="F20" s="13" t="s">
        <v>42</v>
      </c>
    </row>
    <row r="21" ht="15" customHeight="1" spans="2:6">
      <c r="B21" s="10">
        <v>19</v>
      </c>
      <c r="C21" s="11" t="str">
        <f t="shared" si="0"/>
        <v>0101</v>
      </c>
      <c r="D21" s="12" t="s">
        <v>6</v>
      </c>
      <c r="E21" s="12" t="s">
        <v>43</v>
      </c>
      <c r="F21" s="13" t="s">
        <v>44</v>
      </c>
    </row>
    <row r="22" ht="15" customHeight="1" spans="2:6">
      <c r="B22" s="10">
        <v>20</v>
      </c>
      <c r="C22" s="11" t="str">
        <f t="shared" si="0"/>
        <v>0101</v>
      </c>
      <c r="D22" s="12" t="s">
        <v>6</v>
      </c>
      <c r="E22" s="12" t="s">
        <v>45</v>
      </c>
      <c r="F22" s="13" t="s">
        <v>46</v>
      </c>
    </row>
    <row r="23" ht="15" customHeight="1" spans="2:6">
      <c r="B23" s="10">
        <v>21</v>
      </c>
      <c r="C23" s="11" t="str">
        <f t="shared" si="0"/>
        <v>0101</v>
      </c>
      <c r="D23" s="12" t="s">
        <v>6</v>
      </c>
      <c r="E23" s="12" t="s">
        <v>47</v>
      </c>
      <c r="F23" s="13" t="s">
        <v>48</v>
      </c>
    </row>
    <row r="24" ht="15" customHeight="1" spans="2:6">
      <c r="B24" s="10">
        <v>22</v>
      </c>
      <c r="C24" s="11" t="str">
        <f t="shared" si="0"/>
        <v>0101</v>
      </c>
      <c r="D24" s="12" t="s">
        <v>6</v>
      </c>
      <c r="E24" s="12" t="s">
        <v>49</v>
      </c>
      <c r="F24" s="13" t="s">
        <v>50</v>
      </c>
    </row>
    <row r="25" ht="15" customHeight="1" spans="2:6">
      <c r="B25" s="10">
        <v>23</v>
      </c>
      <c r="C25" s="12" t="str">
        <f t="shared" si="0"/>
        <v>0101</v>
      </c>
      <c r="D25" s="12" t="s">
        <v>6</v>
      </c>
      <c r="E25" s="12" t="str">
        <f>"陈进"</f>
        <v>陈进</v>
      </c>
      <c r="F25" s="13" t="s">
        <v>51</v>
      </c>
    </row>
    <row r="26" ht="15" customHeight="1" spans="2:6">
      <c r="B26" s="10">
        <v>24</v>
      </c>
      <c r="C26" s="12" t="str">
        <f t="shared" si="0"/>
        <v>0101</v>
      </c>
      <c r="D26" s="12" t="s">
        <v>6</v>
      </c>
      <c r="E26" s="12" t="str">
        <f>"黄圣基"</f>
        <v>黄圣基</v>
      </c>
      <c r="F26" s="13" t="s">
        <v>52</v>
      </c>
    </row>
    <row r="27" ht="15" customHeight="1" spans="2:6">
      <c r="B27" s="10">
        <v>25</v>
      </c>
      <c r="C27" s="12" t="str">
        <f t="shared" si="0"/>
        <v>0101</v>
      </c>
      <c r="D27" s="12" t="s">
        <v>6</v>
      </c>
      <c r="E27" s="12" t="str">
        <f>"许家东"</f>
        <v>许家东</v>
      </c>
      <c r="F27" s="13" t="s">
        <v>53</v>
      </c>
    </row>
    <row r="28" ht="15" customHeight="1" spans="2:6">
      <c r="B28" s="10">
        <v>26</v>
      </c>
      <c r="C28" s="12" t="str">
        <f t="shared" si="0"/>
        <v>0101</v>
      </c>
      <c r="D28" s="12" t="s">
        <v>6</v>
      </c>
      <c r="E28" s="12" t="str">
        <f>"王基伟"</f>
        <v>王基伟</v>
      </c>
      <c r="F28" s="13" t="s">
        <v>54</v>
      </c>
    </row>
    <row r="29" ht="15" customHeight="1" spans="2:6">
      <c r="B29" s="10">
        <v>27</v>
      </c>
      <c r="C29" s="12" t="str">
        <f t="shared" si="0"/>
        <v>0101</v>
      </c>
      <c r="D29" s="12" t="s">
        <v>6</v>
      </c>
      <c r="E29" s="12" t="str">
        <f>"吴帅"</f>
        <v>吴帅</v>
      </c>
      <c r="F29" s="13" t="s">
        <v>55</v>
      </c>
    </row>
    <row r="30" ht="15" customHeight="1" spans="2:6">
      <c r="B30" s="10">
        <v>28</v>
      </c>
      <c r="C30" s="12" t="str">
        <f t="shared" si="0"/>
        <v>0101</v>
      </c>
      <c r="D30" s="12" t="s">
        <v>6</v>
      </c>
      <c r="E30" s="12" t="str">
        <f>"符家浩"</f>
        <v>符家浩</v>
      </c>
      <c r="F30" s="13" t="s">
        <v>56</v>
      </c>
    </row>
    <row r="31" ht="15" customHeight="1" spans="2:6">
      <c r="B31" s="10">
        <v>29</v>
      </c>
      <c r="C31" s="12" t="str">
        <f t="shared" si="0"/>
        <v>0101</v>
      </c>
      <c r="D31" s="12" t="s">
        <v>6</v>
      </c>
      <c r="E31" s="12" t="str">
        <f>"吕壮靖"</f>
        <v>吕壮靖</v>
      </c>
      <c r="F31" s="13" t="s">
        <v>57</v>
      </c>
    </row>
    <row r="32" ht="15" customHeight="1" spans="2:6">
      <c r="B32" s="10">
        <v>30</v>
      </c>
      <c r="C32" s="12" t="str">
        <f t="shared" si="0"/>
        <v>0101</v>
      </c>
      <c r="D32" s="12" t="s">
        <v>6</v>
      </c>
      <c r="E32" s="12" t="str">
        <f>"张国辉"</f>
        <v>张国辉</v>
      </c>
      <c r="F32" s="13" t="s">
        <v>58</v>
      </c>
    </row>
    <row r="33" ht="15" customHeight="1" spans="2:6">
      <c r="B33" s="10">
        <v>31</v>
      </c>
      <c r="C33" s="12" t="str">
        <f t="shared" si="0"/>
        <v>0101</v>
      </c>
      <c r="D33" s="12" t="s">
        <v>6</v>
      </c>
      <c r="E33" s="12" t="str">
        <f>"梅焕兴"</f>
        <v>梅焕兴</v>
      </c>
      <c r="F33" s="13" t="s">
        <v>59</v>
      </c>
    </row>
    <row r="34" ht="15" customHeight="1" spans="2:6">
      <c r="B34" s="10">
        <v>32</v>
      </c>
      <c r="C34" s="12" t="str">
        <f t="shared" si="0"/>
        <v>0101</v>
      </c>
      <c r="D34" s="12" t="s">
        <v>6</v>
      </c>
      <c r="E34" s="12" t="str">
        <f>"林鸿佳"</f>
        <v>林鸿佳</v>
      </c>
      <c r="F34" s="13" t="s">
        <v>60</v>
      </c>
    </row>
    <row r="35" ht="15" customHeight="1" spans="2:6">
      <c r="B35" s="10">
        <v>33</v>
      </c>
      <c r="C35" s="12" t="str">
        <f t="shared" si="0"/>
        <v>0101</v>
      </c>
      <c r="D35" s="12" t="s">
        <v>6</v>
      </c>
      <c r="E35" s="12" t="str">
        <f>"符晓迪"</f>
        <v>符晓迪</v>
      </c>
      <c r="F35" s="13" t="s">
        <v>61</v>
      </c>
    </row>
    <row r="36" ht="15" customHeight="1" spans="2:6">
      <c r="B36" s="10">
        <v>34</v>
      </c>
      <c r="C36" s="12" t="str">
        <f t="shared" si="0"/>
        <v>0101</v>
      </c>
      <c r="D36" s="12" t="s">
        <v>6</v>
      </c>
      <c r="E36" s="12" t="str">
        <f>"李旦"</f>
        <v>李旦</v>
      </c>
      <c r="F36" s="13" t="s">
        <v>62</v>
      </c>
    </row>
    <row r="37" ht="15" customHeight="1" spans="2:6">
      <c r="B37" s="10">
        <v>35</v>
      </c>
      <c r="C37" s="12" t="str">
        <f t="shared" si="0"/>
        <v>0101</v>
      </c>
      <c r="D37" s="12" t="s">
        <v>6</v>
      </c>
      <c r="E37" s="12" t="str">
        <f>"李耀章"</f>
        <v>李耀章</v>
      </c>
      <c r="F37" s="13" t="s">
        <v>63</v>
      </c>
    </row>
    <row r="38" ht="15" customHeight="1" spans="2:6">
      <c r="B38" s="10">
        <v>36</v>
      </c>
      <c r="C38" s="12" t="str">
        <f t="shared" si="0"/>
        <v>0101</v>
      </c>
      <c r="D38" s="12" t="s">
        <v>6</v>
      </c>
      <c r="E38" s="12" t="str">
        <f>"符说武"</f>
        <v>符说武</v>
      </c>
      <c r="F38" s="13" t="s">
        <v>64</v>
      </c>
    </row>
    <row r="39" ht="15" customHeight="1" spans="2:6">
      <c r="B39" s="10">
        <v>37</v>
      </c>
      <c r="C39" s="12" t="str">
        <f t="shared" si="0"/>
        <v>0101</v>
      </c>
      <c r="D39" s="12" t="s">
        <v>6</v>
      </c>
      <c r="E39" s="12" t="str">
        <f>"符新涛"</f>
        <v>符新涛</v>
      </c>
      <c r="F39" s="13" t="s">
        <v>65</v>
      </c>
    </row>
    <row r="40" ht="15" customHeight="1" spans="2:6">
      <c r="B40" s="10">
        <v>38</v>
      </c>
      <c r="C40" s="12" t="str">
        <f t="shared" si="0"/>
        <v>0101</v>
      </c>
      <c r="D40" s="12" t="s">
        <v>6</v>
      </c>
      <c r="E40" s="12" t="str">
        <f>"邹国慧"</f>
        <v>邹国慧</v>
      </c>
      <c r="F40" s="13" t="s">
        <v>66</v>
      </c>
    </row>
    <row r="41" ht="15" customHeight="1" spans="2:6">
      <c r="B41" s="10">
        <v>39</v>
      </c>
      <c r="C41" s="12" t="str">
        <f t="shared" si="0"/>
        <v>0101</v>
      </c>
      <c r="D41" s="12" t="s">
        <v>6</v>
      </c>
      <c r="E41" s="12" t="str">
        <f>"伍书承"</f>
        <v>伍书承</v>
      </c>
      <c r="F41" s="13" t="s">
        <v>67</v>
      </c>
    </row>
    <row r="42" ht="15" customHeight="1" spans="2:6">
      <c r="B42" s="10">
        <v>40</v>
      </c>
      <c r="C42" s="12" t="str">
        <f t="shared" si="0"/>
        <v>0101</v>
      </c>
      <c r="D42" s="12" t="s">
        <v>6</v>
      </c>
      <c r="E42" s="12" t="str">
        <f>"陈奕铮"</f>
        <v>陈奕铮</v>
      </c>
      <c r="F42" s="13" t="s">
        <v>68</v>
      </c>
    </row>
    <row r="43" ht="15" customHeight="1" spans="2:6">
      <c r="B43" s="10">
        <v>41</v>
      </c>
      <c r="C43" s="12" t="str">
        <f t="shared" si="0"/>
        <v>0101</v>
      </c>
      <c r="D43" s="12" t="s">
        <v>6</v>
      </c>
      <c r="E43" s="12" t="str">
        <f>"成辉"</f>
        <v>成辉</v>
      </c>
      <c r="F43" s="13" t="s">
        <v>69</v>
      </c>
    </row>
    <row r="44" ht="15" customHeight="1" spans="2:6">
      <c r="B44" s="10">
        <v>42</v>
      </c>
      <c r="C44" s="12" t="str">
        <f t="shared" si="0"/>
        <v>0101</v>
      </c>
      <c r="D44" s="12" t="s">
        <v>6</v>
      </c>
      <c r="E44" s="12" t="str">
        <f>"黄克涛"</f>
        <v>黄克涛</v>
      </c>
      <c r="F44" s="13" t="s">
        <v>70</v>
      </c>
    </row>
    <row r="45" ht="15" customHeight="1" spans="2:6">
      <c r="B45" s="10">
        <v>43</v>
      </c>
      <c r="C45" s="12" t="str">
        <f t="shared" si="0"/>
        <v>0101</v>
      </c>
      <c r="D45" s="12" t="s">
        <v>6</v>
      </c>
      <c r="E45" s="12" t="str">
        <f>"陈前杰"</f>
        <v>陈前杰</v>
      </c>
      <c r="F45" s="13" t="s">
        <v>71</v>
      </c>
    </row>
    <row r="46" ht="15" customHeight="1" spans="2:6">
      <c r="B46" s="10">
        <v>44</v>
      </c>
      <c r="C46" s="12" t="str">
        <f t="shared" si="0"/>
        <v>0101</v>
      </c>
      <c r="D46" s="12" t="s">
        <v>6</v>
      </c>
      <c r="E46" s="12" t="str">
        <f>"陈祖事"</f>
        <v>陈祖事</v>
      </c>
      <c r="F46" s="13" t="s">
        <v>72</v>
      </c>
    </row>
    <row r="47" ht="15" customHeight="1" spans="2:6">
      <c r="B47" s="10">
        <v>45</v>
      </c>
      <c r="C47" s="12" t="str">
        <f t="shared" si="0"/>
        <v>0101</v>
      </c>
      <c r="D47" s="12" t="s">
        <v>6</v>
      </c>
      <c r="E47" s="12" t="str">
        <f>"吉仕宏"</f>
        <v>吉仕宏</v>
      </c>
      <c r="F47" s="13" t="s">
        <v>73</v>
      </c>
    </row>
    <row r="48" ht="15" customHeight="1" spans="2:6">
      <c r="B48" s="10">
        <v>46</v>
      </c>
      <c r="C48" s="12" t="str">
        <f t="shared" si="0"/>
        <v>0101</v>
      </c>
      <c r="D48" s="12" t="s">
        <v>6</v>
      </c>
      <c r="E48" s="12" t="str">
        <f>"陈瑞统"</f>
        <v>陈瑞统</v>
      </c>
      <c r="F48" s="13" t="s">
        <v>74</v>
      </c>
    </row>
    <row r="49" ht="15" customHeight="1" spans="2:6">
      <c r="B49" s="10">
        <v>47</v>
      </c>
      <c r="C49" s="12" t="str">
        <f t="shared" si="0"/>
        <v>0101</v>
      </c>
      <c r="D49" s="12" t="s">
        <v>6</v>
      </c>
      <c r="E49" s="12" t="str">
        <f>"古焕瑜"</f>
        <v>古焕瑜</v>
      </c>
      <c r="F49" s="13" t="s">
        <v>75</v>
      </c>
    </row>
    <row r="50" ht="15" customHeight="1" spans="2:6">
      <c r="B50" s="10">
        <v>48</v>
      </c>
      <c r="C50" s="12" t="str">
        <f t="shared" si="0"/>
        <v>0101</v>
      </c>
      <c r="D50" s="12" t="s">
        <v>6</v>
      </c>
      <c r="E50" s="12" t="str">
        <f>"吴飞"</f>
        <v>吴飞</v>
      </c>
      <c r="F50" s="13" t="s">
        <v>76</v>
      </c>
    </row>
    <row r="51" ht="15" customHeight="1" spans="2:6">
      <c r="B51" s="10">
        <v>49</v>
      </c>
      <c r="C51" s="12" t="str">
        <f t="shared" si="0"/>
        <v>0101</v>
      </c>
      <c r="D51" s="12" t="s">
        <v>6</v>
      </c>
      <c r="E51" s="12" t="str">
        <f>"黄肖健"</f>
        <v>黄肖健</v>
      </c>
      <c r="F51" s="13" t="s">
        <v>77</v>
      </c>
    </row>
    <row r="52" ht="15" customHeight="1" spans="2:6">
      <c r="B52" s="10">
        <v>50</v>
      </c>
      <c r="C52" s="12" t="str">
        <f t="shared" si="0"/>
        <v>0101</v>
      </c>
      <c r="D52" s="12" t="s">
        <v>6</v>
      </c>
      <c r="E52" s="12" t="str">
        <f>"郭高浪"</f>
        <v>郭高浪</v>
      </c>
      <c r="F52" s="13" t="s">
        <v>78</v>
      </c>
    </row>
    <row r="53" ht="15" customHeight="1" spans="2:6">
      <c r="B53" s="10">
        <v>51</v>
      </c>
      <c r="C53" s="12" t="str">
        <f t="shared" si="0"/>
        <v>0101</v>
      </c>
      <c r="D53" s="12" t="s">
        <v>6</v>
      </c>
      <c r="E53" s="12" t="str">
        <f>"林光好"</f>
        <v>林光好</v>
      </c>
      <c r="F53" s="13" t="s">
        <v>79</v>
      </c>
    </row>
    <row r="54" ht="15" customHeight="1" spans="2:6">
      <c r="B54" s="10">
        <v>52</v>
      </c>
      <c r="C54" s="12" t="str">
        <f t="shared" si="0"/>
        <v>0101</v>
      </c>
      <c r="D54" s="12" t="s">
        <v>6</v>
      </c>
      <c r="E54" s="12" t="str">
        <f>"林国东"</f>
        <v>林国东</v>
      </c>
      <c r="F54" s="13" t="s">
        <v>80</v>
      </c>
    </row>
    <row r="55" ht="15" customHeight="1" spans="2:6">
      <c r="B55" s="10">
        <v>53</v>
      </c>
      <c r="C55" s="12" t="str">
        <f t="shared" si="0"/>
        <v>0101</v>
      </c>
      <c r="D55" s="12" t="s">
        <v>6</v>
      </c>
      <c r="E55" s="12" t="str">
        <f>"卢国清"</f>
        <v>卢国清</v>
      </c>
      <c r="F55" s="13" t="s">
        <v>81</v>
      </c>
    </row>
    <row r="56" ht="15" customHeight="1" spans="2:6">
      <c r="B56" s="10">
        <v>54</v>
      </c>
      <c r="C56" s="12" t="str">
        <f t="shared" si="0"/>
        <v>0101</v>
      </c>
      <c r="D56" s="12" t="s">
        <v>6</v>
      </c>
      <c r="E56" s="12" t="str">
        <f>"高宇"</f>
        <v>高宇</v>
      </c>
      <c r="F56" s="13" t="s">
        <v>82</v>
      </c>
    </row>
    <row r="57" ht="15" customHeight="1" spans="2:6">
      <c r="B57" s="10">
        <v>55</v>
      </c>
      <c r="C57" s="12" t="str">
        <f t="shared" si="0"/>
        <v>0101</v>
      </c>
      <c r="D57" s="12" t="s">
        <v>6</v>
      </c>
      <c r="E57" s="12" t="str">
        <f>"吴琼干"</f>
        <v>吴琼干</v>
      </c>
      <c r="F57" s="13" t="s">
        <v>83</v>
      </c>
    </row>
    <row r="58" ht="15" customHeight="1" spans="2:6">
      <c r="B58" s="10">
        <v>56</v>
      </c>
      <c r="C58" s="12" t="str">
        <f t="shared" si="0"/>
        <v>0101</v>
      </c>
      <c r="D58" s="12" t="s">
        <v>6</v>
      </c>
      <c r="E58" s="12" t="str">
        <f>"林嘉嘉"</f>
        <v>林嘉嘉</v>
      </c>
      <c r="F58" s="13" t="s">
        <v>84</v>
      </c>
    </row>
    <row r="59" ht="15" customHeight="1" spans="2:6">
      <c r="B59" s="10">
        <v>57</v>
      </c>
      <c r="C59" s="12" t="str">
        <f t="shared" si="0"/>
        <v>0101</v>
      </c>
      <c r="D59" s="12" t="s">
        <v>6</v>
      </c>
      <c r="E59" s="12" t="str">
        <f>"许强"</f>
        <v>许强</v>
      </c>
      <c r="F59" s="13" t="s">
        <v>85</v>
      </c>
    </row>
    <row r="60" ht="15" customHeight="1" spans="2:6">
      <c r="B60" s="10">
        <v>58</v>
      </c>
      <c r="C60" s="12" t="str">
        <f t="shared" si="0"/>
        <v>0101</v>
      </c>
      <c r="D60" s="12" t="s">
        <v>6</v>
      </c>
      <c r="E60" s="12" t="str">
        <f>"吴清觉"</f>
        <v>吴清觉</v>
      </c>
      <c r="F60" s="13" t="s">
        <v>86</v>
      </c>
    </row>
    <row r="61" ht="15" customHeight="1" spans="2:6">
      <c r="B61" s="10">
        <v>59</v>
      </c>
      <c r="C61" s="12" t="str">
        <f t="shared" si="0"/>
        <v>0101</v>
      </c>
      <c r="D61" s="12" t="s">
        <v>6</v>
      </c>
      <c r="E61" s="12" t="str">
        <f>"周丙崇"</f>
        <v>周丙崇</v>
      </c>
      <c r="F61" s="13" t="s">
        <v>87</v>
      </c>
    </row>
    <row r="62" ht="15" customHeight="1" spans="2:6">
      <c r="B62" s="10">
        <v>60</v>
      </c>
      <c r="C62" s="12" t="str">
        <f t="shared" si="0"/>
        <v>0101</v>
      </c>
      <c r="D62" s="12" t="s">
        <v>6</v>
      </c>
      <c r="E62" s="12" t="str">
        <f>"陈东生"</f>
        <v>陈东生</v>
      </c>
      <c r="F62" s="13" t="s">
        <v>88</v>
      </c>
    </row>
    <row r="63" ht="15" customHeight="1" spans="2:6">
      <c r="B63" s="10">
        <v>61</v>
      </c>
      <c r="C63" s="12" t="str">
        <f t="shared" si="0"/>
        <v>0101</v>
      </c>
      <c r="D63" s="12" t="s">
        <v>6</v>
      </c>
      <c r="E63" s="12" t="str">
        <f>"金飞"</f>
        <v>金飞</v>
      </c>
      <c r="F63" s="13" t="s">
        <v>89</v>
      </c>
    </row>
    <row r="64" ht="15" customHeight="1" spans="2:6">
      <c r="B64" s="10">
        <v>62</v>
      </c>
      <c r="C64" s="12" t="str">
        <f t="shared" si="0"/>
        <v>0101</v>
      </c>
      <c r="D64" s="12" t="s">
        <v>6</v>
      </c>
      <c r="E64" s="12" t="str">
        <f>"王林"</f>
        <v>王林</v>
      </c>
      <c r="F64" s="13" t="s">
        <v>90</v>
      </c>
    </row>
    <row r="65" ht="15" customHeight="1" spans="2:6">
      <c r="B65" s="10">
        <v>63</v>
      </c>
      <c r="C65" s="12" t="str">
        <f t="shared" si="0"/>
        <v>0101</v>
      </c>
      <c r="D65" s="12" t="s">
        <v>6</v>
      </c>
      <c r="E65" s="12" t="str">
        <f>"虎元琪"</f>
        <v>虎元琪</v>
      </c>
      <c r="F65" s="13" t="s">
        <v>91</v>
      </c>
    </row>
    <row r="66" ht="15" customHeight="1" spans="2:6">
      <c r="B66" s="10">
        <v>64</v>
      </c>
      <c r="C66" s="12" t="str">
        <f t="shared" si="0"/>
        <v>0101</v>
      </c>
      <c r="D66" s="12" t="s">
        <v>6</v>
      </c>
      <c r="E66" s="12" t="str">
        <f>"王秀飞"</f>
        <v>王秀飞</v>
      </c>
      <c r="F66" s="13" t="s">
        <v>92</v>
      </c>
    </row>
    <row r="67" ht="15" customHeight="1" spans="2:6">
      <c r="B67" s="10">
        <v>65</v>
      </c>
      <c r="C67" s="12" t="str">
        <f t="shared" ref="C67:C130" si="1">"0101"</f>
        <v>0101</v>
      </c>
      <c r="D67" s="12" t="s">
        <v>6</v>
      </c>
      <c r="E67" s="12" t="str">
        <f>"何文斌"</f>
        <v>何文斌</v>
      </c>
      <c r="F67" s="13" t="s">
        <v>93</v>
      </c>
    </row>
    <row r="68" ht="15" customHeight="1" spans="2:6">
      <c r="B68" s="10">
        <v>66</v>
      </c>
      <c r="C68" s="12" t="str">
        <f t="shared" si="1"/>
        <v>0101</v>
      </c>
      <c r="D68" s="12" t="s">
        <v>6</v>
      </c>
      <c r="E68" s="12" t="str">
        <f>"刘献文"</f>
        <v>刘献文</v>
      </c>
      <c r="F68" s="13" t="s">
        <v>94</v>
      </c>
    </row>
    <row r="69" ht="15" customHeight="1" spans="2:6">
      <c r="B69" s="10">
        <v>67</v>
      </c>
      <c r="C69" s="12" t="str">
        <f t="shared" si="1"/>
        <v>0101</v>
      </c>
      <c r="D69" s="12" t="s">
        <v>6</v>
      </c>
      <c r="E69" s="12" t="str">
        <f>"黄文辉"</f>
        <v>黄文辉</v>
      </c>
      <c r="F69" s="13" t="s">
        <v>48</v>
      </c>
    </row>
    <row r="70" ht="15" customHeight="1" spans="2:6">
      <c r="B70" s="10">
        <v>68</v>
      </c>
      <c r="C70" s="12" t="str">
        <f t="shared" si="1"/>
        <v>0101</v>
      </c>
      <c r="D70" s="12" t="s">
        <v>6</v>
      </c>
      <c r="E70" s="12" t="str">
        <f>"王邦崇"</f>
        <v>王邦崇</v>
      </c>
      <c r="F70" s="13" t="s">
        <v>95</v>
      </c>
    </row>
    <row r="71" ht="15" customHeight="1" spans="2:6">
      <c r="B71" s="10">
        <v>69</v>
      </c>
      <c r="C71" s="12" t="str">
        <f t="shared" si="1"/>
        <v>0101</v>
      </c>
      <c r="D71" s="12" t="s">
        <v>6</v>
      </c>
      <c r="E71" s="12" t="str">
        <f>"徐文杰"</f>
        <v>徐文杰</v>
      </c>
      <c r="F71" s="13" t="s">
        <v>96</v>
      </c>
    </row>
    <row r="72" ht="15" customHeight="1" spans="2:6">
      <c r="B72" s="10">
        <v>70</v>
      </c>
      <c r="C72" s="12" t="str">
        <f t="shared" si="1"/>
        <v>0101</v>
      </c>
      <c r="D72" s="12" t="s">
        <v>6</v>
      </c>
      <c r="E72" s="12" t="str">
        <f>"梁居胜"</f>
        <v>梁居胜</v>
      </c>
      <c r="F72" s="13" t="s">
        <v>97</v>
      </c>
    </row>
    <row r="73" ht="15" customHeight="1" spans="2:6">
      <c r="B73" s="10">
        <v>71</v>
      </c>
      <c r="C73" s="12" t="str">
        <f t="shared" si="1"/>
        <v>0101</v>
      </c>
      <c r="D73" s="12" t="s">
        <v>6</v>
      </c>
      <c r="E73" s="12" t="str">
        <f>"李思平"</f>
        <v>李思平</v>
      </c>
      <c r="F73" s="13" t="s">
        <v>98</v>
      </c>
    </row>
    <row r="74" ht="15" customHeight="1" spans="2:6">
      <c r="B74" s="10">
        <v>72</v>
      </c>
      <c r="C74" s="12" t="str">
        <f t="shared" si="1"/>
        <v>0101</v>
      </c>
      <c r="D74" s="12" t="s">
        <v>6</v>
      </c>
      <c r="E74" s="12" t="str">
        <f>"陈子童"</f>
        <v>陈子童</v>
      </c>
      <c r="F74" s="13" t="s">
        <v>99</v>
      </c>
    </row>
    <row r="75" ht="15" customHeight="1" spans="2:6">
      <c r="B75" s="10">
        <v>73</v>
      </c>
      <c r="C75" s="12" t="str">
        <f t="shared" si="1"/>
        <v>0101</v>
      </c>
      <c r="D75" s="12" t="s">
        <v>6</v>
      </c>
      <c r="E75" s="12" t="str">
        <f>"龙金"</f>
        <v>龙金</v>
      </c>
      <c r="F75" s="13" t="s">
        <v>100</v>
      </c>
    </row>
    <row r="76" ht="15" customHeight="1" spans="2:6">
      <c r="B76" s="10">
        <v>74</v>
      </c>
      <c r="C76" s="12" t="str">
        <f t="shared" si="1"/>
        <v>0101</v>
      </c>
      <c r="D76" s="12" t="s">
        <v>6</v>
      </c>
      <c r="E76" s="12" t="str">
        <f>"张进华"</f>
        <v>张进华</v>
      </c>
      <c r="F76" s="13" t="s">
        <v>36</v>
      </c>
    </row>
    <row r="77" ht="15" customHeight="1" spans="2:6">
      <c r="B77" s="10">
        <v>75</v>
      </c>
      <c r="C77" s="12" t="str">
        <f t="shared" si="1"/>
        <v>0101</v>
      </c>
      <c r="D77" s="12" t="s">
        <v>6</v>
      </c>
      <c r="E77" s="12" t="str">
        <f>"陈壮"</f>
        <v>陈壮</v>
      </c>
      <c r="F77" s="13" t="s">
        <v>101</v>
      </c>
    </row>
    <row r="78" ht="15" customHeight="1" spans="2:6">
      <c r="B78" s="10">
        <v>76</v>
      </c>
      <c r="C78" s="12" t="str">
        <f t="shared" si="1"/>
        <v>0101</v>
      </c>
      <c r="D78" s="12" t="s">
        <v>6</v>
      </c>
      <c r="E78" s="12" t="str">
        <f>"冯浩乘"</f>
        <v>冯浩乘</v>
      </c>
      <c r="F78" s="13" t="s">
        <v>102</v>
      </c>
    </row>
    <row r="79" ht="15" customHeight="1" spans="2:6">
      <c r="B79" s="10">
        <v>77</v>
      </c>
      <c r="C79" s="12" t="str">
        <f t="shared" si="1"/>
        <v>0101</v>
      </c>
      <c r="D79" s="12" t="s">
        <v>6</v>
      </c>
      <c r="E79" s="12" t="str">
        <f>"陈泽遥"</f>
        <v>陈泽遥</v>
      </c>
      <c r="F79" s="13" t="s">
        <v>103</v>
      </c>
    </row>
    <row r="80" ht="15" customHeight="1" spans="2:6">
      <c r="B80" s="10">
        <v>78</v>
      </c>
      <c r="C80" s="12" t="str">
        <f t="shared" si="1"/>
        <v>0101</v>
      </c>
      <c r="D80" s="12" t="s">
        <v>6</v>
      </c>
      <c r="E80" s="12" t="str">
        <f>"卓燕诚"</f>
        <v>卓燕诚</v>
      </c>
      <c r="F80" s="13" t="s">
        <v>104</v>
      </c>
    </row>
    <row r="81" ht="15" customHeight="1" spans="2:6">
      <c r="B81" s="10">
        <v>79</v>
      </c>
      <c r="C81" s="12" t="str">
        <f t="shared" si="1"/>
        <v>0101</v>
      </c>
      <c r="D81" s="12" t="s">
        <v>6</v>
      </c>
      <c r="E81" s="12" t="str">
        <f>"吴文方"</f>
        <v>吴文方</v>
      </c>
      <c r="F81" s="13" t="s">
        <v>105</v>
      </c>
    </row>
    <row r="82" ht="15" customHeight="1" spans="2:6">
      <c r="B82" s="10">
        <v>80</v>
      </c>
      <c r="C82" s="12" t="str">
        <f t="shared" si="1"/>
        <v>0101</v>
      </c>
      <c r="D82" s="12" t="s">
        <v>6</v>
      </c>
      <c r="E82" s="12" t="str">
        <f>"杨众一"</f>
        <v>杨众一</v>
      </c>
      <c r="F82" s="13" t="s">
        <v>106</v>
      </c>
    </row>
    <row r="83" ht="15" customHeight="1" spans="2:6">
      <c r="B83" s="10">
        <v>81</v>
      </c>
      <c r="C83" s="12" t="str">
        <f t="shared" si="1"/>
        <v>0101</v>
      </c>
      <c r="D83" s="12" t="s">
        <v>6</v>
      </c>
      <c r="E83" s="12" t="str">
        <f>"符颖捷"</f>
        <v>符颖捷</v>
      </c>
      <c r="F83" s="13" t="s">
        <v>107</v>
      </c>
    </row>
    <row r="84" ht="15" customHeight="1" spans="2:6">
      <c r="B84" s="10">
        <v>82</v>
      </c>
      <c r="C84" s="12" t="str">
        <f t="shared" si="1"/>
        <v>0101</v>
      </c>
      <c r="D84" s="12" t="s">
        <v>6</v>
      </c>
      <c r="E84" s="12" t="str">
        <f>"林益功"</f>
        <v>林益功</v>
      </c>
      <c r="F84" s="13" t="s">
        <v>108</v>
      </c>
    </row>
    <row r="85" ht="15" customHeight="1" spans="2:6">
      <c r="B85" s="10">
        <v>83</v>
      </c>
      <c r="C85" s="12" t="str">
        <f t="shared" si="1"/>
        <v>0101</v>
      </c>
      <c r="D85" s="12" t="s">
        <v>6</v>
      </c>
      <c r="E85" s="12" t="str">
        <f>"黄克"</f>
        <v>黄克</v>
      </c>
      <c r="F85" s="13" t="s">
        <v>36</v>
      </c>
    </row>
    <row r="86" ht="15" customHeight="1" spans="2:6">
      <c r="B86" s="10">
        <v>84</v>
      </c>
      <c r="C86" s="12" t="str">
        <f t="shared" si="1"/>
        <v>0101</v>
      </c>
      <c r="D86" s="12" t="s">
        <v>6</v>
      </c>
      <c r="E86" s="12" t="str">
        <f>"王帅然"</f>
        <v>王帅然</v>
      </c>
      <c r="F86" s="13" t="s">
        <v>109</v>
      </c>
    </row>
    <row r="87" ht="15" customHeight="1" spans="2:6">
      <c r="B87" s="10">
        <v>85</v>
      </c>
      <c r="C87" s="12" t="str">
        <f t="shared" si="1"/>
        <v>0101</v>
      </c>
      <c r="D87" s="12" t="s">
        <v>6</v>
      </c>
      <c r="E87" s="12" t="str">
        <f>"朱成"</f>
        <v>朱成</v>
      </c>
      <c r="F87" s="13" t="s">
        <v>110</v>
      </c>
    </row>
    <row r="88" ht="15" customHeight="1" spans="2:6">
      <c r="B88" s="10">
        <v>86</v>
      </c>
      <c r="C88" s="12" t="str">
        <f t="shared" si="1"/>
        <v>0101</v>
      </c>
      <c r="D88" s="12" t="s">
        <v>6</v>
      </c>
      <c r="E88" s="12" t="str">
        <f>"陈万超"</f>
        <v>陈万超</v>
      </c>
      <c r="F88" s="13" t="s">
        <v>111</v>
      </c>
    </row>
    <row r="89" ht="15" customHeight="1" spans="2:6">
      <c r="B89" s="10">
        <v>87</v>
      </c>
      <c r="C89" s="12" t="str">
        <f t="shared" si="1"/>
        <v>0101</v>
      </c>
      <c r="D89" s="12" t="s">
        <v>6</v>
      </c>
      <c r="E89" s="12" t="str">
        <f>"覃伟明"</f>
        <v>覃伟明</v>
      </c>
      <c r="F89" s="13" t="s">
        <v>112</v>
      </c>
    </row>
    <row r="90" ht="15" customHeight="1" spans="2:6">
      <c r="B90" s="10">
        <v>88</v>
      </c>
      <c r="C90" s="12" t="str">
        <f t="shared" si="1"/>
        <v>0101</v>
      </c>
      <c r="D90" s="12" t="s">
        <v>6</v>
      </c>
      <c r="E90" s="12" t="str">
        <f>"符朝鹏"</f>
        <v>符朝鹏</v>
      </c>
      <c r="F90" s="13" t="s">
        <v>113</v>
      </c>
    </row>
    <row r="91" ht="15" customHeight="1" spans="2:6">
      <c r="B91" s="10">
        <v>89</v>
      </c>
      <c r="C91" s="12" t="str">
        <f t="shared" si="1"/>
        <v>0101</v>
      </c>
      <c r="D91" s="12" t="s">
        <v>6</v>
      </c>
      <c r="E91" s="12" t="str">
        <f>"张优镭"</f>
        <v>张优镭</v>
      </c>
      <c r="F91" s="13" t="s">
        <v>114</v>
      </c>
    </row>
    <row r="92" ht="15" customHeight="1" spans="2:6">
      <c r="B92" s="10">
        <v>90</v>
      </c>
      <c r="C92" s="12" t="str">
        <f t="shared" si="1"/>
        <v>0101</v>
      </c>
      <c r="D92" s="12" t="s">
        <v>6</v>
      </c>
      <c r="E92" s="12" t="str">
        <f>"石恺奋"</f>
        <v>石恺奋</v>
      </c>
      <c r="F92" s="13" t="s">
        <v>115</v>
      </c>
    </row>
    <row r="93" ht="15" customHeight="1" spans="2:6">
      <c r="B93" s="10">
        <v>91</v>
      </c>
      <c r="C93" s="12" t="str">
        <f t="shared" si="1"/>
        <v>0101</v>
      </c>
      <c r="D93" s="12" t="s">
        <v>6</v>
      </c>
      <c r="E93" s="12" t="str">
        <f>"许洋粽"</f>
        <v>许洋粽</v>
      </c>
      <c r="F93" s="13" t="s">
        <v>116</v>
      </c>
    </row>
    <row r="94" ht="15" customHeight="1" spans="2:6">
      <c r="B94" s="10">
        <v>92</v>
      </c>
      <c r="C94" s="12" t="str">
        <f t="shared" si="1"/>
        <v>0101</v>
      </c>
      <c r="D94" s="12" t="s">
        <v>6</v>
      </c>
      <c r="E94" s="12" t="str">
        <f>"聂惠旺"</f>
        <v>聂惠旺</v>
      </c>
      <c r="F94" s="13" t="s">
        <v>117</v>
      </c>
    </row>
    <row r="95" ht="15" customHeight="1" spans="2:6">
      <c r="B95" s="10">
        <v>93</v>
      </c>
      <c r="C95" s="12" t="str">
        <f t="shared" si="1"/>
        <v>0101</v>
      </c>
      <c r="D95" s="12" t="s">
        <v>6</v>
      </c>
      <c r="E95" s="12" t="str">
        <f>"钟斌"</f>
        <v>钟斌</v>
      </c>
      <c r="F95" s="13" t="s">
        <v>118</v>
      </c>
    </row>
    <row r="96" ht="15" customHeight="1" spans="2:6">
      <c r="B96" s="10">
        <v>94</v>
      </c>
      <c r="C96" s="12" t="str">
        <f t="shared" si="1"/>
        <v>0101</v>
      </c>
      <c r="D96" s="12" t="s">
        <v>6</v>
      </c>
      <c r="E96" s="12" t="str">
        <f>"黄意鋆"</f>
        <v>黄意鋆</v>
      </c>
      <c r="F96" s="13" t="s">
        <v>119</v>
      </c>
    </row>
    <row r="97" ht="15" customHeight="1" spans="2:6">
      <c r="B97" s="10">
        <v>95</v>
      </c>
      <c r="C97" s="12" t="str">
        <f t="shared" si="1"/>
        <v>0101</v>
      </c>
      <c r="D97" s="12" t="s">
        <v>6</v>
      </c>
      <c r="E97" s="12" t="str">
        <f>"符兴伦"</f>
        <v>符兴伦</v>
      </c>
      <c r="F97" s="13" t="s">
        <v>120</v>
      </c>
    </row>
    <row r="98" ht="15" customHeight="1" spans="2:6">
      <c r="B98" s="10">
        <v>96</v>
      </c>
      <c r="C98" s="12" t="str">
        <f t="shared" si="1"/>
        <v>0101</v>
      </c>
      <c r="D98" s="12" t="s">
        <v>6</v>
      </c>
      <c r="E98" s="12" t="str">
        <f>"羊本伟"</f>
        <v>羊本伟</v>
      </c>
      <c r="F98" s="13" t="s">
        <v>121</v>
      </c>
    </row>
    <row r="99" ht="15" customHeight="1" spans="2:6">
      <c r="B99" s="10">
        <v>97</v>
      </c>
      <c r="C99" s="12" t="str">
        <f t="shared" si="1"/>
        <v>0101</v>
      </c>
      <c r="D99" s="12" t="s">
        <v>6</v>
      </c>
      <c r="E99" s="12" t="str">
        <f>"陈业宝"</f>
        <v>陈业宝</v>
      </c>
      <c r="F99" s="13" t="s">
        <v>122</v>
      </c>
    </row>
    <row r="100" ht="15" customHeight="1" spans="2:6">
      <c r="B100" s="10">
        <v>98</v>
      </c>
      <c r="C100" s="12" t="str">
        <f t="shared" si="1"/>
        <v>0101</v>
      </c>
      <c r="D100" s="12" t="s">
        <v>6</v>
      </c>
      <c r="E100" s="12" t="str">
        <f>"蔡任远"</f>
        <v>蔡任远</v>
      </c>
      <c r="F100" s="13" t="s">
        <v>123</v>
      </c>
    </row>
    <row r="101" ht="15" customHeight="1" spans="2:6">
      <c r="B101" s="10">
        <v>99</v>
      </c>
      <c r="C101" s="12" t="str">
        <f t="shared" si="1"/>
        <v>0101</v>
      </c>
      <c r="D101" s="12" t="s">
        <v>6</v>
      </c>
      <c r="E101" s="12" t="str">
        <f>"黄兴"</f>
        <v>黄兴</v>
      </c>
      <c r="F101" s="13" t="s">
        <v>34</v>
      </c>
    </row>
    <row r="102" ht="15" customHeight="1" spans="2:6">
      <c r="B102" s="10">
        <v>100</v>
      </c>
      <c r="C102" s="12" t="str">
        <f t="shared" si="1"/>
        <v>0101</v>
      </c>
      <c r="D102" s="12" t="s">
        <v>6</v>
      </c>
      <c r="E102" s="12" t="str">
        <f>"符传康"</f>
        <v>符传康</v>
      </c>
      <c r="F102" s="13" t="s">
        <v>124</v>
      </c>
    </row>
    <row r="103" ht="15" customHeight="1" spans="2:6">
      <c r="B103" s="10">
        <v>101</v>
      </c>
      <c r="C103" s="12" t="str">
        <f t="shared" si="1"/>
        <v>0101</v>
      </c>
      <c r="D103" s="12" t="s">
        <v>6</v>
      </c>
      <c r="E103" s="12" t="str">
        <f>"羊生勇"</f>
        <v>羊生勇</v>
      </c>
      <c r="F103" s="13" t="s">
        <v>125</v>
      </c>
    </row>
    <row r="104" ht="15" customHeight="1" spans="2:6">
      <c r="B104" s="10">
        <v>102</v>
      </c>
      <c r="C104" s="12" t="str">
        <f t="shared" si="1"/>
        <v>0101</v>
      </c>
      <c r="D104" s="12" t="s">
        <v>6</v>
      </c>
      <c r="E104" s="12" t="str">
        <f>"钟庆红"</f>
        <v>钟庆红</v>
      </c>
      <c r="F104" s="13" t="s">
        <v>126</v>
      </c>
    </row>
    <row r="105" ht="15" customHeight="1" spans="2:6">
      <c r="B105" s="10">
        <v>103</v>
      </c>
      <c r="C105" s="12" t="str">
        <f t="shared" si="1"/>
        <v>0101</v>
      </c>
      <c r="D105" s="12" t="s">
        <v>6</v>
      </c>
      <c r="E105" s="12" t="str">
        <f>"林汉全"</f>
        <v>林汉全</v>
      </c>
      <c r="F105" s="13" t="s">
        <v>127</v>
      </c>
    </row>
    <row r="106" ht="15" customHeight="1" spans="2:6">
      <c r="B106" s="10">
        <v>104</v>
      </c>
      <c r="C106" s="12" t="str">
        <f t="shared" si="1"/>
        <v>0101</v>
      </c>
      <c r="D106" s="12" t="s">
        <v>6</v>
      </c>
      <c r="E106" s="12" t="str">
        <f>"赵宗靖"</f>
        <v>赵宗靖</v>
      </c>
      <c r="F106" s="13" t="s">
        <v>128</v>
      </c>
    </row>
    <row r="107" ht="15" customHeight="1" spans="2:6">
      <c r="B107" s="10">
        <v>105</v>
      </c>
      <c r="C107" s="12" t="str">
        <f t="shared" si="1"/>
        <v>0101</v>
      </c>
      <c r="D107" s="12" t="s">
        <v>6</v>
      </c>
      <c r="E107" s="12" t="str">
        <f>"黄学"</f>
        <v>黄学</v>
      </c>
      <c r="F107" s="13" t="s">
        <v>129</v>
      </c>
    </row>
    <row r="108" ht="15" customHeight="1" spans="2:6">
      <c r="B108" s="10">
        <v>106</v>
      </c>
      <c r="C108" s="12" t="str">
        <f t="shared" si="1"/>
        <v>0101</v>
      </c>
      <c r="D108" s="12" t="s">
        <v>6</v>
      </c>
      <c r="E108" s="12" t="str">
        <f>"陈荻"</f>
        <v>陈荻</v>
      </c>
      <c r="F108" s="13" t="s">
        <v>130</v>
      </c>
    </row>
    <row r="109" ht="15" customHeight="1" spans="2:6">
      <c r="B109" s="10">
        <v>107</v>
      </c>
      <c r="C109" s="12" t="str">
        <f t="shared" si="1"/>
        <v>0101</v>
      </c>
      <c r="D109" s="12" t="s">
        <v>6</v>
      </c>
      <c r="E109" s="12" t="str">
        <f>"叶绵孝"</f>
        <v>叶绵孝</v>
      </c>
      <c r="F109" s="13" t="s">
        <v>131</v>
      </c>
    </row>
    <row r="110" ht="15" customHeight="1" spans="2:6">
      <c r="B110" s="10">
        <v>108</v>
      </c>
      <c r="C110" s="12" t="str">
        <f t="shared" si="1"/>
        <v>0101</v>
      </c>
      <c r="D110" s="12" t="s">
        <v>6</v>
      </c>
      <c r="E110" s="12" t="str">
        <f>"何荣耀"</f>
        <v>何荣耀</v>
      </c>
      <c r="F110" s="13" t="s">
        <v>132</v>
      </c>
    </row>
    <row r="111" ht="15" customHeight="1" spans="2:6">
      <c r="B111" s="10">
        <v>109</v>
      </c>
      <c r="C111" s="12" t="str">
        <f t="shared" si="1"/>
        <v>0101</v>
      </c>
      <c r="D111" s="12" t="s">
        <v>6</v>
      </c>
      <c r="E111" s="12" t="str">
        <f>"许志华"</f>
        <v>许志华</v>
      </c>
      <c r="F111" s="13" t="s">
        <v>133</v>
      </c>
    </row>
    <row r="112" ht="15" customHeight="1" spans="2:6">
      <c r="B112" s="10">
        <v>110</v>
      </c>
      <c r="C112" s="12" t="str">
        <f t="shared" si="1"/>
        <v>0101</v>
      </c>
      <c r="D112" s="12" t="s">
        <v>6</v>
      </c>
      <c r="E112" s="12" t="str">
        <f>"黄浩"</f>
        <v>黄浩</v>
      </c>
      <c r="F112" s="13" t="s">
        <v>134</v>
      </c>
    </row>
    <row r="113" ht="15" customHeight="1" spans="2:6">
      <c r="B113" s="10">
        <v>111</v>
      </c>
      <c r="C113" s="12" t="str">
        <f t="shared" si="1"/>
        <v>0101</v>
      </c>
      <c r="D113" s="12" t="s">
        <v>6</v>
      </c>
      <c r="E113" s="12" t="str">
        <f>"林文泽"</f>
        <v>林文泽</v>
      </c>
      <c r="F113" s="13" t="s">
        <v>48</v>
      </c>
    </row>
    <row r="114" ht="15" customHeight="1" spans="2:6">
      <c r="B114" s="10">
        <v>112</v>
      </c>
      <c r="C114" s="12" t="str">
        <f t="shared" si="1"/>
        <v>0101</v>
      </c>
      <c r="D114" s="12" t="s">
        <v>6</v>
      </c>
      <c r="E114" s="12" t="str">
        <f>"仉膺栋"</f>
        <v>仉膺栋</v>
      </c>
      <c r="F114" s="13" t="s">
        <v>135</v>
      </c>
    </row>
    <row r="115" ht="15" customHeight="1" spans="2:6">
      <c r="B115" s="10">
        <v>113</v>
      </c>
      <c r="C115" s="12" t="str">
        <f t="shared" si="1"/>
        <v>0101</v>
      </c>
      <c r="D115" s="12" t="s">
        <v>6</v>
      </c>
      <c r="E115" s="12" t="str">
        <f>"王高宇"</f>
        <v>王高宇</v>
      </c>
      <c r="F115" s="13" t="s">
        <v>136</v>
      </c>
    </row>
    <row r="116" ht="15" customHeight="1" spans="2:6">
      <c r="B116" s="10">
        <v>114</v>
      </c>
      <c r="C116" s="12" t="str">
        <f t="shared" si="1"/>
        <v>0101</v>
      </c>
      <c r="D116" s="12" t="s">
        <v>6</v>
      </c>
      <c r="E116" s="12" t="str">
        <f>"王健"</f>
        <v>王健</v>
      </c>
      <c r="F116" s="13" t="s">
        <v>137</v>
      </c>
    </row>
    <row r="117" ht="15" customHeight="1" spans="2:6">
      <c r="B117" s="10">
        <v>115</v>
      </c>
      <c r="C117" s="12" t="str">
        <f t="shared" si="1"/>
        <v>0101</v>
      </c>
      <c r="D117" s="12" t="s">
        <v>6</v>
      </c>
      <c r="E117" s="12" t="str">
        <f>"黄明望"</f>
        <v>黄明望</v>
      </c>
      <c r="F117" s="13" t="s">
        <v>138</v>
      </c>
    </row>
    <row r="118" ht="15" customHeight="1" spans="2:6">
      <c r="B118" s="10">
        <v>116</v>
      </c>
      <c r="C118" s="12" t="str">
        <f t="shared" si="1"/>
        <v>0101</v>
      </c>
      <c r="D118" s="12" t="s">
        <v>6</v>
      </c>
      <c r="E118" s="12" t="str">
        <f>"王志孔"</f>
        <v>王志孔</v>
      </c>
      <c r="F118" s="13" t="s">
        <v>139</v>
      </c>
    </row>
    <row r="119" ht="15" customHeight="1" spans="2:6">
      <c r="B119" s="10">
        <v>117</v>
      </c>
      <c r="C119" s="12" t="str">
        <f t="shared" si="1"/>
        <v>0101</v>
      </c>
      <c r="D119" s="12" t="s">
        <v>6</v>
      </c>
      <c r="E119" s="12" t="str">
        <f>"李绍应"</f>
        <v>李绍应</v>
      </c>
      <c r="F119" s="13" t="s">
        <v>140</v>
      </c>
    </row>
    <row r="120" ht="15" customHeight="1" spans="2:6">
      <c r="B120" s="10">
        <v>118</v>
      </c>
      <c r="C120" s="12" t="str">
        <f t="shared" si="1"/>
        <v>0101</v>
      </c>
      <c r="D120" s="12" t="s">
        <v>6</v>
      </c>
      <c r="E120" s="12" t="str">
        <f>"吉造"</f>
        <v>吉造</v>
      </c>
      <c r="F120" s="13" t="s">
        <v>28</v>
      </c>
    </row>
    <row r="121" ht="15" customHeight="1" spans="2:6">
      <c r="B121" s="10">
        <v>119</v>
      </c>
      <c r="C121" s="12" t="str">
        <f t="shared" si="1"/>
        <v>0101</v>
      </c>
      <c r="D121" s="12" t="s">
        <v>6</v>
      </c>
      <c r="E121" s="12" t="str">
        <f>"陈慧"</f>
        <v>陈慧</v>
      </c>
      <c r="F121" s="13" t="s">
        <v>141</v>
      </c>
    </row>
    <row r="122" ht="15" customHeight="1" spans="2:6">
      <c r="B122" s="10">
        <v>120</v>
      </c>
      <c r="C122" s="12" t="str">
        <f t="shared" si="1"/>
        <v>0101</v>
      </c>
      <c r="D122" s="12" t="s">
        <v>6</v>
      </c>
      <c r="E122" s="12" t="str">
        <f>"邢维坚"</f>
        <v>邢维坚</v>
      </c>
      <c r="F122" s="13" t="s">
        <v>32</v>
      </c>
    </row>
    <row r="123" ht="15" customHeight="1" spans="2:6">
      <c r="B123" s="10">
        <v>121</v>
      </c>
      <c r="C123" s="12" t="str">
        <f t="shared" si="1"/>
        <v>0101</v>
      </c>
      <c r="D123" s="12" t="s">
        <v>6</v>
      </c>
      <c r="E123" s="12" t="str">
        <f>"卓怀平"</f>
        <v>卓怀平</v>
      </c>
      <c r="F123" s="13" t="s">
        <v>142</v>
      </c>
    </row>
    <row r="124" ht="15" customHeight="1" spans="2:6">
      <c r="B124" s="10">
        <v>122</v>
      </c>
      <c r="C124" s="12" t="str">
        <f t="shared" si="1"/>
        <v>0101</v>
      </c>
      <c r="D124" s="12" t="s">
        <v>6</v>
      </c>
      <c r="E124" s="12" t="str">
        <f>"姚介帆"</f>
        <v>姚介帆</v>
      </c>
      <c r="F124" s="13" t="s">
        <v>55</v>
      </c>
    </row>
    <row r="125" ht="15" customHeight="1" spans="2:6">
      <c r="B125" s="10">
        <v>123</v>
      </c>
      <c r="C125" s="12" t="str">
        <f t="shared" si="1"/>
        <v>0101</v>
      </c>
      <c r="D125" s="12" t="s">
        <v>6</v>
      </c>
      <c r="E125" s="12" t="str">
        <f>"陈小强"</f>
        <v>陈小强</v>
      </c>
      <c r="F125" s="13" t="s">
        <v>143</v>
      </c>
    </row>
    <row r="126" ht="15" customHeight="1" spans="2:6">
      <c r="B126" s="10">
        <v>124</v>
      </c>
      <c r="C126" s="12" t="str">
        <f t="shared" si="1"/>
        <v>0101</v>
      </c>
      <c r="D126" s="12" t="s">
        <v>6</v>
      </c>
      <c r="E126" s="12" t="str">
        <f>"吴邦祺"</f>
        <v>吴邦祺</v>
      </c>
      <c r="F126" s="13" t="s">
        <v>144</v>
      </c>
    </row>
    <row r="127" ht="15" customHeight="1" spans="2:6">
      <c r="B127" s="10">
        <v>125</v>
      </c>
      <c r="C127" s="12" t="str">
        <f t="shared" si="1"/>
        <v>0101</v>
      </c>
      <c r="D127" s="12" t="s">
        <v>6</v>
      </c>
      <c r="E127" s="12" t="str">
        <f>"陈嘉树"</f>
        <v>陈嘉树</v>
      </c>
      <c r="F127" s="13" t="s">
        <v>136</v>
      </c>
    </row>
    <row r="128" ht="15" customHeight="1" spans="2:6">
      <c r="B128" s="10">
        <v>126</v>
      </c>
      <c r="C128" s="12" t="str">
        <f t="shared" si="1"/>
        <v>0101</v>
      </c>
      <c r="D128" s="12" t="s">
        <v>6</v>
      </c>
      <c r="E128" s="12" t="str">
        <f>"符桂斌"</f>
        <v>符桂斌</v>
      </c>
      <c r="F128" s="13" t="s">
        <v>145</v>
      </c>
    </row>
    <row r="129" ht="15" customHeight="1" spans="2:6">
      <c r="B129" s="10">
        <v>127</v>
      </c>
      <c r="C129" s="12" t="str">
        <f t="shared" si="1"/>
        <v>0101</v>
      </c>
      <c r="D129" s="12" t="s">
        <v>6</v>
      </c>
      <c r="E129" s="12" t="str">
        <f>"陈重桃"</f>
        <v>陈重桃</v>
      </c>
      <c r="F129" s="13" t="s">
        <v>146</v>
      </c>
    </row>
    <row r="130" ht="15" customHeight="1" spans="2:6">
      <c r="B130" s="10">
        <v>128</v>
      </c>
      <c r="C130" s="12" t="str">
        <f t="shared" si="1"/>
        <v>0101</v>
      </c>
      <c r="D130" s="12" t="s">
        <v>6</v>
      </c>
      <c r="E130" s="12" t="str">
        <f>"吴育辉"</f>
        <v>吴育辉</v>
      </c>
      <c r="F130" s="13" t="s">
        <v>147</v>
      </c>
    </row>
    <row r="131" ht="15" customHeight="1" spans="2:6">
      <c r="B131" s="10">
        <v>129</v>
      </c>
      <c r="C131" s="12" t="str">
        <f t="shared" ref="C131:C157" si="2">"0101"</f>
        <v>0101</v>
      </c>
      <c r="D131" s="12" t="s">
        <v>6</v>
      </c>
      <c r="E131" s="12" t="str">
        <f>"陈垂友"</f>
        <v>陈垂友</v>
      </c>
      <c r="F131" s="13" t="s">
        <v>148</v>
      </c>
    </row>
    <row r="132" ht="15" customHeight="1" spans="2:6">
      <c r="B132" s="10">
        <v>130</v>
      </c>
      <c r="C132" s="12" t="str">
        <f t="shared" si="2"/>
        <v>0101</v>
      </c>
      <c r="D132" s="12" t="s">
        <v>6</v>
      </c>
      <c r="E132" s="12" t="str">
        <f>"陈春"</f>
        <v>陈春</v>
      </c>
      <c r="F132" s="13" t="s">
        <v>149</v>
      </c>
    </row>
    <row r="133" ht="15" customHeight="1" spans="2:6">
      <c r="B133" s="10">
        <v>131</v>
      </c>
      <c r="C133" s="12" t="str">
        <f t="shared" si="2"/>
        <v>0101</v>
      </c>
      <c r="D133" s="12" t="s">
        <v>6</v>
      </c>
      <c r="E133" s="12" t="str">
        <f>"胡其泽"</f>
        <v>胡其泽</v>
      </c>
      <c r="F133" s="13" t="s">
        <v>150</v>
      </c>
    </row>
    <row r="134" ht="15" customHeight="1" spans="2:6">
      <c r="B134" s="10">
        <v>132</v>
      </c>
      <c r="C134" s="12" t="str">
        <f t="shared" si="2"/>
        <v>0101</v>
      </c>
      <c r="D134" s="12" t="s">
        <v>6</v>
      </c>
      <c r="E134" s="12" t="str">
        <f>"蔡为民"</f>
        <v>蔡为民</v>
      </c>
      <c r="F134" s="13" t="s">
        <v>151</v>
      </c>
    </row>
    <row r="135" ht="15" customHeight="1" spans="2:6">
      <c r="B135" s="10">
        <v>133</v>
      </c>
      <c r="C135" s="12" t="str">
        <f t="shared" si="2"/>
        <v>0101</v>
      </c>
      <c r="D135" s="12" t="s">
        <v>6</v>
      </c>
      <c r="E135" s="12" t="str">
        <f>"徐文德"</f>
        <v>徐文德</v>
      </c>
      <c r="F135" s="13" t="s">
        <v>152</v>
      </c>
    </row>
    <row r="136" ht="15" customHeight="1" spans="2:6">
      <c r="B136" s="10">
        <v>134</v>
      </c>
      <c r="C136" s="12" t="str">
        <f t="shared" si="2"/>
        <v>0101</v>
      </c>
      <c r="D136" s="12" t="s">
        <v>6</v>
      </c>
      <c r="E136" s="12" t="str">
        <f>"符新朝"</f>
        <v>符新朝</v>
      </c>
      <c r="F136" s="13" t="s">
        <v>153</v>
      </c>
    </row>
    <row r="137" ht="15" customHeight="1" spans="2:6">
      <c r="B137" s="10">
        <v>135</v>
      </c>
      <c r="C137" s="12" t="str">
        <f t="shared" si="2"/>
        <v>0101</v>
      </c>
      <c r="D137" s="12" t="s">
        <v>6</v>
      </c>
      <c r="E137" s="12" t="str">
        <f>"王达健"</f>
        <v>王达健</v>
      </c>
      <c r="F137" s="13" t="s">
        <v>154</v>
      </c>
    </row>
    <row r="138" ht="15" customHeight="1" spans="2:6">
      <c r="B138" s="10">
        <v>136</v>
      </c>
      <c r="C138" s="12" t="str">
        <f t="shared" si="2"/>
        <v>0101</v>
      </c>
      <c r="D138" s="12" t="s">
        <v>6</v>
      </c>
      <c r="E138" s="12" t="str">
        <f>"黄书鑫"</f>
        <v>黄书鑫</v>
      </c>
      <c r="F138" s="13" t="s">
        <v>155</v>
      </c>
    </row>
    <row r="139" ht="15" customHeight="1" spans="2:6">
      <c r="B139" s="10">
        <v>137</v>
      </c>
      <c r="C139" s="12" t="str">
        <f t="shared" si="2"/>
        <v>0101</v>
      </c>
      <c r="D139" s="12" t="s">
        <v>6</v>
      </c>
      <c r="E139" s="12" t="str">
        <f>"凌鸿允"</f>
        <v>凌鸿允</v>
      </c>
      <c r="F139" s="13" t="s">
        <v>138</v>
      </c>
    </row>
    <row r="140" ht="15" customHeight="1" spans="2:6">
      <c r="B140" s="10">
        <v>138</v>
      </c>
      <c r="C140" s="12" t="str">
        <f t="shared" si="2"/>
        <v>0101</v>
      </c>
      <c r="D140" s="12" t="s">
        <v>6</v>
      </c>
      <c r="E140" s="12" t="str">
        <f>"陈信洋"</f>
        <v>陈信洋</v>
      </c>
      <c r="F140" s="13" t="s">
        <v>156</v>
      </c>
    </row>
    <row r="141" ht="15" customHeight="1" spans="2:6">
      <c r="B141" s="10">
        <v>139</v>
      </c>
      <c r="C141" s="12" t="str">
        <f t="shared" si="2"/>
        <v>0101</v>
      </c>
      <c r="D141" s="12" t="s">
        <v>6</v>
      </c>
      <c r="E141" s="12" t="str">
        <f>"黄学元"</f>
        <v>黄学元</v>
      </c>
      <c r="F141" s="13" t="s">
        <v>157</v>
      </c>
    </row>
    <row r="142" ht="15" customHeight="1" spans="2:6">
      <c r="B142" s="10">
        <v>140</v>
      </c>
      <c r="C142" s="12" t="str">
        <f t="shared" si="2"/>
        <v>0101</v>
      </c>
      <c r="D142" s="12" t="s">
        <v>6</v>
      </c>
      <c r="E142" s="12" t="str">
        <f>"廖智民"</f>
        <v>廖智民</v>
      </c>
      <c r="F142" s="13" t="s">
        <v>158</v>
      </c>
    </row>
    <row r="143" ht="15" customHeight="1" spans="2:6">
      <c r="B143" s="10">
        <v>141</v>
      </c>
      <c r="C143" s="12" t="str">
        <f t="shared" si="2"/>
        <v>0101</v>
      </c>
      <c r="D143" s="12" t="s">
        <v>6</v>
      </c>
      <c r="E143" s="12" t="str">
        <f>"刘晟"</f>
        <v>刘晟</v>
      </c>
      <c r="F143" s="13" t="s">
        <v>159</v>
      </c>
    </row>
    <row r="144" ht="15" customHeight="1" spans="2:6">
      <c r="B144" s="10">
        <v>142</v>
      </c>
      <c r="C144" s="12" t="str">
        <f t="shared" si="2"/>
        <v>0101</v>
      </c>
      <c r="D144" s="12" t="s">
        <v>6</v>
      </c>
      <c r="E144" s="12" t="str">
        <f>"林航进"</f>
        <v>林航进</v>
      </c>
      <c r="F144" s="13" t="s">
        <v>160</v>
      </c>
    </row>
    <row r="145" ht="15" customHeight="1" spans="2:6">
      <c r="B145" s="10">
        <v>143</v>
      </c>
      <c r="C145" s="12" t="str">
        <f t="shared" si="2"/>
        <v>0101</v>
      </c>
      <c r="D145" s="12" t="s">
        <v>6</v>
      </c>
      <c r="E145" s="12" t="str">
        <f>"王星"</f>
        <v>王星</v>
      </c>
      <c r="F145" s="13" t="s">
        <v>161</v>
      </c>
    </row>
    <row r="146" ht="15" customHeight="1" spans="2:6">
      <c r="B146" s="10">
        <v>144</v>
      </c>
      <c r="C146" s="12" t="str">
        <f t="shared" si="2"/>
        <v>0101</v>
      </c>
      <c r="D146" s="12" t="s">
        <v>6</v>
      </c>
      <c r="E146" s="12" t="str">
        <f>"林先跃"</f>
        <v>林先跃</v>
      </c>
      <c r="F146" s="13" t="s">
        <v>162</v>
      </c>
    </row>
    <row r="147" ht="15" customHeight="1" spans="2:6">
      <c r="B147" s="10">
        <v>145</v>
      </c>
      <c r="C147" s="12" t="str">
        <f t="shared" si="2"/>
        <v>0101</v>
      </c>
      <c r="D147" s="12" t="s">
        <v>6</v>
      </c>
      <c r="E147" s="12" t="str">
        <f>"陈司松"</f>
        <v>陈司松</v>
      </c>
      <c r="F147" s="13" t="s">
        <v>163</v>
      </c>
    </row>
    <row r="148" ht="15" customHeight="1" spans="2:6">
      <c r="B148" s="10">
        <v>146</v>
      </c>
      <c r="C148" s="12" t="str">
        <f t="shared" si="2"/>
        <v>0101</v>
      </c>
      <c r="D148" s="12" t="s">
        <v>6</v>
      </c>
      <c r="E148" s="12" t="str">
        <f>"赵永熙"</f>
        <v>赵永熙</v>
      </c>
      <c r="F148" s="13" t="s">
        <v>164</v>
      </c>
    </row>
    <row r="149" ht="15" customHeight="1" spans="2:6">
      <c r="B149" s="10">
        <v>147</v>
      </c>
      <c r="C149" s="12" t="str">
        <f t="shared" si="2"/>
        <v>0101</v>
      </c>
      <c r="D149" s="12" t="s">
        <v>6</v>
      </c>
      <c r="E149" s="12" t="str">
        <f>"杨济民"</f>
        <v>杨济民</v>
      </c>
      <c r="F149" s="13" t="s">
        <v>165</v>
      </c>
    </row>
    <row r="150" ht="15" customHeight="1" spans="2:6">
      <c r="B150" s="10">
        <v>148</v>
      </c>
      <c r="C150" s="12" t="str">
        <f t="shared" si="2"/>
        <v>0101</v>
      </c>
      <c r="D150" s="12" t="s">
        <v>6</v>
      </c>
      <c r="E150" s="12" t="str">
        <f>"许崇确"</f>
        <v>许崇确</v>
      </c>
      <c r="F150" s="13" t="s">
        <v>166</v>
      </c>
    </row>
    <row r="151" ht="15" customHeight="1" spans="2:6">
      <c r="B151" s="10">
        <v>149</v>
      </c>
      <c r="C151" s="12" t="str">
        <f t="shared" si="2"/>
        <v>0101</v>
      </c>
      <c r="D151" s="12" t="s">
        <v>6</v>
      </c>
      <c r="E151" s="12" t="str">
        <f>"黄宏武"</f>
        <v>黄宏武</v>
      </c>
      <c r="F151" s="13" t="s">
        <v>129</v>
      </c>
    </row>
    <row r="152" ht="15" customHeight="1" spans="2:6">
      <c r="B152" s="10">
        <v>150</v>
      </c>
      <c r="C152" s="12" t="str">
        <f t="shared" si="2"/>
        <v>0101</v>
      </c>
      <c r="D152" s="12" t="s">
        <v>6</v>
      </c>
      <c r="E152" s="12" t="str">
        <f>"杨款"</f>
        <v>杨款</v>
      </c>
      <c r="F152" s="13" t="s">
        <v>167</v>
      </c>
    </row>
    <row r="153" ht="15" customHeight="1" spans="2:6">
      <c r="B153" s="10">
        <v>151</v>
      </c>
      <c r="C153" s="12" t="str">
        <f t="shared" si="2"/>
        <v>0101</v>
      </c>
      <c r="D153" s="12" t="s">
        <v>6</v>
      </c>
      <c r="E153" s="12" t="str">
        <f>"黄东超"</f>
        <v>黄东超</v>
      </c>
      <c r="F153" s="13" t="s">
        <v>168</v>
      </c>
    </row>
    <row r="154" ht="15" customHeight="1" spans="2:6">
      <c r="B154" s="10">
        <v>152</v>
      </c>
      <c r="C154" s="12" t="str">
        <f t="shared" si="2"/>
        <v>0101</v>
      </c>
      <c r="D154" s="12" t="s">
        <v>6</v>
      </c>
      <c r="E154" s="12" t="str">
        <f>"侯道帆"</f>
        <v>侯道帆</v>
      </c>
      <c r="F154" s="13" t="s">
        <v>169</v>
      </c>
    </row>
    <row r="155" ht="15" customHeight="1" spans="2:6">
      <c r="B155" s="10">
        <v>153</v>
      </c>
      <c r="C155" s="12" t="str">
        <f t="shared" si="2"/>
        <v>0101</v>
      </c>
      <c r="D155" s="12" t="s">
        <v>6</v>
      </c>
      <c r="E155" s="12" t="str">
        <f>"庄原"</f>
        <v>庄原</v>
      </c>
      <c r="F155" s="13" t="s">
        <v>170</v>
      </c>
    </row>
    <row r="156" ht="15" customHeight="1" spans="2:6">
      <c r="B156" s="10">
        <v>154</v>
      </c>
      <c r="C156" s="12" t="str">
        <f t="shared" si="2"/>
        <v>0101</v>
      </c>
      <c r="D156" s="12" t="s">
        <v>6</v>
      </c>
      <c r="E156" s="12" t="str">
        <f>"吴锡品"</f>
        <v>吴锡品</v>
      </c>
      <c r="F156" s="13" t="s">
        <v>171</v>
      </c>
    </row>
    <row r="157" ht="15" customHeight="1" spans="2:6">
      <c r="B157" s="10">
        <v>155</v>
      </c>
      <c r="C157" s="12" t="str">
        <f t="shared" si="2"/>
        <v>0101</v>
      </c>
      <c r="D157" s="12" t="s">
        <v>6</v>
      </c>
      <c r="E157" s="12" t="str">
        <f>"邹钟林"</f>
        <v>邹钟林</v>
      </c>
      <c r="F157" s="13" t="s">
        <v>135</v>
      </c>
    </row>
    <row r="158" ht="15" customHeight="1" spans="2:6">
      <c r="B158" s="10">
        <v>156</v>
      </c>
      <c r="C158" s="11" t="str">
        <f t="shared" ref="C158:C221" si="3">"0102"</f>
        <v>0102</v>
      </c>
      <c r="D158" s="12" t="s">
        <v>172</v>
      </c>
      <c r="E158" s="12" t="s">
        <v>173</v>
      </c>
      <c r="F158" s="13" t="s">
        <v>174</v>
      </c>
    </row>
    <row r="159" ht="15" customHeight="1" spans="2:6">
      <c r="B159" s="10">
        <v>157</v>
      </c>
      <c r="C159" s="11" t="str">
        <f t="shared" si="3"/>
        <v>0102</v>
      </c>
      <c r="D159" s="12" t="s">
        <v>172</v>
      </c>
      <c r="E159" s="12" t="s">
        <v>175</v>
      </c>
      <c r="F159" s="13" t="s">
        <v>176</v>
      </c>
    </row>
    <row r="160" ht="15" customHeight="1" spans="2:6">
      <c r="B160" s="10">
        <v>158</v>
      </c>
      <c r="C160" s="11" t="str">
        <f t="shared" si="3"/>
        <v>0102</v>
      </c>
      <c r="D160" s="12" t="s">
        <v>172</v>
      </c>
      <c r="E160" s="12" t="s">
        <v>177</v>
      </c>
      <c r="F160" s="13" t="s">
        <v>178</v>
      </c>
    </row>
    <row r="161" ht="15" customHeight="1" spans="2:6">
      <c r="B161" s="10">
        <v>159</v>
      </c>
      <c r="C161" s="11" t="str">
        <f t="shared" si="3"/>
        <v>0102</v>
      </c>
      <c r="D161" s="12" t="s">
        <v>172</v>
      </c>
      <c r="E161" s="12" t="s">
        <v>179</v>
      </c>
      <c r="F161" s="13" t="s">
        <v>180</v>
      </c>
    </row>
    <row r="162" ht="15" customHeight="1" spans="2:6">
      <c r="B162" s="10">
        <v>160</v>
      </c>
      <c r="C162" s="11" t="str">
        <f t="shared" si="3"/>
        <v>0102</v>
      </c>
      <c r="D162" s="12" t="s">
        <v>172</v>
      </c>
      <c r="E162" s="12" t="s">
        <v>181</v>
      </c>
      <c r="F162" s="13" t="s">
        <v>182</v>
      </c>
    </row>
    <row r="163" ht="15" customHeight="1" spans="2:6">
      <c r="B163" s="10">
        <v>161</v>
      </c>
      <c r="C163" s="11" t="str">
        <f t="shared" si="3"/>
        <v>0102</v>
      </c>
      <c r="D163" s="12" t="s">
        <v>172</v>
      </c>
      <c r="E163" s="12" t="s">
        <v>183</v>
      </c>
      <c r="F163" s="13" t="s">
        <v>184</v>
      </c>
    </row>
    <row r="164" ht="15" customHeight="1" spans="2:6">
      <c r="B164" s="10">
        <v>162</v>
      </c>
      <c r="C164" s="11" t="str">
        <f t="shared" si="3"/>
        <v>0102</v>
      </c>
      <c r="D164" s="12" t="s">
        <v>172</v>
      </c>
      <c r="E164" s="12" t="s">
        <v>185</v>
      </c>
      <c r="F164" s="13" t="s">
        <v>186</v>
      </c>
    </row>
    <row r="165" ht="15" customHeight="1" spans="2:6">
      <c r="B165" s="10">
        <v>163</v>
      </c>
      <c r="C165" s="11" t="str">
        <f t="shared" si="3"/>
        <v>0102</v>
      </c>
      <c r="D165" s="12" t="s">
        <v>172</v>
      </c>
      <c r="E165" s="12" t="s">
        <v>187</v>
      </c>
      <c r="F165" s="13" t="s">
        <v>188</v>
      </c>
    </row>
    <row r="166" ht="15" customHeight="1" spans="2:6">
      <c r="B166" s="10">
        <v>164</v>
      </c>
      <c r="C166" s="11" t="str">
        <f t="shared" si="3"/>
        <v>0102</v>
      </c>
      <c r="D166" s="12" t="s">
        <v>172</v>
      </c>
      <c r="E166" s="12" t="s">
        <v>189</v>
      </c>
      <c r="F166" s="13" t="s">
        <v>190</v>
      </c>
    </row>
    <row r="167" ht="15" customHeight="1" spans="2:6">
      <c r="B167" s="10">
        <v>165</v>
      </c>
      <c r="C167" s="11" t="str">
        <f t="shared" si="3"/>
        <v>0102</v>
      </c>
      <c r="D167" s="12" t="s">
        <v>172</v>
      </c>
      <c r="E167" s="12" t="s">
        <v>191</v>
      </c>
      <c r="F167" s="13" t="s">
        <v>192</v>
      </c>
    </row>
    <row r="168" ht="15" customHeight="1" spans="2:6">
      <c r="B168" s="10">
        <v>166</v>
      </c>
      <c r="C168" s="11" t="str">
        <f t="shared" si="3"/>
        <v>0102</v>
      </c>
      <c r="D168" s="12" t="s">
        <v>172</v>
      </c>
      <c r="E168" s="12" t="s">
        <v>193</v>
      </c>
      <c r="F168" s="13" t="s">
        <v>194</v>
      </c>
    </row>
    <row r="169" ht="15" customHeight="1" spans="2:6">
      <c r="B169" s="10">
        <v>167</v>
      </c>
      <c r="C169" s="11" t="str">
        <f t="shared" si="3"/>
        <v>0102</v>
      </c>
      <c r="D169" s="12" t="s">
        <v>172</v>
      </c>
      <c r="E169" s="12" t="s">
        <v>195</v>
      </c>
      <c r="F169" s="13" t="s">
        <v>196</v>
      </c>
    </row>
    <row r="170" ht="15" customHeight="1" spans="2:6">
      <c r="B170" s="10">
        <v>168</v>
      </c>
      <c r="C170" s="12" t="str">
        <f t="shared" si="3"/>
        <v>0102</v>
      </c>
      <c r="D170" s="12" t="s">
        <v>172</v>
      </c>
      <c r="E170" s="12" t="str">
        <f>"王文芳"</f>
        <v>王文芳</v>
      </c>
      <c r="F170" s="13" t="s">
        <v>197</v>
      </c>
    </row>
    <row r="171" ht="15" customHeight="1" spans="2:6">
      <c r="B171" s="10">
        <v>169</v>
      </c>
      <c r="C171" s="12" t="str">
        <f t="shared" si="3"/>
        <v>0102</v>
      </c>
      <c r="D171" s="12" t="s">
        <v>172</v>
      </c>
      <c r="E171" s="12" t="str">
        <f>"林鑫"</f>
        <v>林鑫</v>
      </c>
      <c r="F171" s="13" t="s">
        <v>198</v>
      </c>
    </row>
    <row r="172" ht="15" customHeight="1" spans="2:6">
      <c r="B172" s="10">
        <v>170</v>
      </c>
      <c r="C172" s="12" t="str">
        <f t="shared" si="3"/>
        <v>0102</v>
      </c>
      <c r="D172" s="12" t="s">
        <v>172</v>
      </c>
      <c r="E172" s="12" t="str">
        <f>"林丽婷"</f>
        <v>林丽婷</v>
      </c>
      <c r="F172" s="13" t="s">
        <v>199</v>
      </c>
    </row>
    <row r="173" ht="15" customHeight="1" spans="2:6">
      <c r="B173" s="10">
        <v>171</v>
      </c>
      <c r="C173" s="12" t="str">
        <f t="shared" si="3"/>
        <v>0102</v>
      </c>
      <c r="D173" s="12" t="s">
        <v>172</v>
      </c>
      <c r="E173" s="12" t="str">
        <f>"高漫联"</f>
        <v>高漫联</v>
      </c>
      <c r="F173" s="13" t="s">
        <v>200</v>
      </c>
    </row>
    <row r="174" ht="15" customHeight="1" spans="2:6">
      <c r="B174" s="10">
        <v>172</v>
      </c>
      <c r="C174" s="12" t="str">
        <f t="shared" si="3"/>
        <v>0102</v>
      </c>
      <c r="D174" s="12" t="s">
        <v>172</v>
      </c>
      <c r="E174" s="12" t="str">
        <f>"陈宵曼"</f>
        <v>陈宵曼</v>
      </c>
      <c r="F174" s="13" t="s">
        <v>201</v>
      </c>
    </row>
    <row r="175" ht="15" customHeight="1" spans="2:6">
      <c r="B175" s="10">
        <v>173</v>
      </c>
      <c r="C175" s="12" t="str">
        <f t="shared" si="3"/>
        <v>0102</v>
      </c>
      <c r="D175" s="12" t="s">
        <v>172</v>
      </c>
      <c r="E175" s="12" t="str">
        <f>"刘婉莹"</f>
        <v>刘婉莹</v>
      </c>
      <c r="F175" s="13" t="s">
        <v>202</v>
      </c>
    </row>
    <row r="176" ht="15" customHeight="1" spans="2:6">
      <c r="B176" s="10">
        <v>174</v>
      </c>
      <c r="C176" s="12" t="str">
        <f t="shared" si="3"/>
        <v>0102</v>
      </c>
      <c r="D176" s="12" t="s">
        <v>172</v>
      </c>
      <c r="E176" s="12" t="str">
        <f>"黄海妹"</f>
        <v>黄海妹</v>
      </c>
      <c r="F176" s="13" t="s">
        <v>203</v>
      </c>
    </row>
    <row r="177" ht="15" customHeight="1" spans="2:6">
      <c r="B177" s="10">
        <v>175</v>
      </c>
      <c r="C177" s="12" t="str">
        <f t="shared" si="3"/>
        <v>0102</v>
      </c>
      <c r="D177" s="12" t="s">
        <v>172</v>
      </c>
      <c r="E177" s="12" t="str">
        <f>"梁希"</f>
        <v>梁希</v>
      </c>
      <c r="F177" s="13" t="s">
        <v>204</v>
      </c>
    </row>
    <row r="178" ht="15" customHeight="1" spans="2:6">
      <c r="B178" s="10">
        <v>176</v>
      </c>
      <c r="C178" s="12" t="str">
        <f t="shared" si="3"/>
        <v>0102</v>
      </c>
      <c r="D178" s="12" t="s">
        <v>172</v>
      </c>
      <c r="E178" s="12" t="str">
        <f>"郭秀梅"</f>
        <v>郭秀梅</v>
      </c>
      <c r="F178" s="13" t="s">
        <v>205</v>
      </c>
    </row>
    <row r="179" ht="15" customHeight="1" spans="2:6">
      <c r="B179" s="10">
        <v>177</v>
      </c>
      <c r="C179" s="12" t="str">
        <f t="shared" si="3"/>
        <v>0102</v>
      </c>
      <c r="D179" s="12" t="s">
        <v>172</v>
      </c>
      <c r="E179" s="12" t="str">
        <f>"黄依晴"</f>
        <v>黄依晴</v>
      </c>
      <c r="F179" s="13" t="s">
        <v>206</v>
      </c>
    </row>
    <row r="180" ht="15" customHeight="1" spans="2:6">
      <c r="B180" s="10">
        <v>178</v>
      </c>
      <c r="C180" s="12" t="str">
        <f t="shared" si="3"/>
        <v>0102</v>
      </c>
      <c r="D180" s="12" t="s">
        <v>172</v>
      </c>
      <c r="E180" s="12" t="str">
        <f>"冯琳茹"</f>
        <v>冯琳茹</v>
      </c>
      <c r="F180" s="13" t="s">
        <v>207</v>
      </c>
    </row>
    <row r="181" ht="15" customHeight="1" spans="2:6">
      <c r="B181" s="10">
        <v>179</v>
      </c>
      <c r="C181" s="12" t="str">
        <f t="shared" si="3"/>
        <v>0102</v>
      </c>
      <c r="D181" s="12" t="s">
        <v>172</v>
      </c>
      <c r="E181" s="12" t="str">
        <f>"符莹莹"</f>
        <v>符莹莹</v>
      </c>
      <c r="F181" s="13" t="s">
        <v>208</v>
      </c>
    </row>
    <row r="182" ht="15" customHeight="1" spans="2:6">
      <c r="B182" s="10">
        <v>180</v>
      </c>
      <c r="C182" s="12" t="str">
        <f t="shared" si="3"/>
        <v>0102</v>
      </c>
      <c r="D182" s="12" t="s">
        <v>172</v>
      </c>
      <c r="E182" s="12" t="str">
        <f>"汪惠团"</f>
        <v>汪惠团</v>
      </c>
      <c r="F182" s="13" t="s">
        <v>209</v>
      </c>
    </row>
    <row r="183" ht="15" customHeight="1" spans="2:6">
      <c r="B183" s="10">
        <v>181</v>
      </c>
      <c r="C183" s="12" t="str">
        <f t="shared" si="3"/>
        <v>0102</v>
      </c>
      <c r="D183" s="12" t="s">
        <v>172</v>
      </c>
      <c r="E183" s="12" t="str">
        <f>"郭冬兰"</f>
        <v>郭冬兰</v>
      </c>
      <c r="F183" s="13" t="s">
        <v>210</v>
      </c>
    </row>
    <row r="184" ht="15" customHeight="1" spans="2:6">
      <c r="B184" s="10">
        <v>182</v>
      </c>
      <c r="C184" s="12" t="str">
        <f t="shared" si="3"/>
        <v>0102</v>
      </c>
      <c r="D184" s="12" t="s">
        <v>172</v>
      </c>
      <c r="E184" s="12" t="str">
        <f>"陈亚贵"</f>
        <v>陈亚贵</v>
      </c>
      <c r="F184" s="13" t="s">
        <v>211</v>
      </c>
    </row>
    <row r="185" ht="15" customHeight="1" spans="2:6">
      <c r="B185" s="10">
        <v>183</v>
      </c>
      <c r="C185" s="12" t="str">
        <f t="shared" si="3"/>
        <v>0102</v>
      </c>
      <c r="D185" s="12" t="s">
        <v>172</v>
      </c>
      <c r="E185" s="12" t="str">
        <f>"陈怡"</f>
        <v>陈怡</v>
      </c>
      <c r="F185" s="13" t="s">
        <v>212</v>
      </c>
    </row>
    <row r="186" ht="15" customHeight="1" spans="2:6">
      <c r="B186" s="10">
        <v>184</v>
      </c>
      <c r="C186" s="12" t="str">
        <f t="shared" si="3"/>
        <v>0102</v>
      </c>
      <c r="D186" s="12" t="s">
        <v>172</v>
      </c>
      <c r="E186" s="12" t="str">
        <f>"王宏"</f>
        <v>王宏</v>
      </c>
      <c r="F186" s="13" t="s">
        <v>213</v>
      </c>
    </row>
    <row r="187" ht="15" customHeight="1" spans="2:6">
      <c r="B187" s="10">
        <v>185</v>
      </c>
      <c r="C187" s="12" t="str">
        <f t="shared" si="3"/>
        <v>0102</v>
      </c>
      <c r="D187" s="12" t="s">
        <v>172</v>
      </c>
      <c r="E187" s="12" t="str">
        <f>"庄乐美"</f>
        <v>庄乐美</v>
      </c>
      <c r="F187" s="13" t="s">
        <v>214</v>
      </c>
    </row>
    <row r="188" ht="15" customHeight="1" spans="2:6">
      <c r="B188" s="10">
        <v>186</v>
      </c>
      <c r="C188" s="12" t="str">
        <f t="shared" si="3"/>
        <v>0102</v>
      </c>
      <c r="D188" s="12" t="s">
        <v>172</v>
      </c>
      <c r="E188" s="12" t="str">
        <f>"李秀"</f>
        <v>李秀</v>
      </c>
      <c r="F188" s="13" t="s">
        <v>215</v>
      </c>
    </row>
    <row r="189" ht="15" customHeight="1" spans="2:6">
      <c r="B189" s="10">
        <v>187</v>
      </c>
      <c r="C189" s="12" t="str">
        <f t="shared" si="3"/>
        <v>0102</v>
      </c>
      <c r="D189" s="12" t="s">
        <v>172</v>
      </c>
      <c r="E189" s="12" t="str">
        <f>"黄薇薇"</f>
        <v>黄薇薇</v>
      </c>
      <c r="F189" s="13" t="s">
        <v>216</v>
      </c>
    </row>
    <row r="190" ht="15" customHeight="1" spans="2:6">
      <c r="B190" s="10">
        <v>188</v>
      </c>
      <c r="C190" s="12" t="str">
        <f t="shared" si="3"/>
        <v>0102</v>
      </c>
      <c r="D190" s="12" t="s">
        <v>172</v>
      </c>
      <c r="E190" s="12" t="str">
        <f>"刘洋洋"</f>
        <v>刘洋洋</v>
      </c>
      <c r="F190" s="13" t="s">
        <v>217</v>
      </c>
    </row>
    <row r="191" ht="15" customHeight="1" spans="2:6">
      <c r="B191" s="10">
        <v>189</v>
      </c>
      <c r="C191" s="12" t="str">
        <f t="shared" si="3"/>
        <v>0102</v>
      </c>
      <c r="D191" s="12" t="s">
        <v>172</v>
      </c>
      <c r="E191" s="12" t="str">
        <f>"胡小部"</f>
        <v>胡小部</v>
      </c>
      <c r="F191" s="13" t="s">
        <v>218</v>
      </c>
    </row>
    <row r="192" ht="15" customHeight="1" spans="2:6">
      <c r="B192" s="10">
        <v>190</v>
      </c>
      <c r="C192" s="12" t="str">
        <f t="shared" si="3"/>
        <v>0102</v>
      </c>
      <c r="D192" s="12" t="s">
        <v>172</v>
      </c>
      <c r="E192" s="12" t="str">
        <f>"张议竹"</f>
        <v>张议竹</v>
      </c>
      <c r="F192" s="13" t="s">
        <v>219</v>
      </c>
    </row>
    <row r="193" ht="15" customHeight="1" spans="2:6">
      <c r="B193" s="10">
        <v>191</v>
      </c>
      <c r="C193" s="12" t="str">
        <f t="shared" si="3"/>
        <v>0102</v>
      </c>
      <c r="D193" s="12" t="s">
        <v>172</v>
      </c>
      <c r="E193" s="12" t="str">
        <f>"胡小雪"</f>
        <v>胡小雪</v>
      </c>
      <c r="F193" s="13" t="s">
        <v>220</v>
      </c>
    </row>
    <row r="194" ht="15" customHeight="1" spans="2:6">
      <c r="B194" s="10">
        <v>192</v>
      </c>
      <c r="C194" s="12" t="str">
        <f t="shared" si="3"/>
        <v>0102</v>
      </c>
      <c r="D194" s="12" t="s">
        <v>172</v>
      </c>
      <c r="E194" s="12" t="str">
        <f>"陆海雲"</f>
        <v>陆海雲</v>
      </c>
      <c r="F194" s="13" t="s">
        <v>221</v>
      </c>
    </row>
    <row r="195" ht="15" customHeight="1" spans="2:6">
      <c r="B195" s="10">
        <v>193</v>
      </c>
      <c r="C195" s="12" t="str">
        <f t="shared" si="3"/>
        <v>0102</v>
      </c>
      <c r="D195" s="12" t="s">
        <v>172</v>
      </c>
      <c r="E195" s="12" t="str">
        <f>"李双敏"</f>
        <v>李双敏</v>
      </c>
      <c r="F195" s="13" t="s">
        <v>222</v>
      </c>
    </row>
    <row r="196" ht="15" customHeight="1" spans="2:6">
      <c r="B196" s="10">
        <v>194</v>
      </c>
      <c r="C196" s="12" t="str">
        <f t="shared" si="3"/>
        <v>0102</v>
      </c>
      <c r="D196" s="12" t="s">
        <v>172</v>
      </c>
      <c r="E196" s="12" t="str">
        <f>"林建柳"</f>
        <v>林建柳</v>
      </c>
      <c r="F196" s="13" t="s">
        <v>223</v>
      </c>
    </row>
    <row r="197" ht="15" customHeight="1" spans="2:6">
      <c r="B197" s="10">
        <v>195</v>
      </c>
      <c r="C197" s="12" t="str">
        <f t="shared" si="3"/>
        <v>0102</v>
      </c>
      <c r="D197" s="12" t="s">
        <v>172</v>
      </c>
      <c r="E197" s="12" t="str">
        <f>"王一桔"</f>
        <v>王一桔</v>
      </c>
      <c r="F197" s="13" t="s">
        <v>224</v>
      </c>
    </row>
    <row r="198" ht="15" customHeight="1" spans="2:6">
      <c r="B198" s="10">
        <v>196</v>
      </c>
      <c r="C198" s="12" t="str">
        <f t="shared" si="3"/>
        <v>0102</v>
      </c>
      <c r="D198" s="12" t="s">
        <v>172</v>
      </c>
      <c r="E198" s="12" t="str">
        <f>"甘春艳"</f>
        <v>甘春艳</v>
      </c>
      <c r="F198" s="13" t="s">
        <v>225</v>
      </c>
    </row>
    <row r="199" ht="15" customHeight="1" spans="2:6">
      <c r="B199" s="10">
        <v>197</v>
      </c>
      <c r="C199" s="12" t="str">
        <f t="shared" si="3"/>
        <v>0102</v>
      </c>
      <c r="D199" s="12" t="s">
        <v>172</v>
      </c>
      <c r="E199" s="12" t="str">
        <f>"李浪"</f>
        <v>李浪</v>
      </c>
      <c r="F199" s="13" t="s">
        <v>226</v>
      </c>
    </row>
    <row r="200" ht="15" customHeight="1" spans="2:6">
      <c r="B200" s="10">
        <v>198</v>
      </c>
      <c r="C200" s="12" t="str">
        <f t="shared" si="3"/>
        <v>0102</v>
      </c>
      <c r="D200" s="12" t="s">
        <v>172</v>
      </c>
      <c r="E200" s="12" t="str">
        <f>"莫丽平"</f>
        <v>莫丽平</v>
      </c>
      <c r="F200" s="13" t="s">
        <v>182</v>
      </c>
    </row>
    <row r="201" ht="15" customHeight="1" spans="2:6">
      <c r="B201" s="10">
        <v>199</v>
      </c>
      <c r="C201" s="12" t="str">
        <f t="shared" si="3"/>
        <v>0102</v>
      </c>
      <c r="D201" s="12" t="s">
        <v>172</v>
      </c>
      <c r="E201" s="12" t="str">
        <f>"许青娜"</f>
        <v>许青娜</v>
      </c>
      <c r="F201" s="13" t="s">
        <v>227</v>
      </c>
    </row>
    <row r="202" ht="15" customHeight="1" spans="2:6">
      <c r="B202" s="10">
        <v>200</v>
      </c>
      <c r="C202" s="12" t="str">
        <f t="shared" si="3"/>
        <v>0102</v>
      </c>
      <c r="D202" s="12" t="s">
        <v>172</v>
      </c>
      <c r="E202" s="12" t="str">
        <f>"吴芬萍"</f>
        <v>吴芬萍</v>
      </c>
      <c r="F202" s="13" t="s">
        <v>182</v>
      </c>
    </row>
    <row r="203" ht="15" customHeight="1" spans="2:6">
      <c r="B203" s="10">
        <v>201</v>
      </c>
      <c r="C203" s="12" t="str">
        <f t="shared" si="3"/>
        <v>0102</v>
      </c>
      <c r="D203" s="12" t="s">
        <v>172</v>
      </c>
      <c r="E203" s="12" t="str">
        <f>"范宇婷"</f>
        <v>范宇婷</v>
      </c>
      <c r="F203" s="13" t="s">
        <v>228</v>
      </c>
    </row>
    <row r="204" ht="15" customHeight="1" spans="2:6">
      <c r="B204" s="10">
        <v>202</v>
      </c>
      <c r="C204" s="12" t="str">
        <f t="shared" si="3"/>
        <v>0102</v>
      </c>
      <c r="D204" s="12" t="s">
        <v>172</v>
      </c>
      <c r="E204" s="12" t="str">
        <f>"肖琼燕"</f>
        <v>肖琼燕</v>
      </c>
      <c r="F204" s="13" t="s">
        <v>229</v>
      </c>
    </row>
    <row r="205" ht="15" customHeight="1" spans="2:6">
      <c r="B205" s="10">
        <v>203</v>
      </c>
      <c r="C205" s="12" t="str">
        <f t="shared" si="3"/>
        <v>0102</v>
      </c>
      <c r="D205" s="12" t="s">
        <v>172</v>
      </c>
      <c r="E205" s="12" t="str">
        <f>"林妹"</f>
        <v>林妹</v>
      </c>
      <c r="F205" s="13" t="s">
        <v>230</v>
      </c>
    </row>
    <row r="206" ht="15" customHeight="1" spans="2:6">
      <c r="B206" s="10">
        <v>204</v>
      </c>
      <c r="C206" s="12" t="str">
        <f t="shared" si="3"/>
        <v>0102</v>
      </c>
      <c r="D206" s="12" t="s">
        <v>172</v>
      </c>
      <c r="E206" s="12" t="str">
        <f>"吴香琼"</f>
        <v>吴香琼</v>
      </c>
      <c r="F206" s="13" t="s">
        <v>231</v>
      </c>
    </row>
    <row r="207" ht="15" customHeight="1" spans="2:6">
      <c r="B207" s="10">
        <v>205</v>
      </c>
      <c r="C207" s="12" t="str">
        <f t="shared" si="3"/>
        <v>0102</v>
      </c>
      <c r="D207" s="12" t="s">
        <v>172</v>
      </c>
      <c r="E207" s="12" t="str">
        <f>"黄佳静"</f>
        <v>黄佳静</v>
      </c>
      <c r="F207" s="13" t="s">
        <v>232</v>
      </c>
    </row>
    <row r="208" ht="15" customHeight="1" spans="2:6">
      <c r="B208" s="10">
        <v>206</v>
      </c>
      <c r="C208" s="12" t="str">
        <f t="shared" si="3"/>
        <v>0102</v>
      </c>
      <c r="D208" s="12" t="s">
        <v>172</v>
      </c>
      <c r="E208" s="12" t="str">
        <f>"钟玲玲"</f>
        <v>钟玲玲</v>
      </c>
      <c r="F208" s="13" t="s">
        <v>233</v>
      </c>
    </row>
    <row r="209" ht="15" customHeight="1" spans="2:6">
      <c r="B209" s="10">
        <v>207</v>
      </c>
      <c r="C209" s="12" t="str">
        <f t="shared" si="3"/>
        <v>0102</v>
      </c>
      <c r="D209" s="12" t="s">
        <v>172</v>
      </c>
      <c r="E209" s="12" t="str">
        <f>"陈怡繁"</f>
        <v>陈怡繁</v>
      </c>
      <c r="F209" s="13" t="s">
        <v>234</v>
      </c>
    </row>
    <row r="210" ht="15" customHeight="1" spans="2:6">
      <c r="B210" s="10">
        <v>208</v>
      </c>
      <c r="C210" s="12" t="str">
        <f t="shared" si="3"/>
        <v>0102</v>
      </c>
      <c r="D210" s="12" t="s">
        <v>172</v>
      </c>
      <c r="E210" s="12" t="str">
        <f>"李慧慧"</f>
        <v>李慧慧</v>
      </c>
      <c r="F210" s="13" t="s">
        <v>235</v>
      </c>
    </row>
    <row r="211" ht="15" customHeight="1" spans="2:6">
      <c r="B211" s="10">
        <v>209</v>
      </c>
      <c r="C211" s="12" t="str">
        <f t="shared" si="3"/>
        <v>0102</v>
      </c>
      <c r="D211" s="12" t="s">
        <v>172</v>
      </c>
      <c r="E211" s="12" t="str">
        <f>"吉丽娜"</f>
        <v>吉丽娜</v>
      </c>
      <c r="F211" s="13" t="s">
        <v>236</v>
      </c>
    </row>
    <row r="212" ht="15" customHeight="1" spans="2:6">
      <c r="B212" s="10">
        <v>210</v>
      </c>
      <c r="C212" s="12" t="str">
        <f t="shared" si="3"/>
        <v>0102</v>
      </c>
      <c r="D212" s="12" t="s">
        <v>172</v>
      </c>
      <c r="E212" s="12" t="str">
        <f>"刘辰"</f>
        <v>刘辰</v>
      </c>
      <c r="F212" s="13" t="s">
        <v>237</v>
      </c>
    </row>
    <row r="213" ht="15" customHeight="1" spans="2:6">
      <c r="B213" s="10">
        <v>211</v>
      </c>
      <c r="C213" s="12" t="str">
        <f t="shared" si="3"/>
        <v>0102</v>
      </c>
      <c r="D213" s="12" t="s">
        <v>172</v>
      </c>
      <c r="E213" s="12" t="str">
        <f>"罗佳雅"</f>
        <v>罗佳雅</v>
      </c>
      <c r="F213" s="13" t="s">
        <v>238</v>
      </c>
    </row>
    <row r="214" ht="15" customHeight="1" spans="2:6">
      <c r="B214" s="10">
        <v>212</v>
      </c>
      <c r="C214" s="12" t="str">
        <f t="shared" si="3"/>
        <v>0102</v>
      </c>
      <c r="D214" s="12" t="s">
        <v>172</v>
      </c>
      <c r="E214" s="12" t="str">
        <f>"符俊花"</f>
        <v>符俊花</v>
      </c>
      <c r="F214" s="13" t="s">
        <v>239</v>
      </c>
    </row>
    <row r="215" ht="15" customHeight="1" spans="2:6">
      <c r="B215" s="10">
        <v>213</v>
      </c>
      <c r="C215" s="12" t="str">
        <f t="shared" si="3"/>
        <v>0102</v>
      </c>
      <c r="D215" s="12" t="s">
        <v>172</v>
      </c>
      <c r="E215" s="12" t="str">
        <f>"石绮绮"</f>
        <v>石绮绮</v>
      </c>
      <c r="F215" s="13" t="s">
        <v>240</v>
      </c>
    </row>
    <row r="216" ht="15" customHeight="1" spans="2:6">
      <c r="B216" s="10">
        <v>214</v>
      </c>
      <c r="C216" s="12" t="str">
        <f t="shared" si="3"/>
        <v>0102</v>
      </c>
      <c r="D216" s="12" t="s">
        <v>172</v>
      </c>
      <c r="E216" s="12" t="str">
        <f>"陈丽云"</f>
        <v>陈丽云</v>
      </c>
      <c r="F216" s="13" t="s">
        <v>241</v>
      </c>
    </row>
    <row r="217" ht="15" customHeight="1" spans="2:6">
      <c r="B217" s="10">
        <v>215</v>
      </c>
      <c r="C217" s="12" t="str">
        <f t="shared" si="3"/>
        <v>0102</v>
      </c>
      <c r="D217" s="12" t="s">
        <v>172</v>
      </c>
      <c r="E217" s="12" t="str">
        <f>"孙美君"</f>
        <v>孙美君</v>
      </c>
      <c r="F217" s="13" t="s">
        <v>242</v>
      </c>
    </row>
    <row r="218" ht="15" customHeight="1" spans="2:6">
      <c r="B218" s="10">
        <v>216</v>
      </c>
      <c r="C218" s="12" t="str">
        <f t="shared" si="3"/>
        <v>0102</v>
      </c>
      <c r="D218" s="12" t="s">
        <v>172</v>
      </c>
      <c r="E218" s="12" t="str">
        <f>"祝雯怡"</f>
        <v>祝雯怡</v>
      </c>
      <c r="F218" s="13" t="s">
        <v>243</v>
      </c>
    </row>
    <row r="219" ht="15" customHeight="1" spans="2:6">
      <c r="B219" s="10">
        <v>217</v>
      </c>
      <c r="C219" s="12" t="str">
        <f t="shared" si="3"/>
        <v>0102</v>
      </c>
      <c r="D219" s="12" t="s">
        <v>172</v>
      </c>
      <c r="E219" s="12" t="str">
        <f>"黄冬影 "</f>
        <v>黄冬影 </v>
      </c>
      <c r="F219" s="13" t="s">
        <v>244</v>
      </c>
    </row>
    <row r="220" ht="15" customHeight="1" spans="2:6">
      <c r="B220" s="10">
        <v>218</v>
      </c>
      <c r="C220" s="12" t="str">
        <f t="shared" si="3"/>
        <v>0102</v>
      </c>
      <c r="D220" s="12" t="s">
        <v>172</v>
      </c>
      <c r="E220" s="12" t="str">
        <f>"黄成华"</f>
        <v>黄成华</v>
      </c>
      <c r="F220" s="13" t="s">
        <v>245</v>
      </c>
    </row>
    <row r="221" ht="15" customHeight="1" spans="2:6">
      <c r="B221" s="10">
        <v>219</v>
      </c>
      <c r="C221" s="12" t="str">
        <f t="shared" si="3"/>
        <v>0102</v>
      </c>
      <c r="D221" s="12" t="s">
        <v>172</v>
      </c>
      <c r="E221" s="12" t="str">
        <f>"黄碧慧"</f>
        <v>黄碧慧</v>
      </c>
      <c r="F221" s="13" t="s">
        <v>246</v>
      </c>
    </row>
    <row r="222" ht="15" customHeight="1" spans="2:6">
      <c r="B222" s="10">
        <v>220</v>
      </c>
      <c r="C222" s="12" t="str">
        <f t="shared" ref="C222:C276" si="4">"0102"</f>
        <v>0102</v>
      </c>
      <c r="D222" s="12" t="s">
        <v>172</v>
      </c>
      <c r="E222" s="12" t="str">
        <f>"黄秀定"</f>
        <v>黄秀定</v>
      </c>
      <c r="F222" s="13" t="s">
        <v>247</v>
      </c>
    </row>
    <row r="223" ht="15" customHeight="1" spans="2:6">
      <c r="B223" s="10">
        <v>221</v>
      </c>
      <c r="C223" s="12" t="str">
        <f t="shared" si="4"/>
        <v>0102</v>
      </c>
      <c r="D223" s="12" t="s">
        <v>172</v>
      </c>
      <c r="E223" s="12" t="str">
        <f>"陈惠充"</f>
        <v>陈惠充</v>
      </c>
      <c r="F223" s="13" t="s">
        <v>248</v>
      </c>
    </row>
    <row r="224" ht="15" customHeight="1" spans="2:6">
      <c r="B224" s="10">
        <v>222</v>
      </c>
      <c r="C224" s="12" t="str">
        <f t="shared" si="4"/>
        <v>0102</v>
      </c>
      <c r="D224" s="12" t="s">
        <v>172</v>
      </c>
      <c r="E224" s="12" t="str">
        <f>"莫业灵"</f>
        <v>莫业灵</v>
      </c>
      <c r="F224" s="13" t="s">
        <v>249</v>
      </c>
    </row>
    <row r="225" ht="15" customHeight="1" spans="2:6">
      <c r="B225" s="10">
        <v>223</v>
      </c>
      <c r="C225" s="12" t="str">
        <f t="shared" si="4"/>
        <v>0102</v>
      </c>
      <c r="D225" s="12" t="s">
        <v>172</v>
      </c>
      <c r="E225" s="12" t="str">
        <f>"罗雨蝶"</f>
        <v>罗雨蝶</v>
      </c>
      <c r="F225" s="13" t="s">
        <v>250</v>
      </c>
    </row>
    <row r="226" ht="15" customHeight="1" spans="2:6">
      <c r="B226" s="10">
        <v>224</v>
      </c>
      <c r="C226" s="12" t="str">
        <f t="shared" si="4"/>
        <v>0102</v>
      </c>
      <c r="D226" s="12" t="s">
        <v>172</v>
      </c>
      <c r="E226" s="12" t="str">
        <f>"张小芳"</f>
        <v>张小芳</v>
      </c>
      <c r="F226" s="13" t="s">
        <v>251</v>
      </c>
    </row>
    <row r="227" ht="15" customHeight="1" spans="2:6">
      <c r="B227" s="10">
        <v>225</v>
      </c>
      <c r="C227" s="12" t="str">
        <f t="shared" si="4"/>
        <v>0102</v>
      </c>
      <c r="D227" s="12" t="s">
        <v>172</v>
      </c>
      <c r="E227" s="12" t="str">
        <f>"林丹"</f>
        <v>林丹</v>
      </c>
      <c r="F227" s="13" t="s">
        <v>252</v>
      </c>
    </row>
    <row r="228" ht="15" customHeight="1" spans="2:6">
      <c r="B228" s="10">
        <v>226</v>
      </c>
      <c r="C228" s="12" t="str">
        <f t="shared" si="4"/>
        <v>0102</v>
      </c>
      <c r="D228" s="12" t="s">
        <v>172</v>
      </c>
      <c r="E228" s="12" t="str">
        <f>"胡小阴"</f>
        <v>胡小阴</v>
      </c>
      <c r="F228" s="13" t="s">
        <v>253</v>
      </c>
    </row>
    <row r="229" ht="15" customHeight="1" spans="2:6">
      <c r="B229" s="10">
        <v>227</v>
      </c>
      <c r="C229" s="12" t="str">
        <f t="shared" si="4"/>
        <v>0102</v>
      </c>
      <c r="D229" s="12" t="s">
        <v>172</v>
      </c>
      <c r="E229" s="12" t="str">
        <f>"陈雅婷"</f>
        <v>陈雅婷</v>
      </c>
      <c r="F229" s="13" t="s">
        <v>254</v>
      </c>
    </row>
    <row r="230" ht="15" customHeight="1" spans="2:6">
      <c r="B230" s="10">
        <v>228</v>
      </c>
      <c r="C230" s="12" t="str">
        <f t="shared" si="4"/>
        <v>0102</v>
      </c>
      <c r="D230" s="12" t="s">
        <v>172</v>
      </c>
      <c r="E230" s="12" t="str">
        <f>"陈绵玲"</f>
        <v>陈绵玲</v>
      </c>
      <c r="F230" s="13" t="s">
        <v>255</v>
      </c>
    </row>
    <row r="231" ht="15" customHeight="1" spans="2:6">
      <c r="B231" s="10">
        <v>229</v>
      </c>
      <c r="C231" s="12" t="str">
        <f t="shared" si="4"/>
        <v>0102</v>
      </c>
      <c r="D231" s="12" t="s">
        <v>172</v>
      </c>
      <c r="E231" s="12" t="str">
        <f>"陈靖"</f>
        <v>陈靖</v>
      </c>
      <c r="F231" s="13" t="s">
        <v>256</v>
      </c>
    </row>
    <row r="232" ht="15" customHeight="1" spans="2:6">
      <c r="B232" s="10">
        <v>230</v>
      </c>
      <c r="C232" s="12" t="str">
        <f t="shared" si="4"/>
        <v>0102</v>
      </c>
      <c r="D232" s="12" t="s">
        <v>172</v>
      </c>
      <c r="E232" s="12" t="str">
        <f>"黄晓婧"</f>
        <v>黄晓婧</v>
      </c>
      <c r="F232" s="13" t="s">
        <v>257</v>
      </c>
    </row>
    <row r="233" ht="15" customHeight="1" spans="2:6">
      <c r="B233" s="10">
        <v>231</v>
      </c>
      <c r="C233" s="12" t="str">
        <f t="shared" si="4"/>
        <v>0102</v>
      </c>
      <c r="D233" s="12" t="s">
        <v>172</v>
      </c>
      <c r="E233" s="12" t="str">
        <f>"凌杨羽"</f>
        <v>凌杨羽</v>
      </c>
      <c r="F233" s="13" t="s">
        <v>258</v>
      </c>
    </row>
    <row r="234" ht="15" customHeight="1" spans="2:6">
      <c r="B234" s="10">
        <v>232</v>
      </c>
      <c r="C234" s="12" t="str">
        <f t="shared" si="4"/>
        <v>0102</v>
      </c>
      <c r="D234" s="12" t="s">
        <v>172</v>
      </c>
      <c r="E234" s="12" t="str">
        <f>"李唯伟"</f>
        <v>李唯伟</v>
      </c>
      <c r="F234" s="13" t="s">
        <v>259</v>
      </c>
    </row>
    <row r="235" ht="15" customHeight="1" spans="2:6">
      <c r="B235" s="10">
        <v>233</v>
      </c>
      <c r="C235" s="12" t="str">
        <f t="shared" si="4"/>
        <v>0102</v>
      </c>
      <c r="D235" s="12" t="s">
        <v>172</v>
      </c>
      <c r="E235" s="12" t="str">
        <f>"闵素净"</f>
        <v>闵素净</v>
      </c>
      <c r="F235" s="13" t="s">
        <v>260</v>
      </c>
    </row>
    <row r="236" ht="15" customHeight="1" spans="2:6">
      <c r="B236" s="10">
        <v>234</v>
      </c>
      <c r="C236" s="12" t="str">
        <f t="shared" si="4"/>
        <v>0102</v>
      </c>
      <c r="D236" s="12" t="s">
        <v>172</v>
      </c>
      <c r="E236" s="12" t="str">
        <f>"吉秀如"</f>
        <v>吉秀如</v>
      </c>
      <c r="F236" s="13" t="s">
        <v>261</v>
      </c>
    </row>
    <row r="237" ht="15" customHeight="1" spans="2:6">
      <c r="B237" s="10">
        <v>235</v>
      </c>
      <c r="C237" s="12" t="str">
        <f t="shared" si="4"/>
        <v>0102</v>
      </c>
      <c r="D237" s="12" t="s">
        <v>172</v>
      </c>
      <c r="E237" s="12" t="str">
        <f>"李艳"</f>
        <v>李艳</v>
      </c>
      <c r="F237" s="13" t="s">
        <v>262</v>
      </c>
    </row>
    <row r="238" ht="15" customHeight="1" spans="2:6">
      <c r="B238" s="10">
        <v>236</v>
      </c>
      <c r="C238" s="12" t="str">
        <f t="shared" si="4"/>
        <v>0102</v>
      </c>
      <c r="D238" s="12" t="s">
        <v>172</v>
      </c>
      <c r="E238" s="12" t="str">
        <f>"黄燕彬"</f>
        <v>黄燕彬</v>
      </c>
      <c r="F238" s="13" t="s">
        <v>263</v>
      </c>
    </row>
    <row r="239" ht="15" customHeight="1" spans="2:6">
      <c r="B239" s="10">
        <v>237</v>
      </c>
      <c r="C239" s="12" t="str">
        <f t="shared" si="4"/>
        <v>0102</v>
      </c>
      <c r="D239" s="12" t="s">
        <v>172</v>
      </c>
      <c r="E239" s="12" t="str">
        <f>"石贞洁"</f>
        <v>石贞洁</v>
      </c>
      <c r="F239" s="13" t="s">
        <v>264</v>
      </c>
    </row>
    <row r="240" ht="15" customHeight="1" spans="2:6">
      <c r="B240" s="10">
        <v>238</v>
      </c>
      <c r="C240" s="12" t="str">
        <f t="shared" si="4"/>
        <v>0102</v>
      </c>
      <c r="D240" s="12" t="s">
        <v>172</v>
      </c>
      <c r="E240" s="12" t="str">
        <f>"黄文林"</f>
        <v>黄文林</v>
      </c>
      <c r="F240" s="13" t="s">
        <v>265</v>
      </c>
    </row>
    <row r="241" ht="15" customHeight="1" spans="2:6">
      <c r="B241" s="10">
        <v>239</v>
      </c>
      <c r="C241" s="12" t="str">
        <f t="shared" si="4"/>
        <v>0102</v>
      </c>
      <c r="D241" s="12" t="s">
        <v>172</v>
      </c>
      <c r="E241" s="12" t="str">
        <f>"陈梦影"</f>
        <v>陈梦影</v>
      </c>
      <c r="F241" s="13" t="s">
        <v>263</v>
      </c>
    </row>
    <row r="242" ht="15" customHeight="1" spans="2:6">
      <c r="B242" s="10">
        <v>240</v>
      </c>
      <c r="C242" s="12" t="str">
        <f t="shared" si="4"/>
        <v>0102</v>
      </c>
      <c r="D242" s="12" t="s">
        <v>172</v>
      </c>
      <c r="E242" s="12" t="str">
        <f>"陈碧靖"</f>
        <v>陈碧靖</v>
      </c>
      <c r="F242" s="13" t="s">
        <v>266</v>
      </c>
    </row>
    <row r="243" ht="15" customHeight="1" spans="2:6">
      <c r="B243" s="10">
        <v>241</v>
      </c>
      <c r="C243" s="12" t="str">
        <f t="shared" si="4"/>
        <v>0102</v>
      </c>
      <c r="D243" s="12" t="s">
        <v>172</v>
      </c>
      <c r="E243" s="12" t="str">
        <f>"林晶晶"</f>
        <v>林晶晶</v>
      </c>
      <c r="F243" s="13" t="s">
        <v>267</v>
      </c>
    </row>
    <row r="244" ht="15" customHeight="1" spans="2:6">
      <c r="B244" s="10">
        <v>242</v>
      </c>
      <c r="C244" s="12" t="str">
        <f t="shared" si="4"/>
        <v>0102</v>
      </c>
      <c r="D244" s="12" t="s">
        <v>172</v>
      </c>
      <c r="E244" s="12" t="str">
        <f>"巩宇星"</f>
        <v>巩宇星</v>
      </c>
      <c r="F244" s="13" t="s">
        <v>268</v>
      </c>
    </row>
    <row r="245" ht="15" customHeight="1" spans="2:6">
      <c r="B245" s="10">
        <v>243</v>
      </c>
      <c r="C245" s="12" t="str">
        <f t="shared" si="4"/>
        <v>0102</v>
      </c>
      <c r="D245" s="12" t="s">
        <v>172</v>
      </c>
      <c r="E245" s="12" t="str">
        <f>"胡伊珊"</f>
        <v>胡伊珊</v>
      </c>
      <c r="F245" s="13" t="s">
        <v>269</v>
      </c>
    </row>
    <row r="246" ht="15" customHeight="1" spans="2:6">
      <c r="B246" s="10">
        <v>244</v>
      </c>
      <c r="C246" s="12" t="str">
        <f t="shared" si="4"/>
        <v>0102</v>
      </c>
      <c r="D246" s="12" t="s">
        <v>172</v>
      </c>
      <c r="E246" s="12" t="str">
        <f>"邝文婧"</f>
        <v>邝文婧</v>
      </c>
      <c r="F246" s="13" t="s">
        <v>270</v>
      </c>
    </row>
    <row r="247" ht="15" customHeight="1" spans="2:6">
      <c r="B247" s="10">
        <v>245</v>
      </c>
      <c r="C247" s="12" t="str">
        <f t="shared" si="4"/>
        <v>0102</v>
      </c>
      <c r="D247" s="12" t="s">
        <v>172</v>
      </c>
      <c r="E247" s="12" t="str">
        <f>"黄晓情"</f>
        <v>黄晓情</v>
      </c>
      <c r="F247" s="13" t="s">
        <v>271</v>
      </c>
    </row>
    <row r="248" ht="15" customHeight="1" spans="2:6">
      <c r="B248" s="10">
        <v>246</v>
      </c>
      <c r="C248" s="12" t="str">
        <f t="shared" si="4"/>
        <v>0102</v>
      </c>
      <c r="D248" s="12" t="s">
        <v>172</v>
      </c>
      <c r="E248" s="12" t="str">
        <f>"黄秀芬"</f>
        <v>黄秀芬</v>
      </c>
      <c r="F248" s="13" t="s">
        <v>272</v>
      </c>
    </row>
    <row r="249" ht="15" customHeight="1" spans="2:6">
      <c r="B249" s="10">
        <v>247</v>
      </c>
      <c r="C249" s="12" t="str">
        <f t="shared" si="4"/>
        <v>0102</v>
      </c>
      <c r="D249" s="12" t="s">
        <v>172</v>
      </c>
      <c r="E249" s="12" t="str">
        <f>"吉蕾"</f>
        <v>吉蕾</v>
      </c>
      <c r="F249" s="13" t="s">
        <v>273</v>
      </c>
    </row>
    <row r="250" ht="15" customHeight="1" spans="2:6">
      <c r="B250" s="10">
        <v>248</v>
      </c>
      <c r="C250" s="12" t="str">
        <f t="shared" si="4"/>
        <v>0102</v>
      </c>
      <c r="D250" s="12" t="s">
        <v>172</v>
      </c>
      <c r="E250" s="12" t="str">
        <f>"黄一婷"</f>
        <v>黄一婷</v>
      </c>
      <c r="F250" s="13" t="s">
        <v>274</v>
      </c>
    </row>
    <row r="251" ht="15" customHeight="1" spans="2:6">
      <c r="B251" s="10">
        <v>249</v>
      </c>
      <c r="C251" s="12" t="str">
        <f t="shared" si="4"/>
        <v>0102</v>
      </c>
      <c r="D251" s="12" t="s">
        <v>172</v>
      </c>
      <c r="E251" s="12" t="str">
        <f>"王佳情"</f>
        <v>王佳情</v>
      </c>
      <c r="F251" s="13" t="s">
        <v>275</v>
      </c>
    </row>
    <row r="252" ht="15" customHeight="1" spans="2:6">
      <c r="B252" s="10">
        <v>250</v>
      </c>
      <c r="C252" s="12" t="str">
        <f t="shared" si="4"/>
        <v>0102</v>
      </c>
      <c r="D252" s="12" t="s">
        <v>172</v>
      </c>
      <c r="E252" s="12" t="str">
        <f>"谭仕兰"</f>
        <v>谭仕兰</v>
      </c>
      <c r="F252" s="13" t="s">
        <v>276</v>
      </c>
    </row>
    <row r="253" ht="15" customHeight="1" spans="2:6">
      <c r="B253" s="10">
        <v>251</v>
      </c>
      <c r="C253" s="12" t="str">
        <f t="shared" si="4"/>
        <v>0102</v>
      </c>
      <c r="D253" s="12" t="s">
        <v>172</v>
      </c>
      <c r="E253" s="12" t="str">
        <f>"张娟葵"</f>
        <v>张娟葵</v>
      </c>
      <c r="F253" s="13" t="s">
        <v>277</v>
      </c>
    </row>
    <row r="254" ht="15" customHeight="1" spans="2:6">
      <c r="B254" s="10">
        <v>252</v>
      </c>
      <c r="C254" s="12" t="str">
        <f t="shared" si="4"/>
        <v>0102</v>
      </c>
      <c r="D254" s="12" t="s">
        <v>172</v>
      </c>
      <c r="E254" s="12" t="str">
        <f>"黄雨晴"</f>
        <v>黄雨晴</v>
      </c>
      <c r="F254" s="13" t="s">
        <v>278</v>
      </c>
    </row>
    <row r="255" ht="15" customHeight="1" spans="2:6">
      <c r="B255" s="10">
        <v>253</v>
      </c>
      <c r="C255" s="12" t="str">
        <f t="shared" si="4"/>
        <v>0102</v>
      </c>
      <c r="D255" s="12" t="s">
        <v>172</v>
      </c>
      <c r="E255" s="12" t="str">
        <f>"刘育斌"</f>
        <v>刘育斌</v>
      </c>
      <c r="F255" s="13" t="s">
        <v>279</v>
      </c>
    </row>
    <row r="256" ht="15" customHeight="1" spans="2:6">
      <c r="B256" s="10">
        <v>254</v>
      </c>
      <c r="C256" s="12" t="str">
        <f t="shared" si="4"/>
        <v>0102</v>
      </c>
      <c r="D256" s="12" t="s">
        <v>172</v>
      </c>
      <c r="E256" s="12" t="str">
        <f>"符武姬"</f>
        <v>符武姬</v>
      </c>
      <c r="F256" s="13" t="s">
        <v>280</v>
      </c>
    </row>
    <row r="257" ht="15" customHeight="1" spans="2:6">
      <c r="B257" s="10">
        <v>255</v>
      </c>
      <c r="C257" s="12" t="str">
        <f t="shared" si="4"/>
        <v>0102</v>
      </c>
      <c r="D257" s="12" t="s">
        <v>172</v>
      </c>
      <c r="E257" s="12" t="str">
        <f>"高朝娓"</f>
        <v>高朝娓</v>
      </c>
      <c r="F257" s="13" t="s">
        <v>281</v>
      </c>
    </row>
    <row r="258" ht="15" customHeight="1" spans="2:6">
      <c r="B258" s="10">
        <v>256</v>
      </c>
      <c r="C258" s="12" t="str">
        <f t="shared" si="4"/>
        <v>0102</v>
      </c>
      <c r="D258" s="12" t="s">
        <v>172</v>
      </c>
      <c r="E258" s="12" t="str">
        <f>"陈敏"</f>
        <v>陈敏</v>
      </c>
      <c r="F258" s="13" t="s">
        <v>282</v>
      </c>
    </row>
    <row r="259" ht="15" customHeight="1" spans="2:6">
      <c r="B259" s="10">
        <v>257</v>
      </c>
      <c r="C259" s="12" t="str">
        <f t="shared" si="4"/>
        <v>0102</v>
      </c>
      <c r="D259" s="12" t="s">
        <v>172</v>
      </c>
      <c r="E259" s="12" t="str">
        <f>"陈小珍"</f>
        <v>陈小珍</v>
      </c>
      <c r="F259" s="13" t="s">
        <v>283</v>
      </c>
    </row>
    <row r="260" ht="15" customHeight="1" spans="2:6">
      <c r="B260" s="10">
        <v>258</v>
      </c>
      <c r="C260" s="12" t="str">
        <f t="shared" si="4"/>
        <v>0102</v>
      </c>
      <c r="D260" s="12" t="s">
        <v>172</v>
      </c>
      <c r="E260" s="12" t="str">
        <f>"陈建宇"</f>
        <v>陈建宇</v>
      </c>
      <c r="F260" s="13" t="s">
        <v>73</v>
      </c>
    </row>
    <row r="261" ht="15" customHeight="1" spans="2:6">
      <c r="B261" s="10">
        <v>259</v>
      </c>
      <c r="C261" s="12" t="str">
        <f t="shared" si="4"/>
        <v>0102</v>
      </c>
      <c r="D261" s="12" t="s">
        <v>172</v>
      </c>
      <c r="E261" s="12" t="str">
        <f>"符灵丹"</f>
        <v>符灵丹</v>
      </c>
      <c r="F261" s="13" t="s">
        <v>284</v>
      </c>
    </row>
    <row r="262" ht="15" customHeight="1" spans="2:6">
      <c r="B262" s="10">
        <v>260</v>
      </c>
      <c r="C262" s="12" t="str">
        <f t="shared" si="4"/>
        <v>0102</v>
      </c>
      <c r="D262" s="12" t="s">
        <v>172</v>
      </c>
      <c r="E262" s="12" t="str">
        <f>"黄芬"</f>
        <v>黄芬</v>
      </c>
      <c r="F262" s="13" t="s">
        <v>285</v>
      </c>
    </row>
    <row r="263" ht="15" customHeight="1" spans="2:6">
      <c r="B263" s="10">
        <v>261</v>
      </c>
      <c r="C263" s="12" t="str">
        <f t="shared" si="4"/>
        <v>0102</v>
      </c>
      <c r="D263" s="12" t="s">
        <v>172</v>
      </c>
      <c r="E263" s="12" t="str">
        <f>"杨晓君"</f>
        <v>杨晓君</v>
      </c>
      <c r="F263" s="13" t="s">
        <v>286</v>
      </c>
    </row>
    <row r="264" ht="15" customHeight="1" spans="2:6">
      <c r="B264" s="10">
        <v>262</v>
      </c>
      <c r="C264" s="12" t="str">
        <f t="shared" si="4"/>
        <v>0102</v>
      </c>
      <c r="D264" s="12" t="s">
        <v>172</v>
      </c>
      <c r="E264" s="12" t="str">
        <f>"许叶"</f>
        <v>许叶</v>
      </c>
      <c r="F264" s="13" t="s">
        <v>287</v>
      </c>
    </row>
    <row r="265" ht="15" customHeight="1" spans="2:6">
      <c r="B265" s="10">
        <v>263</v>
      </c>
      <c r="C265" s="12" t="str">
        <f t="shared" si="4"/>
        <v>0102</v>
      </c>
      <c r="D265" s="12" t="s">
        <v>172</v>
      </c>
      <c r="E265" s="12" t="str">
        <f>"王明媚"</f>
        <v>王明媚</v>
      </c>
      <c r="F265" s="13" t="s">
        <v>288</v>
      </c>
    </row>
    <row r="266" ht="15" customHeight="1" spans="2:6">
      <c r="B266" s="10">
        <v>264</v>
      </c>
      <c r="C266" s="12" t="str">
        <f t="shared" si="4"/>
        <v>0102</v>
      </c>
      <c r="D266" s="12" t="s">
        <v>172</v>
      </c>
      <c r="E266" s="12" t="str">
        <f>"符雪清"</f>
        <v>符雪清</v>
      </c>
      <c r="F266" s="13" t="s">
        <v>289</v>
      </c>
    </row>
    <row r="267" ht="15" customHeight="1" spans="2:6">
      <c r="B267" s="10">
        <v>265</v>
      </c>
      <c r="C267" s="12" t="str">
        <f t="shared" si="4"/>
        <v>0102</v>
      </c>
      <c r="D267" s="12" t="s">
        <v>172</v>
      </c>
      <c r="E267" s="12" t="str">
        <f>"陈霞"</f>
        <v>陈霞</v>
      </c>
      <c r="F267" s="13" t="s">
        <v>290</v>
      </c>
    </row>
    <row r="268" ht="15" customHeight="1" spans="2:6">
      <c r="B268" s="10">
        <v>266</v>
      </c>
      <c r="C268" s="12" t="str">
        <f t="shared" si="4"/>
        <v>0102</v>
      </c>
      <c r="D268" s="12" t="s">
        <v>172</v>
      </c>
      <c r="E268" s="12" t="str">
        <f>"陈迷兰"</f>
        <v>陈迷兰</v>
      </c>
      <c r="F268" s="13" t="s">
        <v>291</v>
      </c>
    </row>
    <row r="269" ht="15" customHeight="1" spans="2:6">
      <c r="B269" s="10">
        <v>267</v>
      </c>
      <c r="C269" s="12" t="str">
        <f t="shared" si="4"/>
        <v>0102</v>
      </c>
      <c r="D269" s="12" t="s">
        <v>172</v>
      </c>
      <c r="E269" s="12" t="str">
        <f>"胡雅慧"</f>
        <v>胡雅慧</v>
      </c>
      <c r="F269" s="13" t="s">
        <v>292</v>
      </c>
    </row>
    <row r="270" ht="15" customHeight="1" spans="2:6">
      <c r="B270" s="10">
        <v>268</v>
      </c>
      <c r="C270" s="12" t="str">
        <f t="shared" si="4"/>
        <v>0102</v>
      </c>
      <c r="D270" s="12" t="s">
        <v>172</v>
      </c>
      <c r="E270" s="12" t="str">
        <f>"陈兰英"</f>
        <v>陈兰英</v>
      </c>
      <c r="F270" s="13" t="s">
        <v>293</v>
      </c>
    </row>
    <row r="271" ht="15" customHeight="1" spans="2:6">
      <c r="B271" s="10">
        <v>269</v>
      </c>
      <c r="C271" s="12" t="str">
        <f t="shared" si="4"/>
        <v>0102</v>
      </c>
      <c r="D271" s="12" t="s">
        <v>172</v>
      </c>
      <c r="E271" s="12" t="str">
        <f>"高苏雯"</f>
        <v>高苏雯</v>
      </c>
      <c r="F271" s="13" t="s">
        <v>294</v>
      </c>
    </row>
    <row r="272" ht="15" customHeight="1" spans="2:6">
      <c r="B272" s="10">
        <v>270</v>
      </c>
      <c r="C272" s="12" t="str">
        <f t="shared" si="4"/>
        <v>0102</v>
      </c>
      <c r="D272" s="12" t="s">
        <v>172</v>
      </c>
      <c r="E272" s="12" t="str">
        <f>"刘曼丽"</f>
        <v>刘曼丽</v>
      </c>
      <c r="F272" s="13" t="s">
        <v>295</v>
      </c>
    </row>
    <row r="273" ht="15" customHeight="1" spans="2:6">
      <c r="B273" s="10">
        <v>271</v>
      </c>
      <c r="C273" s="12" t="str">
        <f t="shared" si="4"/>
        <v>0102</v>
      </c>
      <c r="D273" s="12" t="s">
        <v>172</v>
      </c>
      <c r="E273" s="12" t="str">
        <f>"陈兰花"</f>
        <v>陈兰花</v>
      </c>
      <c r="F273" s="13" t="s">
        <v>296</v>
      </c>
    </row>
    <row r="274" ht="15" customHeight="1" spans="2:6">
      <c r="B274" s="10">
        <v>272</v>
      </c>
      <c r="C274" s="12" t="str">
        <f t="shared" si="4"/>
        <v>0102</v>
      </c>
      <c r="D274" s="12" t="s">
        <v>172</v>
      </c>
      <c r="E274" s="12" t="str">
        <f>"黄暖"</f>
        <v>黄暖</v>
      </c>
      <c r="F274" s="13" t="s">
        <v>297</v>
      </c>
    </row>
    <row r="275" ht="15" customHeight="1" spans="2:6">
      <c r="B275" s="10">
        <v>273</v>
      </c>
      <c r="C275" s="12" t="str">
        <f t="shared" si="4"/>
        <v>0102</v>
      </c>
      <c r="D275" s="12" t="s">
        <v>172</v>
      </c>
      <c r="E275" s="12" t="str">
        <f>"蔡鑫丹"</f>
        <v>蔡鑫丹</v>
      </c>
      <c r="F275" s="13" t="s">
        <v>298</v>
      </c>
    </row>
    <row r="276" ht="15" customHeight="1" spans="2:6">
      <c r="B276" s="14">
        <v>274</v>
      </c>
      <c r="C276" s="15" t="str">
        <f t="shared" si="4"/>
        <v>0102</v>
      </c>
      <c r="D276" s="15" t="s">
        <v>172</v>
      </c>
      <c r="E276" s="15" t="str">
        <f>"王晨悄"</f>
        <v>王晨悄</v>
      </c>
      <c r="F276" s="16" t="s">
        <v>257</v>
      </c>
    </row>
    <row r="277" spans="3:3">
      <c r="C277" s="4"/>
    </row>
    <row r="278" spans="3:3">
      <c r="C278" s="4"/>
    </row>
    <row r="279" spans="3:3">
      <c r="C279" s="4"/>
    </row>
    <row r="280" spans="3:3">
      <c r="C280" s="4"/>
    </row>
    <row r="281" spans="3:3">
      <c r="C281" s="4"/>
    </row>
    <row r="282" spans="3:3">
      <c r="C282" s="4"/>
    </row>
    <row r="283" spans="3:3">
      <c r="C283" s="4"/>
    </row>
    <row r="284" spans="3:3">
      <c r="C284" s="4"/>
    </row>
    <row r="285" spans="3:3">
      <c r="C285" s="4"/>
    </row>
    <row r="286" spans="3:3">
      <c r="C286" s="4"/>
    </row>
    <row r="287" spans="3:3">
      <c r="C287" s="4"/>
    </row>
    <row r="288" spans="3:3">
      <c r="C288" s="4"/>
    </row>
  </sheetData>
  <sheetProtection password="C058" sheet="1" objects="1"/>
  <mergeCells count="1">
    <mergeCell ref="B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2022-07-27T08:58:00Z</dcterms:created>
  <dcterms:modified xsi:type="dcterms:W3CDTF">2022-07-28T00:21:27Z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9DB7141867C24FFEAAC621D87B2BF878</vt:lpwstr>
  </property>
  <property fmtid="{D5CDD505-2E9C-101B-9397-08002B2CF9AE}" pid="3" name="KSOProductBuildVer">
    <vt:lpwstr>2052-11.1.0.11830</vt:lpwstr>
  </property>
</Properties>
</file>