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65" activeTab="0"/>
  </bookViews>
  <sheets>
    <sheet name="1" sheetId="1" r:id="rId1"/>
  </sheets>
  <definedNames>
    <definedName name="_xlnm._FilterDatabase" localSheetId="0" hidden="1">'1'!$B$3:$C$1674</definedName>
  </definedNames>
  <calcPr fullCalcOnLoad="1"/>
</workbook>
</file>

<file path=xl/sharedStrings.xml><?xml version="1.0" encoding="utf-8"?>
<sst xmlns="http://schemas.openxmlformats.org/spreadsheetml/2006/main" count="1676" uniqueCount="1669">
  <si>
    <t>附件1</t>
  </si>
  <si>
    <t>澄迈县2022年乡村振兴指导员（党建指导员、社区工作者）招聘参加笔试人员名单</t>
  </si>
  <si>
    <t>序号</t>
  </si>
  <si>
    <t>姓名</t>
  </si>
  <si>
    <t>身份证号码</t>
  </si>
  <si>
    <t>460027******14003X</t>
  </si>
  <si>
    <t>460027******253712</t>
  </si>
  <si>
    <t>460027******174114</t>
  </si>
  <si>
    <t>460027******206618</t>
  </si>
  <si>
    <t>460027******237032</t>
  </si>
  <si>
    <t>460027******046215</t>
  </si>
  <si>
    <t>440903******097176</t>
  </si>
  <si>
    <t>460027******165916</t>
  </si>
  <si>
    <t>460003******242856</t>
  </si>
  <si>
    <t>460027******153793</t>
  </si>
  <si>
    <t>460006******152015</t>
  </si>
  <si>
    <t>460028******137217</t>
  </si>
  <si>
    <t>152103******200315</t>
  </si>
  <si>
    <t>460027******023717</t>
  </si>
  <si>
    <t>460027******283711</t>
  </si>
  <si>
    <t>460027******030638</t>
  </si>
  <si>
    <t>460027******232615</t>
  </si>
  <si>
    <t>460027******262614</t>
  </si>
  <si>
    <t>460027******205718</t>
  </si>
  <si>
    <t>460003******09743X</t>
  </si>
  <si>
    <t>460027******120613</t>
  </si>
  <si>
    <t>460002******124916</t>
  </si>
  <si>
    <t>460027******012951</t>
  </si>
  <si>
    <t>460003******173012</t>
  </si>
  <si>
    <t>460027******090018</t>
  </si>
  <si>
    <t>460026******295132</t>
  </si>
  <si>
    <t>142703******233616</t>
  </si>
  <si>
    <t>460026******220611</t>
  </si>
  <si>
    <t>460028******020412</t>
  </si>
  <si>
    <t>460003******012855</t>
  </si>
  <si>
    <t>460102******191817</t>
  </si>
  <si>
    <t>460028******087250</t>
  </si>
  <si>
    <t>460027******191336</t>
  </si>
  <si>
    <t>460004******083013</t>
  </si>
  <si>
    <t>460027******110014</t>
  </si>
  <si>
    <t>460027******065914</t>
  </si>
  <si>
    <t>460028******053611</t>
  </si>
  <si>
    <t>460027******130033</t>
  </si>
  <si>
    <t>460028******310031</t>
  </si>
  <si>
    <t>460027******092014</t>
  </si>
  <si>
    <t>460027******018218</t>
  </si>
  <si>
    <t>460027******08593X</t>
  </si>
  <si>
    <t>460027******051318</t>
  </si>
  <si>
    <t>460027******100411</t>
  </si>
  <si>
    <t>469007******147216</t>
  </si>
  <si>
    <t>460026******100318</t>
  </si>
  <si>
    <t>360321******05751X</t>
  </si>
  <si>
    <t>460004******102453</t>
  </si>
  <si>
    <t>460006******224818</t>
  </si>
  <si>
    <t>460027******202617</t>
  </si>
  <si>
    <t>460004******05001X</t>
  </si>
  <si>
    <t>460003******285811</t>
  </si>
  <si>
    <t>460022******280011</t>
  </si>
  <si>
    <t>460007******290037</t>
  </si>
  <si>
    <t>460027******072619</t>
  </si>
  <si>
    <t>460104******140039</t>
  </si>
  <si>
    <t>460103******091217</t>
  </si>
  <si>
    <t>460103******03331X</t>
  </si>
  <si>
    <t>460027******130032</t>
  </si>
  <si>
    <t>231003******271319</t>
  </si>
  <si>
    <t>460027******274711</t>
  </si>
  <si>
    <t>460003******255418</t>
  </si>
  <si>
    <t>150102******064614</t>
  </si>
  <si>
    <t>469023******211338</t>
  </si>
  <si>
    <t>500227******165415</t>
  </si>
  <si>
    <t>460002******310316</t>
  </si>
  <si>
    <t>460027******19171X</t>
  </si>
  <si>
    <t>469027******085076</t>
  </si>
  <si>
    <t>460027******250618</t>
  </si>
  <si>
    <t>650103******086033</t>
  </si>
  <si>
    <t>460027******197616</t>
  </si>
  <si>
    <t>460027******121319</t>
  </si>
  <si>
    <t>460027******022319</t>
  </si>
  <si>
    <t>460004******014434</t>
  </si>
  <si>
    <t>460003******103877</t>
  </si>
  <si>
    <t>460036******127514</t>
  </si>
  <si>
    <t>460027******092931</t>
  </si>
  <si>
    <t>460027******112311</t>
  </si>
  <si>
    <t>460027******01133X</t>
  </si>
  <si>
    <t>210881******101991</t>
  </si>
  <si>
    <t>460027******240652</t>
  </si>
  <si>
    <t>460003******07321X</t>
  </si>
  <si>
    <t>460027******161718</t>
  </si>
  <si>
    <t>230223******210018</t>
  </si>
  <si>
    <t>460034******204710</t>
  </si>
  <si>
    <t>460030******143334</t>
  </si>
  <si>
    <t>460004******211418</t>
  </si>
  <si>
    <t>460004******054639</t>
  </si>
  <si>
    <t>460003******213038</t>
  </si>
  <si>
    <t>460022******102711</t>
  </si>
  <si>
    <t>460027******075936</t>
  </si>
  <si>
    <t>460003******193298</t>
  </si>
  <si>
    <t>460027******242074</t>
  </si>
  <si>
    <t>460027******214414</t>
  </si>
  <si>
    <t>469007******214114</t>
  </si>
  <si>
    <t>460003******154411</t>
  </si>
  <si>
    <t>460006******072332</t>
  </si>
  <si>
    <t>460028******213238</t>
  </si>
  <si>
    <t>460028******302411</t>
  </si>
  <si>
    <t>460006******282015</t>
  </si>
  <si>
    <t>460027******301713</t>
  </si>
  <si>
    <t>460027******011015</t>
  </si>
  <si>
    <t>460027******133416</t>
  </si>
  <si>
    <t>469023******122910</t>
  </si>
  <si>
    <t>460027******212933</t>
  </si>
  <si>
    <t>460027******101310</t>
  </si>
  <si>
    <t>460003******174411</t>
  </si>
  <si>
    <t>460003******172015</t>
  </si>
  <si>
    <t>460027******275916</t>
  </si>
  <si>
    <t>220581******110171</t>
  </si>
  <si>
    <t>460027******122614</t>
  </si>
  <si>
    <t>460005******264819</t>
  </si>
  <si>
    <t>460027******192939</t>
  </si>
  <si>
    <t>130581******284770</t>
  </si>
  <si>
    <t>460027******103711</t>
  </si>
  <si>
    <t>460003******122415</t>
  </si>
  <si>
    <t>411322******115711</t>
  </si>
  <si>
    <t>460028******130056</t>
  </si>
  <si>
    <t>460027******050052</t>
  </si>
  <si>
    <t>460027******206631</t>
  </si>
  <si>
    <t>460102******051531</t>
  </si>
  <si>
    <t>460102******080353</t>
  </si>
  <si>
    <t>469023******160034</t>
  </si>
  <si>
    <t>469023******150019</t>
  </si>
  <si>
    <t>460103******11271X</t>
  </si>
  <si>
    <t>460003******270617</t>
  </si>
  <si>
    <t>469023******120018</t>
  </si>
  <si>
    <t>460027******201337</t>
  </si>
  <si>
    <t>460003******272818</t>
  </si>
  <si>
    <t>460104******081232</t>
  </si>
  <si>
    <t>460003******185412</t>
  </si>
  <si>
    <t>460028******270817</t>
  </si>
  <si>
    <t>460027******262955</t>
  </si>
  <si>
    <t>211381******275219</t>
  </si>
  <si>
    <t>460027******040016</t>
  </si>
  <si>
    <t>460102******260019</t>
  </si>
  <si>
    <t>460028******240031</t>
  </si>
  <si>
    <t>460027******161710</t>
  </si>
  <si>
    <t>460028******156852</t>
  </si>
  <si>
    <t>469007******226199</t>
  </si>
  <si>
    <t>460027******120030</t>
  </si>
  <si>
    <t>460027******258516</t>
  </si>
  <si>
    <t>460027******252011</t>
  </si>
  <si>
    <t>431021******138511</t>
  </si>
  <si>
    <t>460004******185250</t>
  </si>
  <si>
    <t>460103******021513</t>
  </si>
  <si>
    <t>460027******17373X</t>
  </si>
  <si>
    <t>460005******233011</t>
  </si>
  <si>
    <t>460027******108550</t>
  </si>
  <si>
    <t>460027******052973</t>
  </si>
  <si>
    <t>460028******172018</t>
  </si>
  <si>
    <t>460027******185915</t>
  </si>
  <si>
    <t>460003******093431</t>
  </si>
  <si>
    <t>460005******303511</t>
  </si>
  <si>
    <t>460027******182015</t>
  </si>
  <si>
    <t>460028******140039</t>
  </si>
  <si>
    <t>460028******09481X</t>
  </si>
  <si>
    <t>460003******223817</t>
  </si>
  <si>
    <t>460030******283312</t>
  </si>
  <si>
    <t>460033******115713</t>
  </si>
  <si>
    <t>460003******12481X</t>
  </si>
  <si>
    <t>460004******135256</t>
  </si>
  <si>
    <t>460028******110036</t>
  </si>
  <si>
    <t>469023******260010</t>
  </si>
  <si>
    <t>460003******28301X</t>
  </si>
  <si>
    <t>650106******223010</t>
  </si>
  <si>
    <t>460036******085210</t>
  </si>
  <si>
    <t>460002******191038</t>
  </si>
  <si>
    <t>460027******015671</t>
  </si>
  <si>
    <t>460007******067231</t>
  </si>
  <si>
    <t>460102******231217</t>
  </si>
  <si>
    <t>460027******200016</t>
  </si>
  <si>
    <t>460028******18521X</t>
  </si>
  <si>
    <t>460036******294819</t>
  </si>
  <si>
    <t>460027******240618</t>
  </si>
  <si>
    <t>460028******257219</t>
  </si>
  <si>
    <t>460022******292511</t>
  </si>
  <si>
    <t>460028******233217</t>
  </si>
  <si>
    <t>230624******09005X</t>
  </si>
  <si>
    <t>460027******130418</t>
  </si>
  <si>
    <t>460200******301392</t>
  </si>
  <si>
    <t>460028******251210</t>
  </si>
  <si>
    <t>460027******120653</t>
  </si>
  <si>
    <t>460026******180050</t>
  </si>
  <si>
    <t>460007******114978</t>
  </si>
  <si>
    <t>469023******283712</t>
  </si>
  <si>
    <t>460003******127612</t>
  </si>
  <si>
    <t>460027******042937</t>
  </si>
  <si>
    <t>460002******114612</t>
  </si>
  <si>
    <t>460033******021178</t>
  </si>
  <si>
    <t>460004******205290</t>
  </si>
  <si>
    <t>460027******081351</t>
  </si>
  <si>
    <t>460027******290010</t>
  </si>
  <si>
    <t>460027******09005X</t>
  </si>
  <si>
    <t>460027******036216</t>
  </si>
  <si>
    <t>460027******281011</t>
  </si>
  <si>
    <t>460004******101413</t>
  </si>
  <si>
    <t>460027******156614</t>
  </si>
  <si>
    <t>460103******053916</t>
  </si>
  <si>
    <t>469007******187238</t>
  </si>
  <si>
    <t>460200******130013</t>
  </si>
  <si>
    <t>469023******010418</t>
  </si>
  <si>
    <t>460006******165938</t>
  </si>
  <si>
    <t>460006******144414</t>
  </si>
  <si>
    <t>460027******074719</t>
  </si>
  <si>
    <t>350825******022213</t>
  </si>
  <si>
    <t>460007******125053</t>
  </si>
  <si>
    <t>460003******05323X</t>
  </si>
  <si>
    <t>469007******105790</t>
  </si>
  <si>
    <t>460003******227816</t>
  </si>
  <si>
    <t>460028******066414</t>
  </si>
  <si>
    <t>460003******193118</t>
  </si>
  <si>
    <t>460003******014650</t>
  </si>
  <si>
    <t>460028******20003X</t>
  </si>
  <si>
    <t>460027******252635</t>
  </si>
  <si>
    <t>460025******021230</t>
  </si>
  <si>
    <t>460003******02203X</t>
  </si>
  <si>
    <t>469023******040010</t>
  </si>
  <si>
    <t>460027******08041X</t>
  </si>
  <si>
    <t>460030******216610</t>
  </si>
  <si>
    <t>460027******038554</t>
  </si>
  <si>
    <t>460007******257213</t>
  </si>
  <si>
    <t>469023******040011</t>
  </si>
  <si>
    <t>460003******153230</t>
  </si>
  <si>
    <t>460028******013616</t>
  </si>
  <si>
    <t>460102******202732</t>
  </si>
  <si>
    <t>460027******05133X</t>
  </si>
  <si>
    <t>460030******226319</t>
  </si>
  <si>
    <t>460025******014816</t>
  </si>
  <si>
    <t>460004******250831</t>
  </si>
  <si>
    <t>460027******017034</t>
  </si>
  <si>
    <t>460007******067311</t>
  </si>
  <si>
    <t>460027******17755X</t>
  </si>
  <si>
    <t>469023******284715</t>
  </si>
  <si>
    <t>460028******090415</t>
  </si>
  <si>
    <t>460030******290317</t>
  </si>
  <si>
    <t>460027******010436</t>
  </si>
  <si>
    <t>460028******080077</t>
  </si>
  <si>
    <t>469023******191354</t>
  </si>
  <si>
    <t>230227******241532</t>
  </si>
  <si>
    <t>460027******300014</t>
  </si>
  <si>
    <t>460033******066570</t>
  </si>
  <si>
    <t>460027******170037</t>
  </si>
  <si>
    <t>460003******230439</t>
  </si>
  <si>
    <t>460028******30001X</t>
  </si>
  <si>
    <t>460031******216416</t>
  </si>
  <si>
    <t>460003******22563X</t>
  </si>
  <si>
    <t>460027******222314</t>
  </si>
  <si>
    <t>460006******290616</t>
  </si>
  <si>
    <t>460027******04373X</t>
  </si>
  <si>
    <t>460031******073616</t>
  </si>
  <si>
    <t>460028******264436</t>
  </si>
  <si>
    <t>460027******148513</t>
  </si>
  <si>
    <t>460003******022412</t>
  </si>
  <si>
    <t>460028******185639</t>
  </si>
  <si>
    <t>460004******215274</t>
  </si>
  <si>
    <t>460003******126717</t>
  </si>
  <si>
    <t>460027******056611</t>
  </si>
  <si>
    <t>522401******169653</t>
  </si>
  <si>
    <t>460031******185231</t>
  </si>
  <si>
    <t>469023******303710</t>
  </si>
  <si>
    <t>460028******280015</t>
  </si>
  <si>
    <t>460003******021636</t>
  </si>
  <si>
    <t>460004******013015</t>
  </si>
  <si>
    <t>441624******256133</t>
  </si>
  <si>
    <t>460027******011314</t>
  </si>
  <si>
    <t>460028******070011</t>
  </si>
  <si>
    <t>460026******071519</t>
  </si>
  <si>
    <t>460028******020895</t>
  </si>
  <si>
    <t>469023******050015</t>
  </si>
  <si>
    <t>460027******248538</t>
  </si>
  <si>
    <t>460027******110612</t>
  </si>
  <si>
    <t>460003******282819</t>
  </si>
  <si>
    <t>460026******133913</t>
  </si>
  <si>
    <t>460006******033111</t>
  </si>
  <si>
    <t>469023******101377</t>
  </si>
  <si>
    <t>460004******27525X</t>
  </si>
  <si>
    <t>460027******041719</t>
  </si>
  <si>
    <t>460025******162751</t>
  </si>
  <si>
    <t>460006******134417</t>
  </si>
  <si>
    <t>460027******151017</t>
  </si>
  <si>
    <t>460003******063035</t>
  </si>
  <si>
    <t>460103******102711</t>
  </si>
  <si>
    <t>460004******24083X</t>
  </si>
  <si>
    <t>460030******113317</t>
  </si>
  <si>
    <t>460027******111719</t>
  </si>
  <si>
    <t>460104******160616</t>
  </si>
  <si>
    <t>469025******081215</t>
  </si>
  <si>
    <t>460007******270054</t>
  </si>
  <si>
    <t>460006******280239</t>
  </si>
  <si>
    <t>460033******234478</t>
  </si>
  <si>
    <t>460028******050812</t>
  </si>
  <si>
    <t>460003******120654</t>
  </si>
  <si>
    <t>460028******250016</t>
  </si>
  <si>
    <t>460027******09567X</t>
  </si>
  <si>
    <t>460027******080612</t>
  </si>
  <si>
    <t>460102******251213</t>
  </si>
  <si>
    <t>460003******27041X</t>
  </si>
  <si>
    <t>469003******137312</t>
  </si>
  <si>
    <t>460027******130410</t>
  </si>
  <si>
    <t>460027******010018</t>
  </si>
  <si>
    <t>460027******114115</t>
  </si>
  <si>
    <t>460003******052635</t>
  </si>
  <si>
    <t>460028******09323X</t>
  </si>
  <si>
    <t>460027******210030</t>
  </si>
  <si>
    <t>460033******305377</t>
  </si>
  <si>
    <t>460031******076817</t>
  </si>
  <si>
    <t>460027******058516</t>
  </si>
  <si>
    <t>460102******161817</t>
  </si>
  <si>
    <t>460102******152715</t>
  </si>
  <si>
    <t>460006******044014</t>
  </si>
  <si>
    <t>460027******125315</t>
  </si>
  <si>
    <t>460007******307214</t>
  </si>
  <si>
    <t>460027******020019</t>
  </si>
  <si>
    <t>460104******08001X</t>
  </si>
  <si>
    <t>460034******235817</t>
  </si>
  <si>
    <t>460006******292319</t>
  </si>
  <si>
    <t>460027******026216</t>
  </si>
  <si>
    <t>460027******264437</t>
  </si>
  <si>
    <t>372328******210916</t>
  </si>
  <si>
    <t>460027******128517</t>
  </si>
  <si>
    <t>460027******250417</t>
  </si>
  <si>
    <t>460033******173573</t>
  </si>
  <si>
    <t>460027******154437</t>
  </si>
  <si>
    <t>150429******270036</t>
  </si>
  <si>
    <t>460027******255912</t>
  </si>
  <si>
    <t>460028******120017</t>
  </si>
  <si>
    <t>460027******028516</t>
  </si>
  <si>
    <t>460025******132418</t>
  </si>
  <si>
    <t>460028******240014</t>
  </si>
  <si>
    <t>460026******150914</t>
  </si>
  <si>
    <t>362202******063551</t>
  </si>
  <si>
    <t>460004******153652</t>
  </si>
  <si>
    <t>232301******051519</t>
  </si>
  <si>
    <t>460027******09593X</t>
  </si>
  <si>
    <t>460027******155911</t>
  </si>
  <si>
    <t>460003******167416</t>
  </si>
  <si>
    <t>460022******210051</t>
  </si>
  <si>
    <t>460003******103053</t>
  </si>
  <si>
    <t>460002******25601X</t>
  </si>
  <si>
    <t>460004******294610</t>
  </si>
  <si>
    <t>460027******260012</t>
  </si>
  <si>
    <t>460027******151712</t>
  </si>
  <si>
    <t>460027******060054</t>
  </si>
  <si>
    <t>460102******291211</t>
  </si>
  <si>
    <t>460006******060613</t>
  </si>
  <si>
    <t>460027******184419</t>
  </si>
  <si>
    <t>460003******080415</t>
  </si>
  <si>
    <t>460034******233018</t>
  </si>
  <si>
    <t>220602******192417</t>
  </si>
  <si>
    <t>460027******148531</t>
  </si>
  <si>
    <t>460004******090216</t>
  </si>
  <si>
    <t>460027******140618</t>
  </si>
  <si>
    <t>469007******285795</t>
  </si>
  <si>
    <t>460027******040039</t>
  </si>
  <si>
    <t>142603******301011</t>
  </si>
  <si>
    <t>460106******314413</t>
  </si>
  <si>
    <t>460027******200019</t>
  </si>
  <si>
    <t>460002******096613</t>
  </si>
  <si>
    <t>530629******161119</t>
  </si>
  <si>
    <t>460002******302017</t>
  </si>
  <si>
    <t>460027******194711</t>
  </si>
  <si>
    <t>231083******200719</t>
  </si>
  <si>
    <t>532622******280730</t>
  </si>
  <si>
    <t>460004******160050</t>
  </si>
  <si>
    <t>469023******120011</t>
  </si>
  <si>
    <t>460027******092019</t>
  </si>
  <si>
    <t>460028******020451</t>
  </si>
  <si>
    <t>460006******260017</t>
  </si>
  <si>
    <t>460022******160036</t>
  </si>
  <si>
    <t>230604******230217</t>
  </si>
  <si>
    <t>460027******282914</t>
  </si>
  <si>
    <t>460027******192033</t>
  </si>
  <si>
    <t>460027******02761X</t>
  </si>
  <si>
    <t>460003******194259</t>
  </si>
  <si>
    <t>460027******171014</t>
  </si>
  <si>
    <t>460027******211316</t>
  </si>
  <si>
    <t>460004******240219</t>
  </si>
  <si>
    <t>460027******042939</t>
  </si>
  <si>
    <t>460027******287910</t>
  </si>
  <si>
    <t>460027******10003X</t>
  </si>
  <si>
    <t>460107******143018</t>
  </si>
  <si>
    <t>460027******101712</t>
  </si>
  <si>
    <t>460027******300018</t>
  </si>
  <si>
    <t>460027******022016</t>
  </si>
  <si>
    <t>460031******060831</t>
  </si>
  <si>
    <t>469024******203219</t>
  </si>
  <si>
    <t>460027******047612</t>
  </si>
  <si>
    <t>469024******153213</t>
  </si>
  <si>
    <t>460002******060313</t>
  </si>
  <si>
    <t>460027******143717</t>
  </si>
  <si>
    <t>445121******13397X</t>
  </si>
  <si>
    <t>460028******080010</t>
  </si>
  <si>
    <t>460027******160013</t>
  </si>
  <si>
    <t>460027******100012</t>
  </si>
  <si>
    <t>460004******046012</t>
  </si>
  <si>
    <t>460027******264436</t>
  </si>
  <si>
    <t>469007******087637</t>
  </si>
  <si>
    <t>460003******240011</t>
  </si>
  <si>
    <t>469024******057611</t>
  </si>
  <si>
    <t>130681******271233</t>
  </si>
  <si>
    <t>460004******034217</t>
  </si>
  <si>
    <t>460033******026277</t>
  </si>
  <si>
    <t>460028******250012</t>
  </si>
  <si>
    <t>360521******270016</t>
  </si>
  <si>
    <t>460027******122010</t>
  </si>
  <si>
    <t>460027******29003X</t>
  </si>
  <si>
    <t>460027******267917</t>
  </si>
  <si>
    <t>460027******08061X</t>
  </si>
  <si>
    <t>460033******083215</t>
  </si>
  <si>
    <t>460027******145917</t>
  </si>
  <si>
    <t>622628******200011</t>
  </si>
  <si>
    <t>460031******165238</t>
  </si>
  <si>
    <t>460027******230618</t>
  </si>
  <si>
    <t>460004******174012</t>
  </si>
  <si>
    <t>460003******212218</t>
  </si>
  <si>
    <t>460027******28065X</t>
  </si>
  <si>
    <t>460027******065673</t>
  </si>
  <si>
    <t>460027******151359</t>
  </si>
  <si>
    <t>460026******130013</t>
  </si>
  <si>
    <t>440882******028810</t>
  </si>
  <si>
    <t>460027******202313</t>
  </si>
  <si>
    <t>460027******192913</t>
  </si>
  <si>
    <t>469023******030638</t>
  </si>
  <si>
    <t>460002******304110</t>
  </si>
  <si>
    <t>460027******075931</t>
  </si>
  <si>
    <t>460004******196418</t>
  </si>
  <si>
    <t>460027******140016</t>
  </si>
  <si>
    <t>460027******062316</t>
  </si>
  <si>
    <t>460036******125211</t>
  </si>
  <si>
    <t>460027******06173X</t>
  </si>
  <si>
    <t>460007******207231</t>
  </si>
  <si>
    <t>460028******182815</t>
  </si>
  <si>
    <t>460003******303420</t>
  </si>
  <si>
    <t>460027******215626</t>
  </si>
  <si>
    <t>460027******295661</t>
  </si>
  <si>
    <t>460026******154224</t>
  </si>
  <si>
    <t>460027******010407</t>
  </si>
  <si>
    <t>460027******117024</t>
  </si>
  <si>
    <t>469023******220022</t>
  </si>
  <si>
    <t>460027******15042X</t>
  </si>
  <si>
    <t>460034******035025</t>
  </si>
  <si>
    <t>460104******200024</t>
  </si>
  <si>
    <t>460028******103240</t>
  </si>
  <si>
    <t>469023******160023</t>
  </si>
  <si>
    <t>460027******035665</t>
  </si>
  <si>
    <t>460027******214428</t>
  </si>
  <si>
    <t>460003******157485</t>
  </si>
  <si>
    <t>460003******193428</t>
  </si>
  <si>
    <t>460006******134020</t>
  </si>
  <si>
    <t>460035******101720</t>
  </si>
  <si>
    <t>460002******082524</t>
  </si>
  <si>
    <t>460001******26032X</t>
  </si>
  <si>
    <t>460003******162047</t>
  </si>
  <si>
    <t>460030******121523</t>
  </si>
  <si>
    <t>460004******101243</t>
  </si>
  <si>
    <t>460027******010403</t>
  </si>
  <si>
    <t>460103******281245</t>
  </si>
  <si>
    <t>460028******036826</t>
  </si>
  <si>
    <t>460028******206821</t>
  </si>
  <si>
    <t>469003******186427</t>
  </si>
  <si>
    <t>460027******108529</t>
  </si>
  <si>
    <t>460027******127927</t>
  </si>
  <si>
    <t>460028******200025</t>
  </si>
  <si>
    <t>460027******24472X</t>
  </si>
  <si>
    <t>530112******030325</t>
  </si>
  <si>
    <t>460028******102846</t>
  </si>
  <si>
    <t>460027******08592X</t>
  </si>
  <si>
    <t>460003******127245</t>
  </si>
  <si>
    <t>460036******250029</t>
  </si>
  <si>
    <t>460027******315923</t>
  </si>
  <si>
    <t>460003******105426</t>
  </si>
  <si>
    <t>460004******144620</t>
  </si>
  <si>
    <t>460007******080027</t>
  </si>
  <si>
    <t>460027******284122</t>
  </si>
  <si>
    <t>460027******170622</t>
  </si>
  <si>
    <t>460033******23392X</t>
  </si>
  <si>
    <t>460025******270987</t>
  </si>
  <si>
    <t>460031******220827</t>
  </si>
  <si>
    <t>460033******214482</t>
  </si>
  <si>
    <t>230904******020546</t>
  </si>
  <si>
    <t>460027******277323</t>
  </si>
  <si>
    <t>460003******055828</t>
  </si>
  <si>
    <t>460027******050043</t>
  </si>
  <si>
    <t>460006******29162X</t>
  </si>
  <si>
    <t>460200******095348</t>
  </si>
  <si>
    <t>440882******053126</t>
  </si>
  <si>
    <t>460200******182721</t>
  </si>
  <si>
    <t>152723******141845</t>
  </si>
  <si>
    <t>460031******085243</t>
  </si>
  <si>
    <t>460028******037246</t>
  </si>
  <si>
    <t>460006******244847</t>
  </si>
  <si>
    <t>460028******273620</t>
  </si>
  <si>
    <t>469023******180029</t>
  </si>
  <si>
    <t>460027******206669</t>
  </si>
  <si>
    <t>460106******253829</t>
  </si>
  <si>
    <t>460004******253444</t>
  </si>
  <si>
    <t>460004******066429</t>
  </si>
  <si>
    <t>460027******190401</t>
  </si>
  <si>
    <t>460005******23052X</t>
  </si>
  <si>
    <t>460004******014028</t>
  </si>
  <si>
    <t>460003******043023</t>
  </si>
  <si>
    <t>460027******017361</t>
  </si>
  <si>
    <t>460027******064720</t>
  </si>
  <si>
    <t>460027******237446</t>
  </si>
  <si>
    <t>460027******240024</t>
  </si>
  <si>
    <t>460028******256826</t>
  </si>
  <si>
    <t>460027******281720</t>
  </si>
  <si>
    <t>460027******051742</t>
  </si>
  <si>
    <t>460006******217220</t>
  </si>
  <si>
    <t>460033******104800</t>
  </si>
  <si>
    <t>460026******043324</t>
  </si>
  <si>
    <t>460028******052442</t>
  </si>
  <si>
    <t>500381******058205</t>
  </si>
  <si>
    <t>460103******111820</t>
  </si>
  <si>
    <t>460004******013444</t>
  </si>
  <si>
    <t>469023******296629</t>
  </si>
  <si>
    <t>460006******021320</t>
  </si>
  <si>
    <t>460200******124926</t>
  </si>
  <si>
    <t>460027******250041</t>
  </si>
  <si>
    <t>460003******154820</t>
  </si>
  <si>
    <t>460027******310629</t>
  </si>
  <si>
    <t>460027******210028</t>
  </si>
  <si>
    <t>469024******110428</t>
  </si>
  <si>
    <t>460027******107622</t>
  </si>
  <si>
    <t>460027******011023</t>
  </si>
  <si>
    <t>460033******105985</t>
  </si>
  <si>
    <t>460027******26102X</t>
  </si>
  <si>
    <t>460003******095867</t>
  </si>
  <si>
    <t>460028******121227</t>
  </si>
  <si>
    <t>460006******101626</t>
  </si>
  <si>
    <t>460001******222228</t>
  </si>
  <si>
    <t>460030******220326</t>
  </si>
  <si>
    <t>410711******261020</t>
  </si>
  <si>
    <t>460004******283643</t>
  </si>
  <si>
    <t>460027******04592X</t>
  </si>
  <si>
    <t>460003******251423</t>
  </si>
  <si>
    <t>460033******284485</t>
  </si>
  <si>
    <t>460028******210025</t>
  </si>
  <si>
    <t>460027******160409</t>
  </si>
  <si>
    <t>460027******174441</t>
  </si>
  <si>
    <t>460006******290221</t>
  </si>
  <si>
    <t>460027******264724</t>
  </si>
  <si>
    <t>460003******144427</t>
  </si>
  <si>
    <t>460026******300627</t>
  </si>
  <si>
    <t>460103******171528</t>
  </si>
  <si>
    <t>460027******013767</t>
  </si>
  <si>
    <t>140122******040123</t>
  </si>
  <si>
    <t>460006******187824</t>
  </si>
  <si>
    <t>460027******240026</t>
  </si>
  <si>
    <t>460027******028222</t>
  </si>
  <si>
    <t>440103******091821</t>
  </si>
  <si>
    <t>412801******080622</t>
  </si>
  <si>
    <t>460028******200443</t>
  </si>
  <si>
    <t>460027******032022</t>
  </si>
  <si>
    <t>460003******174425</t>
  </si>
  <si>
    <t>460027******260620</t>
  </si>
  <si>
    <t>460003******027442</t>
  </si>
  <si>
    <t>469023******230404</t>
  </si>
  <si>
    <t>460106******293424</t>
  </si>
  <si>
    <t>150102******17414X</t>
  </si>
  <si>
    <t>460002******15462X</t>
  </si>
  <si>
    <t>469023******190027</t>
  </si>
  <si>
    <t>460007******01688X</t>
  </si>
  <si>
    <t>460003******105425</t>
  </si>
  <si>
    <t>469023******120022</t>
  </si>
  <si>
    <t>460200******155526</t>
  </si>
  <si>
    <t>460102******080940</t>
  </si>
  <si>
    <t>460027******233769</t>
  </si>
  <si>
    <t>230105******130723</t>
  </si>
  <si>
    <t>460006******280628</t>
  </si>
  <si>
    <t>469007******157221</t>
  </si>
  <si>
    <t>460033******053284</t>
  </si>
  <si>
    <t>460028******100507</t>
  </si>
  <si>
    <t>460025******052726</t>
  </si>
  <si>
    <t>230606******07024X</t>
  </si>
  <si>
    <t>460200******250040</t>
  </si>
  <si>
    <t>421126******091728</t>
  </si>
  <si>
    <t>469023******213728</t>
  </si>
  <si>
    <t>460027******240629</t>
  </si>
  <si>
    <t>460004******093465</t>
  </si>
  <si>
    <t>460027******060643</t>
  </si>
  <si>
    <t>460027******237921</t>
  </si>
  <si>
    <t>460003******213429</t>
  </si>
  <si>
    <t>469023******202969</t>
  </si>
  <si>
    <t>460027******022329</t>
  </si>
  <si>
    <t>460025******180028</t>
  </si>
  <si>
    <t>460034******235022</t>
  </si>
  <si>
    <t>460003******290222</t>
  </si>
  <si>
    <t>460034******216127</t>
  </si>
  <si>
    <t>460003******293825</t>
  </si>
  <si>
    <t>460022******230022</t>
  </si>
  <si>
    <t>460007******267266</t>
  </si>
  <si>
    <t>460021******174429</t>
  </si>
  <si>
    <t>460027******293422</t>
  </si>
  <si>
    <t>220102******041828</t>
  </si>
  <si>
    <t>460027******030028</t>
  </si>
  <si>
    <t>469023******19136X</t>
  </si>
  <si>
    <t>460028******080020</t>
  </si>
  <si>
    <t>460027******134441</t>
  </si>
  <si>
    <t>460036******247028</t>
  </si>
  <si>
    <t>460104******130922</t>
  </si>
  <si>
    <t>460107******272668</t>
  </si>
  <si>
    <t>460028******212821</t>
  </si>
  <si>
    <t>460103******101229</t>
  </si>
  <si>
    <t>460007******276569</t>
  </si>
  <si>
    <t>460027******114483</t>
  </si>
  <si>
    <t>460004******194688</t>
  </si>
  <si>
    <t>460027******210623</t>
  </si>
  <si>
    <t>460027******251720</t>
  </si>
  <si>
    <t>460004******101820</t>
  </si>
  <si>
    <t>460004******252023</t>
  </si>
  <si>
    <t>460004******062028</t>
  </si>
  <si>
    <t>460003******203262</t>
  </si>
  <si>
    <t>460027******105126</t>
  </si>
  <si>
    <t>460033******141784</t>
  </si>
  <si>
    <t>460007******124121</t>
  </si>
  <si>
    <t>460007******22616X</t>
  </si>
  <si>
    <t>460102******11062X</t>
  </si>
  <si>
    <t>460028******180421</t>
  </si>
  <si>
    <t>460027******182326</t>
  </si>
  <si>
    <t>460028******155623</t>
  </si>
  <si>
    <t>460027******027363</t>
  </si>
  <si>
    <t>430802******241223</t>
  </si>
  <si>
    <t>460028******187624</t>
  </si>
  <si>
    <t>460002******080021</t>
  </si>
  <si>
    <t>460028******170044</t>
  </si>
  <si>
    <t>469023******24564X</t>
  </si>
  <si>
    <t>460027******12102X</t>
  </si>
  <si>
    <t>460002******30362X</t>
  </si>
  <si>
    <t>460200******230020</t>
  </si>
  <si>
    <t>469023******080627</t>
  </si>
  <si>
    <t>460004******040825</t>
  </si>
  <si>
    <t>352202******042523</t>
  </si>
  <si>
    <t>460028******154469</t>
  </si>
  <si>
    <t>460027******01420X</t>
  </si>
  <si>
    <t>460027******287624</t>
  </si>
  <si>
    <t>460027******192920</t>
  </si>
  <si>
    <t>460033******084502</t>
  </si>
  <si>
    <t>460007******280424</t>
  </si>
  <si>
    <t>460006******194420</t>
  </si>
  <si>
    <t>460003******092428</t>
  </si>
  <si>
    <t>460003******016628</t>
  </si>
  <si>
    <t>460034******263329</t>
  </si>
  <si>
    <t>460027******285923</t>
  </si>
  <si>
    <t>469022******19242X</t>
  </si>
  <si>
    <t>460027******082025</t>
  </si>
  <si>
    <t>430181******251067</t>
  </si>
  <si>
    <t>450802******202047</t>
  </si>
  <si>
    <t>460106******163423</t>
  </si>
  <si>
    <t>469003******082722</t>
  </si>
  <si>
    <t>460027******285928</t>
  </si>
  <si>
    <t>522422******011048</t>
  </si>
  <si>
    <t>460006******282324</t>
  </si>
  <si>
    <t>460028******153640</t>
  </si>
  <si>
    <t>460007******175768</t>
  </si>
  <si>
    <t>460022******156022</t>
  </si>
  <si>
    <t>460034******140041</t>
  </si>
  <si>
    <t>650102******223021</t>
  </si>
  <si>
    <t>460031******104826</t>
  </si>
  <si>
    <t>460027******071722</t>
  </si>
  <si>
    <t>460007******064960</t>
  </si>
  <si>
    <t>460003******212885</t>
  </si>
  <si>
    <t>460034******053022</t>
  </si>
  <si>
    <t>460003******122420</t>
  </si>
  <si>
    <t>460022******254529</t>
  </si>
  <si>
    <t>460104******071829</t>
  </si>
  <si>
    <t>460027******161026</t>
  </si>
  <si>
    <t>469007******037622</t>
  </si>
  <si>
    <t>469007******137644</t>
  </si>
  <si>
    <t>460022******261226</t>
  </si>
  <si>
    <t>460006******153126</t>
  </si>
  <si>
    <t>460003******164422</t>
  </si>
  <si>
    <t>460102******162120</t>
  </si>
  <si>
    <t>460003******083069</t>
  </si>
  <si>
    <t>460028******010045</t>
  </si>
  <si>
    <t>460027******070028</t>
  </si>
  <si>
    <t>460035******160049</t>
  </si>
  <si>
    <t>460006******064846</t>
  </si>
  <si>
    <t>460027******105628</t>
  </si>
  <si>
    <t>460003******054246</t>
  </si>
  <si>
    <t>469003******092424</t>
  </si>
  <si>
    <t>370402******056927</t>
  </si>
  <si>
    <t>460004******130628</t>
  </si>
  <si>
    <t>460002******036221</t>
  </si>
  <si>
    <t>460108******265028</t>
  </si>
  <si>
    <t>469023******040402</t>
  </si>
  <si>
    <t>460034******193623</t>
  </si>
  <si>
    <t>460028******156828</t>
  </si>
  <si>
    <t>460102******153326</t>
  </si>
  <si>
    <t>460027******147063</t>
  </si>
  <si>
    <t>460034******032127</t>
  </si>
  <si>
    <t>460027******031720</t>
  </si>
  <si>
    <t>460025******112126</t>
  </si>
  <si>
    <t>460002******263847</t>
  </si>
  <si>
    <t>460027******212323</t>
  </si>
  <si>
    <t>460033******218080</t>
  </si>
  <si>
    <t>460027******142968</t>
  </si>
  <si>
    <t>460027******270049</t>
  </si>
  <si>
    <t>460027******012969</t>
  </si>
  <si>
    <t>460027******104465</t>
  </si>
  <si>
    <t>460006******161643</t>
  </si>
  <si>
    <t>460027******072626</t>
  </si>
  <si>
    <t>460027******151026</t>
  </si>
  <si>
    <t>460027******232969</t>
  </si>
  <si>
    <t>460030******122123</t>
  </si>
  <si>
    <t>460027******196224</t>
  </si>
  <si>
    <t>460028******150105</t>
  </si>
  <si>
    <t>460027******012921</t>
  </si>
  <si>
    <t>469003******053726</t>
  </si>
  <si>
    <t>460033******013221</t>
  </si>
  <si>
    <t>460003******084241</t>
  </si>
  <si>
    <t>132201******112089</t>
  </si>
  <si>
    <t>460027******161727</t>
  </si>
  <si>
    <t>460003******257620</t>
  </si>
  <si>
    <t>460034******213625</t>
  </si>
  <si>
    <t>360733******035321</t>
  </si>
  <si>
    <t>460027******166226</t>
  </si>
  <si>
    <t>460028******067222</t>
  </si>
  <si>
    <t>460200******245524</t>
  </si>
  <si>
    <t>460031******246820</t>
  </si>
  <si>
    <t>460102******13092X</t>
  </si>
  <si>
    <t>460001******270742</t>
  </si>
  <si>
    <t>460003******082641</t>
  </si>
  <si>
    <t>460027******133748</t>
  </si>
  <si>
    <t>460027******220026</t>
  </si>
  <si>
    <t>469025******170347</t>
  </si>
  <si>
    <t>230605******231429</t>
  </si>
  <si>
    <t>460102******231821</t>
  </si>
  <si>
    <t>460030******050320</t>
  </si>
  <si>
    <t>460027******067029</t>
  </si>
  <si>
    <t>230903******140346</t>
  </si>
  <si>
    <t>460031******180827</t>
  </si>
  <si>
    <t>460028******065621</t>
  </si>
  <si>
    <t>460027******136624</t>
  </si>
  <si>
    <t>460004******28366X</t>
  </si>
  <si>
    <t>460003******122847</t>
  </si>
  <si>
    <t>469023******291329</t>
  </si>
  <si>
    <t>469023******040024</t>
  </si>
  <si>
    <t>522401******065925</t>
  </si>
  <si>
    <t>440882******098223</t>
  </si>
  <si>
    <t>469023******277928</t>
  </si>
  <si>
    <t>460027******236245</t>
  </si>
  <si>
    <t>460028******303222</t>
  </si>
  <si>
    <t>460003******010427</t>
  </si>
  <si>
    <t>460102******180048</t>
  </si>
  <si>
    <t>460026******010020</t>
  </si>
  <si>
    <t>460027******277620</t>
  </si>
  <si>
    <t>460027******056221</t>
  </si>
  <si>
    <t>460103******302723</t>
  </si>
  <si>
    <t>460033******053224</t>
  </si>
  <si>
    <t>460004******255268</t>
  </si>
  <si>
    <t>460035******283027</t>
  </si>
  <si>
    <t>460036******117023</t>
  </si>
  <si>
    <t>460027******308844</t>
  </si>
  <si>
    <t>460027******102642</t>
  </si>
  <si>
    <t>460027******241725</t>
  </si>
  <si>
    <t>460027******132027</t>
  </si>
  <si>
    <t>460004******103625</t>
  </si>
  <si>
    <t>469023******198523</t>
  </si>
  <si>
    <t>460025******070945</t>
  </si>
  <si>
    <t>460003******012049</t>
  </si>
  <si>
    <t>460031******305229</t>
  </si>
  <si>
    <t>460027******138241</t>
  </si>
  <si>
    <t>460003******103821</t>
  </si>
  <si>
    <t>460034******020427</t>
  </si>
  <si>
    <t>469023******060027</t>
  </si>
  <si>
    <t>469023******052384</t>
  </si>
  <si>
    <t>469025******260923</t>
  </si>
  <si>
    <t>460034******160926</t>
  </si>
  <si>
    <t>460027******162923</t>
  </si>
  <si>
    <t>460004******09262X</t>
  </si>
  <si>
    <t>460027******062322</t>
  </si>
  <si>
    <t>460003******174225</t>
  </si>
  <si>
    <t>460003******083227</t>
  </si>
  <si>
    <t>460033******164481</t>
  </si>
  <si>
    <t>460027******010462</t>
  </si>
  <si>
    <t>460027******011746</t>
  </si>
  <si>
    <t>460003******087621</t>
  </si>
  <si>
    <t>460025******290924</t>
  </si>
  <si>
    <t>460005******173224</t>
  </si>
  <si>
    <t>460006******196820</t>
  </si>
  <si>
    <t>460006******293423</t>
  </si>
  <si>
    <t>469005******283246</t>
  </si>
  <si>
    <t>130223******287225</t>
  </si>
  <si>
    <t>460028******181625</t>
  </si>
  <si>
    <t>460027******032620</t>
  </si>
  <si>
    <t>460003******192424</t>
  </si>
  <si>
    <t>460107******16342X</t>
  </si>
  <si>
    <t>220202******30332X</t>
  </si>
  <si>
    <t>460003******01302X</t>
  </si>
  <si>
    <t>460028******160027</t>
  </si>
  <si>
    <t>511524******113720</t>
  </si>
  <si>
    <t>433101******130521</t>
  </si>
  <si>
    <t>460027******204426</t>
  </si>
  <si>
    <t>500381******188029</t>
  </si>
  <si>
    <t>460034******311528</t>
  </si>
  <si>
    <t>469023******021326</t>
  </si>
  <si>
    <t>460102******083328</t>
  </si>
  <si>
    <t>460002******220828</t>
  </si>
  <si>
    <t>460007******15496X</t>
  </si>
  <si>
    <t>469007******207629</t>
  </si>
  <si>
    <t>460004******051241</t>
  </si>
  <si>
    <t>469005******123046</t>
  </si>
  <si>
    <t>460027******212063</t>
  </si>
  <si>
    <t>460027******232367</t>
  </si>
  <si>
    <t>460026******184243</t>
  </si>
  <si>
    <t>460006******022928</t>
  </si>
  <si>
    <t>430321******259043</t>
  </si>
  <si>
    <t>412828******093946</t>
  </si>
  <si>
    <t>460027******28232X</t>
  </si>
  <si>
    <t>460007******045766</t>
  </si>
  <si>
    <t>460003******032464</t>
  </si>
  <si>
    <t>460103******170644</t>
  </si>
  <si>
    <t>460027******013006</t>
  </si>
  <si>
    <t>469023******151321</t>
  </si>
  <si>
    <t>460027******203420</t>
  </si>
  <si>
    <t>460026******06272X</t>
  </si>
  <si>
    <t>469023******021746</t>
  </si>
  <si>
    <t>460027******11006X</t>
  </si>
  <si>
    <t>460103******101227</t>
  </si>
  <si>
    <t>460027******098524</t>
  </si>
  <si>
    <t>460027******098525</t>
  </si>
  <si>
    <t>460034******290028</t>
  </si>
  <si>
    <t>460027******091069</t>
  </si>
  <si>
    <t>460027******030082</t>
  </si>
  <si>
    <t>460103******221828</t>
  </si>
  <si>
    <t>460033******264808</t>
  </si>
  <si>
    <t>460027******101023</t>
  </si>
  <si>
    <t>460027******252625</t>
  </si>
  <si>
    <t>460027******190024</t>
  </si>
  <si>
    <t>460027******076628</t>
  </si>
  <si>
    <t>460036******014825</t>
  </si>
  <si>
    <t>460027******132042</t>
  </si>
  <si>
    <t>460030******183026</t>
  </si>
  <si>
    <t>460027******145321</t>
  </si>
  <si>
    <t>460027******096629</t>
  </si>
  <si>
    <t>460004******010421</t>
  </si>
  <si>
    <t>460028******020029</t>
  </si>
  <si>
    <t>460030******070342</t>
  </si>
  <si>
    <t>460004******204448</t>
  </si>
  <si>
    <t>440921******185726</t>
  </si>
  <si>
    <t>469023******20132X</t>
  </si>
  <si>
    <t>460027******240420</t>
  </si>
  <si>
    <t>460027******132043</t>
  </si>
  <si>
    <t>460004******224824</t>
  </si>
  <si>
    <t>460027******260428</t>
  </si>
  <si>
    <t>460028******263221</t>
  </si>
  <si>
    <t>460003******102220</t>
  </si>
  <si>
    <t>469024******080024</t>
  </si>
  <si>
    <t>460004******050229</t>
  </si>
  <si>
    <t>152632******153626</t>
  </si>
  <si>
    <t>460033******104540</t>
  </si>
  <si>
    <t>460027******022321</t>
  </si>
  <si>
    <t>460025******220927</t>
  </si>
  <si>
    <t>460027******088521</t>
  </si>
  <si>
    <t>469006******098723</t>
  </si>
  <si>
    <t>460003******082867</t>
  </si>
  <si>
    <t>460007******197624</t>
  </si>
  <si>
    <t>460027******234122</t>
  </si>
  <si>
    <t>460026******181226</t>
  </si>
  <si>
    <t>460026******193028</t>
  </si>
  <si>
    <t>460104******280321</t>
  </si>
  <si>
    <t>460027******045925</t>
  </si>
  <si>
    <t>460003******084646</t>
  </si>
  <si>
    <t>460026******27002X</t>
  </si>
  <si>
    <t>460104******040021</t>
  </si>
  <si>
    <t>460027******175668</t>
  </si>
  <si>
    <t>460027******205928</t>
  </si>
  <si>
    <t>460027******182086</t>
  </si>
  <si>
    <t>460027******052062</t>
  </si>
  <si>
    <t>460027******051024</t>
  </si>
  <si>
    <t>460027******171328</t>
  </si>
  <si>
    <t>460027******245124</t>
  </si>
  <si>
    <t>469023******200028</t>
  </si>
  <si>
    <t>460003******262623</t>
  </si>
  <si>
    <t>460103******073648</t>
  </si>
  <si>
    <t>460004******230229</t>
  </si>
  <si>
    <t>460027******281721</t>
  </si>
  <si>
    <t>469023******170028</t>
  </si>
  <si>
    <t>460028******243626</t>
  </si>
  <si>
    <t>460003******244621</t>
  </si>
  <si>
    <t>460027******037028</t>
  </si>
  <si>
    <t>460027******244448</t>
  </si>
  <si>
    <t>469003******092725</t>
  </si>
  <si>
    <t>460004******080820</t>
  </si>
  <si>
    <t>460027******270028</t>
  </si>
  <si>
    <t>460005******30622X</t>
  </si>
  <si>
    <t>460004******133460</t>
  </si>
  <si>
    <t>460200******180284</t>
  </si>
  <si>
    <t>460030******260326</t>
  </si>
  <si>
    <t>231223******050022</t>
  </si>
  <si>
    <t>460004******205620</t>
  </si>
  <si>
    <t>412722******277728</t>
  </si>
  <si>
    <t>460030******143020</t>
  </si>
  <si>
    <t>460034******223623</t>
  </si>
  <si>
    <t>460003******092243</t>
  </si>
  <si>
    <t>460031******310047</t>
  </si>
  <si>
    <t>460004******095240</t>
  </si>
  <si>
    <t>460003******104045</t>
  </si>
  <si>
    <t>460004******155024</t>
  </si>
  <si>
    <t>460035******210227</t>
  </si>
  <si>
    <t>620422******147728</t>
  </si>
  <si>
    <t>460003******214824</t>
  </si>
  <si>
    <t>460027******098260</t>
  </si>
  <si>
    <t>460022******103225</t>
  </si>
  <si>
    <t>460104******061222</t>
  </si>
  <si>
    <t>150426******274084</t>
  </si>
  <si>
    <t>469021******124820</t>
  </si>
  <si>
    <t>412823******188022</t>
  </si>
  <si>
    <t>460007******170429</t>
  </si>
  <si>
    <t>460026******270020</t>
  </si>
  <si>
    <t>460027******010620</t>
  </si>
  <si>
    <t>460028******226828</t>
  </si>
  <si>
    <t>460033******243225</t>
  </si>
  <si>
    <t>460027******261726</t>
  </si>
  <si>
    <t>460033******063221</t>
  </si>
  <si>
    <t>460028******250027</t>
  </si>
  <si>
    <t>460002******101224</t>
  </si>
  <si>
    <t>460026******214525</t>
  </si>
  <si>
    <t>460004******273447</t>
  </si>
  <si>
    <t>460106******064427</t>
  </si>
  <si>
    <t>460006******050627</t>
  </si>
  <si>
    <t>460031******040825</t>
  </si>
  <si>
    <t>460028******230047</t>
  </si>
  <si>
    <t>469023******160645</t>
  </si>
  <si>
    <t>460003******28424X</t>
  </si>
  <si>
    <t>469023******246627</t>
  </si>
  <si>
    <t>440825******182365</t>
  </si>
  <si>
    <t>460028******113267</t>
  </si>
  <si>
    <t>460028******040440</t>
  </si>
  <si>
    <t>469030******072123</t>
  </si>
  <si>
    <t>469023******140022</t>
  </si>
  <si>
    <t>460003******033047</t>
  </si>
  <si>
    <t>460003******304029</t>
  </si>
  <si>
    <t>460006******220020</t>
  </si>
  <si>
    <t>460027******131028</t>
  </si>
  <si>
    <t>469007******047621</t>
  </si>
  <si>
    <t>412829******040041</t>
  </si>
  <si>
    <t>460035******110022</t>
  </si>
  <si>
    <t>460027******060068</t>
  </si>
  <si>
    <t>460028******135220</t>
  </si>
  <si>
    <t>469022******082421</t>
  </si>
  <si>
    <t>460027******16001X</t>
  </si>
  <si>
    <t>460027******122638</t>
  </si>
  <si>
    <t>460103******183316</t>
  </si>
  <si>
    <t>460002******045218</t>
  </si>
  <si>
    <t>460028******050848</t>
  </si>
  <si>
    <t>460027******165977</t>
  </si>
  <si>
    <t>460027******022918</t>
  </si>
  <si>
    <t>232326******046244</t>
  </si>
  <si>
    <t>460003******192237</t>
  </si>
  <si>
    <t>460027******150668</t>
  </si>
  <si>
    <t>460200******022924</t>
  </si>
  <si>
    <t>460003******053024</t>
  </si>
  <si>
    <t>460003******247649</t>
  </si>
  <si>
    <t>220281******167429</t>
  </si>
  <si>
    <t>460003******113440</t>
  </si>
  <si>
    <t>460006******244024</t>
  </si>
  <si>
    <t>460103******202747</t>
  </si>
  <si>
    <t>460028******165622</t>
  </si>
  <si>
    <t>460003******285849</t>
  </si>
  <si>
    <t>460003******103043</t>
  </si>
  <si>
    <t>460103******040021</t>
  </si>
  <si>
    <t>469025******111820</t>
  </si>
  <si>
    <t>460033******084774</t>
  </si>
  <si>
    <t>460027******20002X</t>
  </si>
  <si>
    <t>460004******052024</t>
  </si>
  <si>
    <t>469023******184112</t>
  </si>
  <si>
    <t>460003******072674</t>
  </si>
  <si>
    <t>460028******276813</t>
  </si>
  <si>
    <t>460034******120413</t>
  </si>
  <si>
    <t>460027******260032</t>
  </si>
  <si>
    <t>460027******051435</t>
  </si>
  <si>
    <t>469024******125228</t>
  </si>
  <si>
    <t>460026******272419</t>
  </si>
  <si>
    <t>460027******247011</t>
  </si>
  <si>
    <t>460003******18482X</t>
  </si>
  <si>
    <t>460004******244643</t>
  </si>
  <si>
    <t>460028******300021</t>
  </si>
  <si>
    <t>460300******120022</t>
  </si>
  <si>
    <t>460300******160327</t>
  </si>
  <si>
    <t>533222******251023</t>
  </si>
  <si>
    <t>460036******294521</t>
  </si>
  <si>
    <t>460027******136213</t>
  </si>
  <si>
    <t>460007******133864</t>
  </si>
  <si>
    <t>460028******033220</t>
  </si>
  <si>
    <t>622421******163528</t>
  </si>
  <si>
    <t>460007******285386</t>
  </si>
  <si>
    <t>460004******141223</t>
  </si>
  <si>
    <t>460002******200528</t>
  </si>
  <si>
    <t>460027******292957</t>
  </si>
  <si>
    <t>469023******024728</t>
  </si>
  <si>
    <t>460027******197323</t>
  </si>
  <si>
    <t>460027******245632</t>
  </si>
  <si>
    <t>460027******292010</t>
  </si>
  <si>
    <t>460027******225645</t>
  </si>
  <si>
    <t>460028******280526</t>
  </si>
  <si>
    <t>460027******306227</t>
  </si>
  <si>
    <t>460027******236213</t>
  </si>
  <si>
    <t>431021******210076</t>
  </si>
  <si>
    <t>460003******063013</t>
  </si>
  <si>
    <t>460027******205678</t>
  </si>
  <si>
    <t>460027******020031</t>
  </si>
  <si>
    <t>460028******105230</t>
  </si>
  <si>
    <t>460003******181826</t>
  </si>
  <si>
    <t>460027******086629</t>
  </si>
  <si>
    <t>460030******123333</t>
  </si>
  <si>
    <t>460027******150406</t>
  </si>
  <si>
    <t>460028******286041</t>
  </si>
  <si>
    <t>460027******155628</t>
  </si>
  <si>
    <t>440881******055821</t>
  </si>
  <si>
    <t>469023******061313</t>
  </si>
  <si>
    <t>460028******103235</t>
  </si>
  <si>
    <t>460027******232025</t>
  </si>
  <si>
    <t>469023******280010</t>
  </si>
  <si>
    <t>460006******01811X</t>
  </si>
  <si>
    <t>460027******237047</t>
  </si>
  <si>
    <t>469002******071211</t>
  </si>
  <si>
    <t>460028******116439</t>
  </si>
  <si>
    <t>460027******034418</t>
  </si>
  <si>
    <t>460003******022428</t>
  </si>
  <si>
    <t>469025******183014</t>
  </si>
  <si>
    <t>460027******014154</t>
  </si>
  <si>
    <t>469023******064122</t>
  </si>
  <si>
    <t>460033******023222</t>
  </si>
  <si>
    <t>460107******253026</t>
  </si>
  <si>
    <t>460028******213615</t>
  </si>
  <si>
    <t>460030******205421</t>
  </si>
  <si>
    <t>460006******238423</t>
  </si>
  <si>
    <t>460027******166621</t>
  </si>
  <si>
    <t>460027******012031</t>
  </si>
  <si>
    <t>460004******124035</t>
  </si>
  <si>
    <t>460026******275112</t>
  </si>
  <si>
    <t>460027******240019</t>
  </si>
  <si>
    <t>460003******272221</t>
  </si>
  <si>
    <t>460003******053486</t>
  </si>
  <si>
    <t>460003******043028</t>
  </si>
  <si>
    <t>460027******126614</t>
  </si>
  <si>
    <t>460035******152312</t>
  </si>
  <si>
    <t>460027******303714</t>
  </si>
  <si>
    <t>460027******14001X</t>
  </si>
  <si>
    <t>460027******190017</t>
  </si>
  <si>
    <t>460027******136617</t>
  </si>
  <si>
    <t>460200******153843</t>
  </si>
  <si>
    <t>460002******110322</t>
  </si>
  <si>
    <t>460036******09041X</t>
  </si>
  <si>
    <t>460028******090416</t>
  </si>
  <si>
    <t>460003******284423</t>
  </si>
  <si>
    <t>460004******013822</t>
  </si>
  <si>
    <t>460033******054572</t>
  </si>
  <si>
    <t>460103******211229</t>
  </si>
  <si>
    <t>460022******280712</t>
  </si>
  <si>
    <t>469023******110622</t>
  </si>
  <si>
    <t>460027******040610</t>
  </si>
  <si>
    <t>220581******261680</t>
  </si>
  <si>
    <t>460031******166417</t>
  </si>
  <si>
    <t>431081******030835</t>
  </si>
  <si>
    <t>460006******014825</t>
  </si>
  <si>
    <t>460003******301416</t>
  </si>
  <si>
    <t>460034******290923</t>
  </si>
  <si>
    <t>460033******264482</t>
  </si>
  <si>
    <t>460103******250357</t>
  </si>
  <si>
    <t>469024******230027</t>
  </si>
  <si>
    <t>460030******13422X</t>
  </si>
  <si>
    <t>460006******245247</t>
  </si>
  <si>
    <t>460002******030015</t>
  </si>
  <si>
    <t>460006******18022X</t>
  </si>
  <si>
    <t>460027******184132</t>
  </si>
  <si>
    <t>430422******140011</t>
  </si>
  <si>
    <t>460027******071334</t>
  </si>
  <si>
    <t>460006******045928</t>
  </si>
  <si>
    <t>460027******017629</t>
  </si>
  <si>
    <t>460004******025339</t>
  </si>
  <si>
    <t>142225******053036</t>
  </si>
  <si>
    <t>460003******113087</t>
  </si>
  <si>
    <t>460027******242954</t>
  </si>
  <si>
    <t>430722******236927</t>
  </si>
  <si>
    <t>460002******102025</t>
  </si>
  <si>
    <t>469026******13321X</t>
  </si>
  <si>
    <t>460028******236036</t>
  </si>
  <si>
    <t>460027******193063</t>
  </si>
  <si>
    <t>460028******153617</t>
  </si>
  <si>
    <t>460004******182627</t>
  </si>
  <si>
    <t>460034******264139</t>
  </si>
  <si>
    <t>460006******050234</t>
  </si>
  <si>
    <t>460031******206478</t>
  </si>
  <si>
    <t>460030******283627</t>
  </si>
  <si>
    <t>460007******127226</t>
  </si>
  <si>
    <t>460003******170044</t>
  </si>
  <si>
    <t>460200******173821</t>
  </si>
  <si>
    <t>460006******104076</t>
  </si>
  <si>
    <t>460007******165802</t>
  </si>
  <si>
    <t>460027******237920</t>
  </si>
  <si>
    <t>460027******054416</t>
  </si>
  <si>
    <t>460027******310419</t>
  </si>
  <si>
    <t>652901******314816</t>
  </si>
  <si>
    <t>460031******11002X</t>
  </si>
  <si>
    <t>460003******214221</t>
  </si>
  <si>
    <t>469028******151810</t>
  </si>
  <si>
    <t>460004******084012</t>
  </si>
  <si>
    <t>460027******05041X</t>
  </si>
  <si>
    <t>460104******301229</t>
  </si>
  <si>
    <t>460004******085265</t>
  </si>
  <si>
    <t>460027******211031</t>
  </si>
  <si>
    <t>460027******050029</t>
  </si>
  <si>
    <t>469023******268520</t>
  </si>
  <si>
    <t>460003******063084</t>
  </si>
  <si>
    <t>460028******27522X</t>
  </si>
  <si>
    <t>460027******124139</t>
  </si>
  <si>
    <t>469003******234822</t>
  </si>
  <si>
    <t>460025******272123</t>
  </si>
  <si>
    <t>460003******054623</t>
  </si>
  <si>
    <t>460006******276846</t>
  </si>
  <si>
    <t>460031******265639</t>
  </si>
  <si>
    <t>460027******01473X</t>
  </si>
  <si>
    <t>460027******305947</t>
  </si>
  <si>
    <t>460003******302229</t>
  </si>
  <si>
    <t>460027******216217</t>
  </si>
  <si>
    <t>469023******020019</t>
  </si>
  <si>
    <t>460028******195214</t>
  </si>
  <si>
    <t>460033******223606</t>
  </si>
  <si>
    <t>420682******122021</t>
  </si>
  <si>
    <t>460025******02424X</t>
  </si>
  <si>
    <t>460027******237048</t>
  </si>
  <si>
    <t>370785******182562</t>
  </si>
  <si>
    <t>460004******081228</t>
  </si>
  <si>
    <t>460004******115215</t>
  </si>
  <si>
    <t>460030******274224</t>
  </si>
  <si>
    <t>460027******246626</t>
  </si>
  <si>
    <t>460027******033717</t>
  </si>
  <si>
    <t>460002******122229</t>
  </si>
  <si>
    <t>460104******280920</t>
  </si>
  <si>
    <t>460027******032963</t>
  </si>
  <si>
    <t>460027******308529</t>
  </si>
  <si>
    <t>460028******226426</t>
  </si>
  <si>
    <t>460003******252623</t>
  </si>
  <si>
    <t>440881******017749</t>
  </si>
  <si>
    <t>460006******23162X</t>
  </si>
  <si>
    <t>460027******287914</t>
  </si>
  <si>
    <t>460029******236615</t>
  </si>
  <si>
    <t>460027******116285</t>
  </si>
  <si>
    <t>460027******072914</t>
  </si>
  <si>
    <t>460027******042331</t>
  </si>
  <si>
    <t>460027******270613</t>
  </si>
  <si>
    <t>460003******134419</t>
  </si>
  <si>
    <t>460027******200037</t>
  </si>
  <si>
    <t>460007******165803</t>
  </si>
  <si>
    <t>460027******14762X</t>
  </si>
  <si>
    <t>469023******127616</t>
  </si>
  <si>
    <t>460027******292646</t>
  </si>
  <si>
    <t>469006******250924</t>
  </si>
  <si>
    <t>460003******235621</t>
  </si>
  <si>
    <t>460028******125622</t>
  </si>
  <si>
    <t>460027******297025</t>
  </si>
  <si>
    <t>460027******137021</t>
  </si>
  <si>
    <t>469025******22032X</t>
  </si>
  <si>
    <t>450881******201229</t>
  </si>
  <si>
    <t>460027******082962</t>
  </si>
  <si>
    <t>460031******120414</t>
  </si>
  <si>
    <t>469024******147226</t>
  </si>
  <si>
    <t>460006******271328</t>
  </si>
  <si>
    <t>460003******084828</t>
  </si>
  <si>
    <t>460027******236626</t>
  </si>
  <si>
    <t>460027******236624</t>
  </si>
  <si>
    <t>460028******210018</t>
  </si>
  <si>
    <t>130434******010861</t>
  </si>
  <si>
    <t>460004******104228</t>
  </si>
  <si>
    <t>460027******020021</t>
  </si>
  <si>
    <t>460030******275132</t>
  </si>
  <si>
    <t>460003******165827</t>
  </si>
  <si>
    <t>460033******283904</t>
  </si>
  <si>
    <t>460035******253024</t>
  </si>
  <si>
    <t>460027******121728</t>
  </si>
  <si>
    <t>460033******194840</t>
  </si>
  <si>
    <t>469023******098529</t>
  </si>
  <si>
    <t>460027******162015</t>
  </si>
  <si>
    <t>460027******087044</t>
  </si>
  <si>
    <t>469023******270023</t>
  </si>
  <si>
    <t>460027******298525</t>
  </si>
  <si>
    <t>460004******133022</t>
  </si>
  <si>
    <t>220821******140011</t>
  </si>
  <si>
    <t>460103******232725</t>
  </si>
  <si>
    <t>460027******01104X</t>
  </si>
  <si>
    <t>460003******242024</t>
  </si>
  <si>
    <t>460028******150013</t>
  </si>
  <si>
    <t>460001******23072X</t>
  </si>
  <si>
    <t>460027******12822X</t>
  </si>
  <si>
    <t>460022******176825</t>
  </si>
  <si>
    <t>460027******208512</t>
  </si>
  <si>
    <t>460003******022040</t>
  </si>
  <si>
    <t>460027******273740</t>
  </si>
  <si>
    <t>460027******184141</t>
  </si>
  <si>
    <t>460030******036042</t>
  </si>
  <si>
    <t>460027******153423</t>
  </si>
  <si>
    <t>460027******156649</t>
  </si>
  <si>
    <t>460030******011225</t>
  </si>
  <si>
    <t>469024******034426</t>
  </si>
  <si>
    <t>460002******014921</t>
  </si>
  <si>
    <t>460033******090874</t>
  </si>
  <si>
    <t>460027******187640</t>
  </si>
  <si>
    <t>411282******198026</t>
  </si>
  <si>
    <t>460036******155210</t>
  </si>
  <si>
    <t>460003******280624</t>
  </si>
  <si>
    <t>460022******230513</t>
  </si>
  <si>
    <t>460033******064184</t>
  </si>
  <si>
    <t>460006******180016</t>
  </si>
  <si>
    <t>460028******298020</t>
  </si>
  <si>
    <t>460004******084649</t>
  </si>
  <si>
    <t>460034******193025</t>
  </si>
  <si>
    <t>460004******296024</t>
  </si>
  <si>
    <t>460033******060400</t>
  </si>
  <si>
    <t>460027******110048</t>
  </si>
  <si>
    <t>460003******112044</t>
  </si>
  <si>
    <t>460003******203032</t>
  </si>
  <si>
    <t>460036******25552X</t>
  </si>
  <si>
    <t>460027******13622X</t>
  </si>
  <si>
    <t>460027******310012</t>
  </si>
  <si>
    <t>460003******112626</t>
  </si>
  <si>
    <t>460027******012311</t>
  </si>
  <si>
    <t>460028******20682X</t>
  </si>
  <si>
    <t>460031******236828</t>
  </si>
  <si>
    <t>460028******212817</t>
  </si>
  <si>
    <t>460003******227824</t>
  </si>
  <si>
    <t>460034******170929</t>
  </si>
  <si>
    <t>460027******182973</t>
  </si>
  <si>
    <t>460033******250681</t>
  </si>
  <si>
    <t>460002******172869</t>
  </si>
  <si>
    <t>460034******290041</t>
  </si>
  <si>
    <t>460028******156063</t>
  </si>
  <si>
    <t>460033******274484</t>
  </si>
  <si>
    <t>460027******082922</t>
  </si>
  <si>
    <t>460028******06522X</t>
  </si>
  <si>
    <t>460003******215623</t>
  </si>
  <si>
    <t>469023******192622</t>
  </si>
  <si>
    <t>460027******152931</t>
  </si>
  <si>
    <t>460033******023249</t>
  </si>
  <si>
    <t>460002******100544</t>
  </si>
  <si>
    <t>460031******104449</t>
  </si>
  <si>
    <t>469003******304421</t>
  </si>
  <si>
    <t>460104******231818</t>
  </si>
  <si>
    <t>460028******162828</t>
  </si>
  <si>
    <t>460026******060019</t>
  </si>
  <si>
    <t>460026******252718</t>
  </si>
  <si>
    <t>460027******021316</t>
  </si>
  <si>
    <t>460006******122345</t>
  </si>
  <si>
    <t>460004******153420</t>
  </si>
  <si>
    <t>460027******204748</t>
  </si>
  <si>
    <t>460003******206614</t>
  </si>
  <si>
    <t>460004******190021</t>
  </si>
  <si>
    <t>460027******02231X</t>
  </si>
  <si>
    <t>460027******088524</t>
  </si>
  <si>
    <t>460027******257015</t>
  </si>
  <si>
    <t>500235******042605</t>
  </si>
  <si>
    <t>460027******224414</t>
  </si>
  <si>
    <t>469025******214527</t>
  </si>
  <si>
    <t>460003******153245</t>
  </si>
  <si>
    <t>460036******21122X</t>
  </si>
  <si>
    <t>460002******084614</t>
  </si>
  <si>
    <t>460006******017829</t>
  </si>
  <si>
    <t>460027******070013</t>
  </si>
  <si>
    <t>460003******124410</t>
  </si>
  <si>
    <t>460027******104442</t>
  </si>
  <si>
    <t>460027******090024</t>
  </si>
  <si>
    <t>460004******242725</t>
  </si>
  <si>
    <t>460103******122723</t>
  </si>
  <si>
    <t>460028******150028</t>
  </si>
  <si>
    <t>460003******130449</t>
  </si>
  <si>
    <t>220702******14961X</t>
  </si>
  <si>
    <t>460027******150400</t>
  </si>
  <si>
    <t>460003******034650</t>
  </si>
  <si>
    <t>460028******011212</t>
  </si>
  <si>
    <t>469003******094126</t>
  </si>
  <si>
    <t>460035******151131</t>
  </si>
  <si>
    <t>460027******150018</t>
  </si>
  <si>
    <t>460102******01272X</t>
  </si>
  <si>
    <t>460030******082420</t>
  </si>
  <si>
    <t>469024******010023</t>
  </si>
  <si>
    <t>460026******231226</t>
  </si>
  <si>
    <t>431102******028905</t>
  </si>
  <si>
    <t>460003******031011</t>
  </si>
  <si>
    <t>460027******097317</t>
  </si>
  <si>
    <t>460006******201649</t>
  </si>
  <si>
    <t>460007******02496X</t>
  </si>
  <si>
    <t>460003******22225X</t>
  </si>
  <si>
    <t>469023******308526</t>
  </si>
  <si>
    <t>460033******233883</t>
  </si>
  <si>
    <t>460027******051714</t>
  </si>
  <si>
    <t>460035******271122</t>
  </si>
  <si>
    <t>469007******128523</t>
  </si>
  <si>
    <t>460003******022845</t>
  </si>
  <si>
    <t>460027******166217</t>
  </si>
  <si>
    <t>460026******01005X</t>
  </si>
  <si>
    <t>460027******022621</t>
  </si>
  <si>
    <t>460034******17122X</t>
  </si>
  <si>
    <t>460004******163464</t>
  </si>
  <si>
    <t>469023******060022</t>
  </si>
  <si>
    <t>460003******163284</t>
  </si>
  <si>
    <t>460006******12162X</t>
  </si>
  <si>
    <t>460103******251213</t>
  </si>
  <si>
    <t>460103******110329</t>
  </si>
  <si>
    <t>460028******302427</t>
  </si>
  <si>
    <t>469023******260628</t>
  </si>
  <si>
    <t>460028******105654</t>
  </si>
  <si>
    <t>460027******012612</t>
  </si>
  <si>
    <t>460006******297515</t>
  </si>
  <si>
    <t>460104******150922</t>
  </si>
  <si>
    <t>460004******052629</t>
  </si>
  <si>
    <t>460003******032827</t>
  </si>
  <si>
    <t>460027******14594X</t>
  </si>
  <si>
    <t>460027******172968</t>
  </si>
  <si>
    <t>460007******297220</t>
  </si>
  <si>
    <t>460028******200522</t>
  </si>
  <si>
    <t>460003******213416</t>
  </si>
  <si>
    <t>460036******033827</t>
  </si>
  <si>
    <t>460030******126321</t>
  </si>
  <si>
    <t>440921******250021</t>
  </si>
  <si>
    <t>460027******167016</t>
  </si>
  <si>
    <t>460035******281929</t>
  </si>
  <si>
    <t>460001******280721</t>
  </si>
  <si>
    <t>460003******14542X</t>
  </si>
  <si>
    <t>460027******230423</t>
  </si>
  <si>
    <t>469003******207320</t>
  </si>
  <si>
    <t>460027******231340</t>
  </si>
  <si>
    <t>460027******042334</t>
  </si>
  <si>
    <t>460033******187476</t>
  </si>
  <si>
    <t>460006******062043</t>
  </si>
  <si>
    <t>141181******230024</t>
  </si>
  <si>
    <t>460003******114625</t>
  </si>
  <si>
    <t>421181******06002X</t>
  </si>
  <si>
    <t>460003******171620</t>
  </si>
  <si>
    <t>469024******085626</t>
  </si>
  <si>
    <t>460027******205615</t>
  </si>
  <si>
    <t>460027******080611</t>
  </si>
  <si>
    <t>460027******201318</t>
  </si>
  <si>
    <t>460200******015542</t>
  </si>
  <si>
    <t>469023******235922</t>
  </si>
  <si>
    <t>513701******106626</t>
  </si>
  <si>
    <t>460028******062410</t>
  </si>
  <si>
    <t>460027******196223</t>
  </si>
  <si>
    <t>460102******280625</t>
  </si>
  <si>
    <t>460027******058505</t>
  </si>
  <si>
    <t>469003******257624</t>
  </si>
  <si>
    <t>460003******114220</t>
  </si>
  <si>
    <t>460036******295920</t>
  </si>
  <si>
    <t>450324******094620</t>
  </si>
  <si>
    <t>460003******087223</t>
  </si>
  <si>
    <t>460026******043017</t>
  </si>
  <si>
    <t>460003******232625</t>
  </si>
  <si>
    <t>460027******154747</t>
  </si>
  <si>
    <t>460027******045625</t>
  </si>
  <si>
    <t>469023******040029</t>
  </si>
  <si>
    <t>460004******174022</t>
  </si>
  <si>
    <t>460028******090038</t>
  </si>
  <si>
    <t>460003******203038</t>
  </si>
  <si>
    <t>460027******20137X</t>
  </si>
  <si>
    <t>460102******23362X</t>
  </si>
  <si>
    <t>460027******120418</t>
  </si>
  <si>
    <t>460003******275625</t>
  </si>
  <si>
    <t>469028******09502X</t>
  </si>
  <si>
    <t>460103******143669</t>
  </si>
  <si>
    <t>460027******196227</t>
  </si>
  <si>
    <t>460027******297926</t>
  </si>
  <si>
    <t>460026******102426</t>
  </si>
  <si>
    <t>460006******162730</t>
  </si>
  <si>
    <t>460028******026024</t>
  </si>
  <si>
    <t>460027******032610</t>
  </si>
  <si>
    <t>460007******064995</t>
  </si>
  <si>
    <t>460025******102172</t>
  </si>
  <si>
    <t>460027******222020</t>
  </si>
  <si>
    <t>460027******210037</t>
  </si>
  <si>
    <t>460027******242928</t>
  </si>
  <si>
    <t>230108******121216</t>
  </si>
  <si>
    <t>460028******156825</t>
  </si>
  <si>
    <t>460005******144543</t>
  </si>
  <si>
    <t>460104******201243</t>
  </si>
  <si>
    <t>460027******170628</t>
  </si>
  <si>
    <t>460007******204968</t>
  </si>
  <si>
    <t>210682******10002X</t>
  </si>
  <si>
    <t>460007******027220</t>
  </si>
  <si>
    <t>460027******085927</t>
  </si>
  <si>
    <t>460027******078509</t>
  </si>
  <si>
    <t>460033******256278</t>
  </si>
  <si>
    <t>460027******097363</t>
  </si>
  <si>
    <t>460027******111012</t>
  </si>
  <si>
    <t>460003******167246</t>
  </si>
  <si>
    <t>460106******111611</t>
  </si>
  <si>
    <t>460004******032425</t>
  </si>
  <si>
    <t>469023******158267</t>
  </si>
  <si>
    <t>469021******12422X</t>
  </si>
  <si>
    <t>460003******187439</t>
  </si>
  <si>
    <t>460027******307041</t>
  </si>
  <si>
    <t>460028******106840</t>
  </si>
  <si>
    <t>460300******180023</t>
  </si>
  <si>
    <t>460025******314527</t>
  </si>
  <si>
    <t>460027******122329</t>
  </si>
  <si>
    <t>460027******054421</t>
  </si>
  <si>
    <t>230524******281542</t>
  </si>
  <si>
    <t>460026******201847</t>
  </si>
  <si>
    <t>469021******26302X</t>
  </si>
  <si>
    <t>460006******236824</t>
  </si>
  <si>
    <t>460031******025223</t>
  </si>
  <si>
    <t>430624******03832X</t>
  </si>
  <si>
    <t>513922******054381</t>
  </si>
  <si>
    <t>460027******118507</t>
  </si>
  <si>
    <t>460034******230925</t>
  </si>
  <si>
    <t>460027******162945</t>
  </si>
  <si>
    <t>460033******224470</t>
  </si>
  <si>
    <t>460106******254114</t>
  </si>
  <si>
    <t>460027******116627</t>
  </si>
  <si>
    <t>460005******231028</t>
  </si>
  <si>
    <t>460003******201822</t>
  </si>
  <si>
    <t>460027******26593X</t>
  </si>
  <si>
    <t>460027******221713</t>
  </si>
  <si>
    <t>460027******30061X</t>
  </si>
  <si>
    <t>469023******141336</t>
  </si>
  <si>
    <t>460200******122749</t>
  </si>
  <si>
    <t>460003******221010</t>
  </si>
  <si>
    <t>460027******070014</t>
  </si>
  <si>
    <t>460004******05088X</t>
  </si>
  <si>
    <t>460027******03292X</t>
  </si>
  <si>
    <t>460027******28701X</t>
  </si>
  <si>
    <t>460027******224412</t>
  </si>
  <si>
    <t>460006******02164X</t>
  </si>
  <si>
    <t>460035******113215</t>
  </si>
  <si>
    <t>421224******016123</t>
  </si>
  <si>
    <t>220421******163722</t>
  </si>
  <si>
    <t>460004******075240</t>
  </si>
  <si>
    <t>460027******078511</t>
  </si>
  <si>
    <t>460003******113426</t>
  </si>
  <si>
    <t>460031******196436</t>
  </si>
  <si>
    <t>469003******217020</t>
  </si>
  <si>
    <t>460027******291755</t>
  </si>
  <si>
    <t>460027******056210</t>
  </si>
  <si>
    <t>469021******024219</t>
  </si>
  <si>
    <t>460027******305678</t>
  </si>
  <si>
    <t>412805******280015</t>
  </si>
  <si>
    <t>431026******125314</t>
  </si>
  <si>
    <t>210881******240411</t>
  </si>
  <si>
    <t>460004******090217</t>
  </si>
  <si>
    <t>610322******043615</t>
  </si>
  <si>
    <t>460007******05723X</t>
  </si>
  <si>
    <t>460027******16137X</t>
  </si>
  <si>
    <t>460003******204236</t>
  </si>
  <si>
    <t>460027******130637</t>
  </si>
  <si>
    <t>622424******180817</t>
  </si>
  <si>
    <t>460006******064432</t>
  </si>
  <si>
    <t>460200******083598</t>
  </si>
  <si>
    <t>130123******227517</t>
  </si>
  <si>
    <t>460028******260434</t>
  </si>
  <si>
    <t>411729******14541X</t>
  </si>
  <si>
    <t>460028******286036</t>
  </si>
  <si>
    <t>460103******243037</t>
  </si>
  <si>
    <t>513023******265818</t>
  </si>
  <si>
    <t>522401******033257</t>
  </si>
  <si>
    <t>460027******293058</t>
  </si>
  <si>
    <t>460027******220036</t>
  </si>
  <si>
    <t>460034******110416</t>
  </si>
  <si>
    <t>210702******160212</t>
  </si>
  <si>
    <t>460001******210736</t>
  </si>
  <si>
    <t>460004******065230</t>
  </si>
  <si>
    <t>460028******110818</t>
  </si>
  <si>
    <t>460103******190013</t>
  </si>
  <si>
    <t>460028******230030</t>
  </si>
  <si>
    <t>460003******230219</t>
  </si>
  <si>
    <t>460031******153217</t>
  </si>
  <si>
    <t>460027******182312</t>
  </si>
  <si>
    <t>460033******05455X</t>
  </si>
  <si>
    <t>460028******06123X</t>
  </si>
  <si>
    <t>460003******012811</t>
  </si>
  <si>
    <t>460035******072119</t>
  </si>
  <si>
    <t>460027******100010</t>
  </si>
  <si>
    <t>460027******25261X</t>
  </si>
  <si>
    <t>460004******215239</t>
  </si>
  <si>
    <t>460027******282613</t>
  </si>
  <si>
    <t>460007******154978</t>
  </si>
  <si>
    <t>460027******16373X</t>
  </si>
  <si>
    <t>460004******200610</t>
  </si>
  <si>
    <t>460027******104110</t>
  </si>
  <si>
    <t>230803******190330</t>
  </si>
  <si>
    <t>460027******128213</t>
  </si>
  <si>
    <t>460034******130011</t>
  </si>
  <si>
    <t>460103******062710</t>
  </si>
  <si>
    <t>460036******251514</t>
  </si>
  <si>
    <t>460004******024216</t>
  </si>
  <si>
    <t>460006******212335</t>
  </si>
  <si>
    <t>469003******03031X</t>
  </si>
  <si>
    <t>460104******141233</t>
  </si>
  <si>
    <t>460027******270015</t>
  </si>
  <si>
    <t>460028******175213</t>
  </si>
  <si>
    <t>460027******20003X</t>
  </si>
  <si>
    <t>460028******187275</t>
  </si>
  <si>
    <t>460003******220017</t>
  </si>
  <si>
    <t>460028******186051</t>
  </si>
  <si>
    <t>513022******166332</t>
  </si>
  <si>
    <t>460007******245373</t>
  </si>
  <si>
    <t>460004******170853</t>
  </si>
  <si>
    <t>230703******210712</t>
  </si>
  <si>
    <t>460025******014214</t>
  </si>
  <si>
    <t>340826******011055</t>
  </si>
  <si>
    <t>460007******154993</t>
  </si>
  <si>
    <t>440923******12401X</t>
  </si>
  <si>
    <t>460102******150632</t>
  </si>
  <si>
    <t>460027******112051</t>
  </si>
  <si>
    <t>460034******103064</t>
  </si>
  <si>
    <t>460027******013728</t>
  </si>
  <si>
    <t>520122******231226</t>
  </si>
  <si>
    <t>460006******180426</t>
  </si>
  <si>
    <t>460003******100048</t>
  </si>
  <si>
    <t>469003******245047</t>
  </si>
  <si>
    <t>460028******280022</t>
  </si>
  <si>
    <t>460104******160986</t>
  </si>
  <si>
    <t>460004******221626</t>
  </si>
  <si>
    <t>460005******24214X</t>
  </si>
  <si>
    <t>460027******168549</t>
  </si>
  <si>
    <t>469006******172041</t>
  </si>
  <si>
    <t>460027******302921</t>
  </si>
  <si>
    <t>460006******017528</t>
  </si>
  <si>
    <t>460027******21042X</t>
  </si>
  <si>
    <t>230105******273721</t>
  </si>
  <si>
    <t>460004******110827</t>
  </si>
  <si>
    <t>460027******136629</t>
  </si>
  <si>
    <t>460007******200440</t>
  </si>
  <si>
    <t>460027******031026</t>
  </si>
  <si>
    <t>460033******254903</t>
  </si>
  <si>
    <t>220204******251822</t>
  </si>
  <si>
    <t>460028******114022</t>
  </si>
  <si>
    <t>150204******201922</t>
  </si>
  <si>
    <t>460033******154482</t>
  </si>
  <si>
    <t>469024******102020</t>
  </si>
  <si>
    <t>460003******141420</t>
  </si>
  <si>
    <t>469027******073621</t>
  </si>
  <si>
    <t>460003******012622</t>
  </si>
  <si>
    <t>460007******187220</t>
  </si>
  <si>
    <t>130503******260643</t>
  </si>
  <si>
    <t>622826******280822</t>
  </si>
  <si>
    <t>469003******162228</t>
  </si>
  <si>
    <t>460004******050025</t>
  </si>
  <si>
    <t>460022******15564X</t>
  </si>
  <si>
    <t>460003******067428</t>
  </si>
  <si>
    <t>460007******255369</t>
  </si>
  <si>
    <t>460026******110927</t>
  </si>
  <si>
    <t>469023******040021</t>
  </si>
  <si>
    <t>460027******140624</t>
  </si>
  <si>
    <t>460007******157261</t>
  </si>
  <si>
    <t>460027******221726</t>
  </si>
  <si>
    <t>460007******013627</t>
  </si>
  <si>
    <t>460028******142445</t>
  </si>
  <si>
    <t>460033******043581</t>
  </si>
  <si>
    <t>460025******024266</t>
  </si>
  <si>
    <t>460028******193624</t>
  </si>
  <si>
    <t>460106******124422</t>
  </si>
  <si>
    <t>460007******137620</t>
  </si>
  <si>
    <t>460102******26092X</t>
  </si>
  <si>
    <t>522422******011021</t>
  </si>
  <si>
    <t>460006******151620</t>
  </si>
  <si>
    <t>210423******301225</t>
  </si>
  <si>
    <t>460004******11302X</t>
  </si>
  <si>
    <t>140202******043022</t>
  </si>
  <si>
    <t>460004******151625</t>
  </si>
  <si>
    <t>460002******176420</t>
  </si>
  <si>
    <t>460027******204142</t>
  </si>
  <si>
    <t>460033******184486</t>
  </si>
  <si>
    <t>469007******307627</t>
  </si>
  <si>
    <t>460028******144428</t>
  </si>
  <si>
    <t>460027******120025</t>
  </si>
  <si>
    <t>460003******094427</t>
  </si>
  <si>
    <t>232303******100821</t>
  </si>
  <si>
    <t>460027******261720</t>
  </si>
  <si>
    <t>460027******105928</t>
  </si>
  <si>
    <t>460027******27442X</t>
  </si>
  <si>
    <t>460005******123022</t>
  </si>
  <si>
    <t>460103******073626</t>
  </si>
  <si>
    <t>230524******300048</t>
  </si>
  <si>
    <t>460027******074423</t>
  </si>
  <si>
    <t>460035******272521</t>
  </si>
  <si>
    <t>460003******232827</t>
  </si>
  <si>
    <t>460104******201229</t>
  </si>
  <si>
    <t>460027******195949</t>
  </si>
  <si>
    <t>460027******200081</t>
  </si>
  <si>
    <t>469007******048528</t>
  </si>
  <si>
    <t>460300******190621</t>
  </si>
  <si>
    <t>460026******280983</t>
  </si>
  <si>
    <t>469007******137628</t>
  </si>
  <si>
    <t>469024******232042</t>
  </si>
  <si>
    <t>460027******173428</t>
  </si>
  <si>
    <t>410702******100524</t>
  </si>
  <si>
    <t>469024******043226</t>
  </si>
  <si>
    <t>460027******265689</t>
  </si>
  <si>
    <t>460034******160422</t>
  </si>
  <si>
    <t>460001******01192X</t>
  </si>
  <si>
    <t>460005******24412X</t>
  </si>
  <si>
    <t>532823******050026</t>
  </si>
  <si>
    <t>230203******201428</t>
  </si>
  <si>
    <t>341021******161704</t>
  </si>
  <si>
    <t>460027******087023</t>
  </si>
  <si>
    <t>460022******230722</t>
  </si>
  <si>
    <t>460003******193820</t>
  </si>
  <si>
    <t>210402******150929</t>
  </si>
  <si>
    <t>460026******181829</t>
  </si>
  <si>
    <t>460004******115229</t>
  </si>
  <si>
    <t>460006******018129</t>
  </si>
  <si>
    <t>460027******184427</t>
  </si>
  <si>
    <t>440882******151540</t>
  </si>
  <si>
    <t>460003******030227</t>
  </si>
  <si>
    <t>460031******026027</t>
  </si>
  <si>
    <t>460027******126227</t>
  </si>
  <si>
    <t>460025******273623</t>
  </si>
  <si>
    <t>412724******182929</t>
  </si>
  <si>
    <t>460006******161624</t>
  </si>
  <si>
    <t>460106******303823</t>
  </si>
  <si>
    <t>460006******070920</t>
  </si>
  <si>
    <t>430723******020424</t>
  </si>
  <si>
    <t>532527******292921</t>
  </si>
  <si>
    <t>140105******291829</t>
  </si>
  <si>
    <t>460007******04582X</t>
  </si>
  <si>
    <t>460003******103422</t>
  </si>
  <si>
    <t>452129******211221</t>
  </si>
  <si>
    <t>430524******266328</t>
  </si>
  <si>
    <t>460028******240015</t>
  </si>
  <si>
    <t>460002******084613</t>
  </si>
  <si>
    <t>460003******154058</t>
  </si>
  <si>
    <t>460027******261718</t>
  </si>
  <si>
    <t>460003******280610</t>
  </si>
  <si>
    <t>140430******200013</t>
  </si>
  <si>
    <t>460005******014516</t>
  </si>
  <si>
    <t>410926******170011</t>
  </si>
  <si>
    <t>440825******061159</t>
  </si>
  <si>
    <t>460027******227013</t>
  </si>
  <si>
    <t>460003******165619</t>
  </si>
  <si>
    <t>460027******131019</t>
  </si>
  <si>
    <t>460028******176416</t>
  </si>
  <si>
    <t>420582******313594</t>
  </si>
  <si>
    <t>460004******274415</t>
  </si>
  <si>
    <t>230604******082211</t>
  </si>
  <si>
    <t>469023******310014</t>
  </si>
  <si>
    <t>230523******102356</t>
  </si>
  <si>
    <t>460005******216622</t>
  </si>
  <si>
    <t>522129******052547</t>
  </si>
  <si>
    <t>460003******032622</t>
  </si>
  <si>
    <t>460027******200021</t>
  </si>
  <si>
    <t>460028******036829</t>
  </si>
  <si>
    <t>441882******220641</t>
  </si>
  <si>
    <t>231102******150028</t>
  </si>
  <si>
    <t>411521******167945</t>
  </si>
  <si>
    <t>460027******105640</t>
  </si>
  <si>
    <t>460003******137666</t>
  </si>
  <si>
    <t>460028******310429</t>
  </si>
  <si>
    <t>460027******262326</t>
  </si>
  <si>
    <t>460003******202821</t>
  </si>
  <si>
    <t>460022******240520</t>
  </si>
  <si>
    <t>460027******180621</t>
  </si>
  <si>
    <t>230124******31442X</t>
  </si>
  <si>
    <t>430524******026329</t>
  </si>
  <si>
    <t>460026******092429</t>
  </si>
  <si>
    <t>469002******062527</t>
  </si>
  <si>
    <t>410724******120026</t>
  </si>
  <si>
    <t>460027******104127</t>
  </si>
  <si>
    <t>460028******042827</t>
  </si>
  <si>
    <t>460006******060422</t>
  </si>
  <si>
    <t>460027******27372X</t>
  </si>
  <si>
    <t>410311******125521</t>
  </si>
  <si>
    <t>460034******230921</t>
  </si>
  <si>
    <t>460103******301223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</si>
</sst>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7">
    <font>
      <sz val="11"/>
      <color theme="1"/>
      <name val="Calibri"/>
      <family val="0"/>
    </font>
    <font>
      <sz val="11"/>
      <name val="宋体"/>
      <family val="0"/>
    </font>
    <font>
      <b/>
      <sz val="11"/>
      <color indexed="8"/>
      <name val="宋体"/>
      <family val="0"/>
    </font>
    <font>
      <sz val="12"/>
      <color indexed="8"/>
      <name val="宋体"/>
      <family val="0"/>
    </font>
    <font>
      <sz val="12"/>
      <color indexed="8"/>
      <name val="黑体"/>
      <family val="3"/>
    </font>
    <font>
      <sz val="18"/>
      <color indexed="8"/>
      <name val="方正小标宋简体"/>
      <family val="4"/>
    </font>
    <font>
      <b/>
      <sz val="12"/>
      <color indexed="8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sz val="11"/>
      <color indexed="16"/>
      <name val="宋体"/>
      <family val="0"/>
    </font>
    <font>
      <b/>
      <sz val="11"/>
      <color indexed="53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9"/>
      <name val="宋体"/>
      <family val="0"/>
    </font>
    <font>
      <b/>
      <sz val="15"/>
      <color indexed="54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62"/>
      <name val="宋体"/>
      <family val="0"/>
    </font>
    <font>
      <b/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theme="1"/>
      <name val="Calibri"/>
      <family val="0"/>
    </font>
    <font>
      <sz val="12"/>
      <color theme="1"/>
      <name val="黑体"/>
      <family val="3"/>
    </font>
    <font>
      <sz val="18"/>
      <color theme="1"/>
      <name val="方正小标宋简体"/>
      <family val="4"/>
    </font>
    <font>
      <b/>
      <sz val="12"/>
      <color theme="1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7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3" applyNumberFormat="0" applyFill="0" applyAlignment="0" applyProtection="0"/>
    <xf numFmtId="0" fontId="27" fillId="9" borderId="0" applyNumberFormat="0" applyBorder="0" applyAlignment="0" applyProtection="0"/>
    <xf numFmtId="0" fontId="30" fillId="0" borderId="4" applyNumberFormat="0" applyFill="0" applyAlignment="0" applyProtection="0"/>
    <xf numFmtId="0" fontId="27" fillId="10" borderId="0" applyNumberFormat="0" applyBorder="0" applyAlignment="0" applyProtection="0"/>
    <xf numFmtId="0" fontId="36" fillId="11" borderId="5" applyNumberFormat="0" applyAlignment="0" applyProtection="0"/>
    <xf numFmtId="0" fontId="37" fillId="11" borderId="1" applyNumberFormat="0" applyAlignment="0" applyProtection="0"/>
    <xf numFmtId="0" fontId="38" fillId="12" borderId="6" applyNumberFormat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0" fillId="17" borderId="0" applyNumberFormat="0" applyBorder="0" applyAlignment="0" applyProtection="0"/>
    <xf numFmtId="0" fontId="27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7" fillId="27" borderId="0" applyNumberFormat="0" applyBorder="0" applyAlignment="0" applyProtection="0"/>
    <xf numFmtId="0" fontId="0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0" fillId="31" borderId="0" applyNumberFormat="0" applyBorder="0" applyAlignment="0" applyProtection="0"/>
    <xf numFmtId="0" fontId="27" fillId="32" borderId="0" applyNumberFormat="0" applyBorder="0" applyAlignment="0" applyProtection="0"/>
  </cellStyleXfs>
  <cellXfs count="11">
    <xf numFmtId="0" fontId="0" fillId="0" borderId="0" xfId="0" applyFont="1" applyAlignment="1">
      <alignment vertical="center"/>
    </xf>
    <xf numFmtId="0" fontId="40" fillId="0" borderId="0" xfId="0" applyFont="1" applyAlignment="1">
      <alignment horizontal="center" vertical="center" wrapText="1"/>
    </xf>
    <xf numFmtId="0" fontId="43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44" fillId="0" borderId="0" xfId="0" applyFont="1" applyAlignment="1">
      <alignment horizontal="left" vertical="center" wrapText="1"/>
    </xf>
    <xf numFmtId="0" fontId="45" fillId="0" borderId="0" xfId="0" applyFont="1" applyAlignment="1">
      <alignment horizontal="center" vertical="center" wrapText="1"/>
    </xf>
    <xf numFmtId="0" fontId="45" fillId="0" borderId="0" xfId="0" applyFont="1" applyAlignment="1">
      <alignment horizontal="center" vertical="center" wrapText="1"/>
    </xf>
    <xf numFmtId="0" fontId="46" fillId="0" borderId="9" xfId="0" applyFont="1" applyBorder="1" applyAlignment="1">
      <alignment horizontal="center" vertical="center" wrapText="1"/>
    </xf>
    <xf numFmtId="0" fontId="43" fillId="0" borderId="9" xfId="0" applyFont="1" applyBorder="1" applyAlignment="1">
      <alignment horizontal="center" vertical="center" wrapText="1"/>
    </xf>
    <xf numFmtId="0" fontId="43" fillId="0" borderId="9" xfId="0" applyFont="1" applyBorder="1" applyAlignment="1">
      <alignment horizontal="center" vertical="center" wrapText="1"/>
    </xf>
    <xf numFmtId="0" fontId="43" fillId="33" borderId="9" xfId="0" applyFont="1" applyFill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dxfs count="1"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C1674"/>
  <sheetViews>
    <sheetView tabSelected="1" workbookViewId="0" topLeftCell="A1416">
      <selection activeCell="B1427" sqref="B1427"/>
    </sheetView>
  </sheetViews>
  <sheetFormatPr defaultColWidth="9.00390625" defaultRowHeight="15"/>
  <cols>
    <col min="1" max="1" width="10.7109375" style="3" customWidth="1"/>
    <col min="2" max="2" width="22.8515625" style="3" customWidth="1"/>
    <col min="3" max="3" width="52.421875" style="3" customWidth="1"/>
    <col min="4" max="228" width="13.421875" style="3" customWidth="1"/>
    <col min="229" max="229" width="13.421875" style="3" bestFit="1" customWidth="1"/>
    <col min="230" max="16384" width="9.00390625" style="3" customWidth="1"/>
  </cols>
  <sheetData>
    <row r="1" ht="21" customHeight="1">
      <c r="A1" s="4" t="s">
        <v>0</v>
      </c>
    </row>
    <row r="2" spans="1:3" ht="67.5" customHeight="1">
      <c r="A2" s="5" t="s">
        <v>1</v>
      </c>
      <c r="B2" s="6"/>
      <c r="C2" s="6"/>
    </row>
    <row r="3" spans="1:3" s="1" customFormat="1" ht="54" customHeight="1">
      <c r="A3" s="7" t="s">
        <v>2</v>
      </c>
      <c r="B3" s="7" t="s">
        <v>3</v>
      </c>
      <c r="C3" s="7" t="s">
        <v>4</v>
      </c>
    </row>
    <row r="4" spans="1:3" s="2" customFormat="1" ht="24.75" customHeight="1">
      <c r="A4" s="8">
        <v>1</v>
      </c>
      <c r="B4" s="9" t="str">
        <f>"林绍龙"</f>
        <v>林绍龙</v>
      </c>
      <c r="C4" s="9" t="s">
        <v>5</v>
      </c>
    </row>
    <row r="5" spans="1:3" s="2" customFormat="1" ht="24.75" customHeight="1">
      <c r="A5" s="8">
        <v>2</v>
      </c>
      <c r="B5" s="9" t="str">
        <f>"陈开成"</f>
        <v>陈开成</v>
      </c>
      <c r="C5" s="9" t="s">
        <v>6</v>
      </c>
    </row>
    <row r="6" spans="1:3" s="2" customFormat="1" ht="24.75" customHeight="1">
      <c r="A6" s="8">
        <v>3</v>
      </c>
      <c r="B6" s="9" t="str">
        <f>"邓聪豪"</f>
        <v>邓聪豪</v>
      </c>
      <c r="C6" s="9" t="s">
        <v>7</v>
      </c>
    </row>
    <row r="7" spans="1:3" s="2" customFormat="1" ht="24.75" customHeight="1">
      <c r="A7" s="8">
        <v>4</v>
      </c>
      <c r="B7" s="9" t="str">
        <f>"冯志耿"</f>
        <v>冯志耿</v>
      </c>
      <c r="C7" s="9" t="s">
        <v>8</v>
      </c>
    </row>
    <row r="8" spans="1:3" s="2" customFormat="1" ht="24.75" customHeight="1">
      <c r="A8" s="8">
        <v>5</v>
      </c>
      <c r="B8" s="9" t="str">
        <f>"陆以阳"</f>
        <v>陆以阳</v>
      </c>
      <c r="C8" s="9" t="s">
        <v>9</v>
      </c>
    </row>
    <row r="9" spans="1:3" s="2" customFormat="1" ht="24.75" customHeight="1">
      <c r="A9" s="8">
        <v>6</v>
      </c>
      <c r="B9" s="9" t="str">
        <f>"岑选学"</f>
        <v>岑选学</v>
      </c>
      <c r="C9" s="9" t="s">
        <v>10</v>
      </c>
    </row>
    <row r="10" spans="1:3" s="2" customFormat="1" ht="24.75" customHeight="1">
      <c r="A10" s="8">
        <v>7</v>
      </c>
      <c r="B10" s="9" t="str">
        <f>"林嘉明"</f>
        <v>林嘉明</v>
      </c>
      <c r="C10" s="9" t="s">
        <v>11</v>
      </c>
    </row>
    <row r="11" spans="1:3" s="2" customFormat="1" ht="24.75" customHeight="1">
      <c r="A11" s="8">
        <v>8</v>
      </c>
      <c r="B11" s="9" t="str">
        <f>"王庸旺"</f>
        <v>王庸旺</v>
      </c>
      <c r="C11" s="9" t="s">
        <v>12</v>
      </c>
    </row>
    <row r="12" spans="1:3" s="2" customFormat="1" ht="24.75" customHeight="1">
      <c r="A12" s="8">
        <v>9</v>
      </c>
      <c r="B12" s="9" t="str">
        <f>"许学尚"</f>
        <v>许学尚</v>
      </c>
      <c r="C12" s="9" t="s">
        <v>13</v>
      </c>
    </row>
    <row r="13" spans="1:3" s="2" customFormat="1" ht="24.75" customHeight="1">
      <c r="A13" s="8">
        <v>10</v>
      </c>
      <c r="B13" s="9" t="str">
        <f>"沈诗立"</f>
        <v>沈诗立</v>
      </c>
      <c r="C13" s="9" t="s">
        <v>14</v>
      </c>
    </row>
    <row r="14" spans="1:3" s="2" customFormat="1" ht="24.75" customHeight="1">
      <c r="A14" s="8">
        <v>11</v>
      </c>
      <c r="B14" s="9" t="str">
        <f>"纪明安"</f>
        <v>纪明安</v>
      </c>
      <c r="C14" s="9" t="s">
        <v>15</v>
      </c>
    </row>
    <row r="15" spans="1:3" s="2" customFormat="1" ht="24.75" customHeight="1">
      <c r="A15" s="8">
        <v>12</v>
      </c>
      <c r="B15" s="9" t="str">
        <f>"符思昊"</f>
        <v>符思昊</v>
      </c>
      <c r="C15" s="9" t="s">
        <v>16</v>
      </c>
    </row>
    <row r="16" spans="1:3" s="2" customFormat="1" ht="24.75" customHeight="1">
      <c r="A16" s="8">
        <v>13</v>
      </c>
      <c r="B16" s="9" t="str">
        <f>"马力"</f>
        <v>马力</v>
      </c>
      <c r="C16" s="9" t="s">
        <v>17</v>
      </c>
    </row>
    <row r="17" spans="1:3" s="2" customFormat="1" ht="24.75" customHeight="1">
      <c r="A17" s="8">
        <v>14</v>
      </c>
      <c r="B17" s="9" t="str">
        <f>"林森"</f>
        <v>林森</v>
      </c>
      <c r="C17" s="9" t="s">
        <v>18</v>
      </c>
    </row>
    <row r="18" spans="1:3" s="2" customFormat="1" ht="24.75" customHeight="1">
      <c r="A18" s="8">
        <v>15</v>
      </c>
      <c r="B18" s="9" t="str">
        <f>"岑举能"</f>
        <v>岑举能</v>
      </c>
      <c r="C18" s="9" t="s">
        <v>19</v>
      </c>
    </row>
    <row r="19" spans="1:3" s="2" customFormat="1" ht="24.75" customHeight="1">
      <c r="A19" s="8">
        <v>16</v>
      </c>
      <c r="B19" s="9" t="str">
        <f>"田积明"</f>
        <v>田积明</v>
      </c>
      <c r="C19" s="9" t="s">
        <v>20</v>
      </c>
    </row>
    <row r="20" spans="1:3" s="2" customFormat="1" ht="24.75" customHeight="1">
      <c r="A20" s="8">
        <v>17</v>
      </c>
      <c r="B20" s="9" t="str">
        <f>"吴清旭"</f>
        <v>吴清旭</v>
      </c>
      <c r="C20" s="9" t="s">
        <v>21</v>
      </c>
    </row>
    <row r="21" spans="1:3" s="2" customFormat="1" ht="24.75" customHeight="1">
      <c r="A21" s="8">
        <v>18</v>
      </c>
      <c r="B21" s="9" t="str">
        <f>"林仕郭"</f>
        <v>林仕郭</v>
      </c>
      <c r="C21" s="9" t="s">
        <v>22</v>
      </c>
    </row>
    <row r="22" spans="1:3" s="2" customFormat="1" ht="24.75" customHeight="1">
      <c r="A22" s="8">
        <v>19</v>
      </c>
      <c r="B22" s="9" t="str">
        <f>"王绥冰"</f>
        <v>王绥冰</v>
      </c>
      <c r="C22" s="9" t="s">
        <v>23</v>
      </c>
    </row>
    <row r="23" spans="1:3" s="2" customFormat="1" ht="24.75" customHeight="1">
      <c r="A23" s="8">
        <v>20</v>
      </c>
      <c r="B23" s="9" t="str">
        <f>"黎祺昕"</f>
        <v>黎祺昕</v>
      </c>
      <c r="C23" s="9" t="s">
        <v>24</v>
      </c>
    </row>
    <row r="24" spans="1:3" s="2" customFormat="1" ht="24.75" customHeight="1">
      <c r="A24" s="8">
        <v>21</v>
      </c>
      <c r="B24" s="9" t="str">
        <f>"廖厚龙"</f>
        <v>廖厚龙</v>
      </c>
      <c r="C24" s="9" t="s">
        <v>25</v>
      </c>
    </row>
    <row r="25" spans="1:3" s="2" customFormat="1" ht="24.75" customHeight="1">
      <c r="A25" s="8">
        <v>22</v>
      </c>
      <c r="B25" s="9" t="str">
        <f>"王彬"</f>
        <v>王彬</v>
      </c>
      <c r="C25" s="9" t="s">
        <v>26</v>
      </c>
    </row>
    <row r="26" spans="1:3" s="2" customFormat="1" ht="24.75" customHeight="1">
      <c r="A26" s="8">
        <v>23</v>
      </c>
      <c r="B26" s="9" t="str">
        <f>"刘旺"</f>
        <v>刘旺</v>
      </c>
      <c r="C26" s="9" t="s">
        <v>27</v>
      </c>
    </row>
    <row r="27" spans="1:3" s="2" customFormat="1" ht="24.75" customHeight="1">
      <c r="A27" s="8">
        <v>24</v>
      </c>
      <c r="B27" s="9" t="str">
        <f>"潘中英"</f>
        <v>潘中英</v>
      </c>
      <c r="C27" s="9" t="s">
        <v>28</v>
      </c>
    </row>
    <row r="28" spans="1:3" s="2" customFormat="1" ht="24.75" customHeight="1">
      <c r="A28" s="8">
        <v>25</v>
      </c>
      <c r="B28" s="9" t="str">
        <f>"王岳强"</f>
        <v>王岳强</v>
      </c>
      <c r="C28" s="9" t="s">
        <v>29</v>
      </c>
    </row>
    <row r="29" spans="1:3" s="2" customFormat="1" ht="24.75" customHeight="1">
      <c r="A29" s="8">
        <v>26</v>
      </c>
      <c r="B29" s="9" t="str">
        <f>"邝继鹏"</f>
        <v>邝继鹏</v>
      </c>
      <c r="C29" s="9" t="s">
        <v>30</v>
      </c>
    </row>
    <row r="30" spans="1:3" s="2" customFormat="1" ht="24.75" customHeight="1">
      <c r="A30" s="8">
        <v>27</v>
      </c>
      <c r="B30" s="9" t="str">
        <f>"杨国鑫"</f>
        <v>杨国鑫</v>
      </c>
      <c r="C30" s="9" t="s">
        <v>31</v>
      </c>
    </row>
    <row r="31" spans="1:3" s="2" customFormat="1" ht="24.75" customHeight="1">
      <c r="A31" s="8">
        <v>28</v>
      </c>
      <c r="B31" s="9" t="str">
        <f>"吴廷润"</f>
        <v>吴廷润</v>
      </c>
      <c r="C31" s="9" t="s">
        <v>32</v>
      </c>
    </row>
    <row r="32" spans="1:3" s="2" customFormat="1" ht="24.75" customHeight="1">
      <c r="A32" s="8">
        <v>29</v>
      </c>
      <c r="B32" s="9" t="str">
        <f>"林小强"</f>
        <v>林小强</v>
      </c>
      <c r="C32" s="9" t="s">
        <v>33</v>
      </c>
    </row>
    <row r="33" spans="1:3" s="2" customFormat="1" ht="24.75" customHeight="1">
      <c r="A33" s="8">
        <v>30</v>
      </c>
      <c r="B33" s="9" t="str">
        <f>"吕壮靖"</f>
        <v>吕壮靖</v>
      </c>
      <c r="C33" s="9" t="s">
        <v>34</v>
      </c>
    </row>
    <row r="34" spans="1:3" s="2" customFormat="1" ht="24.75" customHeight="1">
      <c r="A34" s="8">
        <v>31</v>
      </c>
      <c r="B34" s="9" t="str">
        <f>"童良颂"</f>
        <v>童良颂</v>
      </c>
      <c r="C34" s="9" t="s">
        <v>35</v>
      </c>
    </row>
    <row r="35" spans="1:3" s="2" customFormat="1" ht="24.75" customHeight="1">
      <c r="A35" s="8">
        <v>32</v>
      </c>
      <c r="B35" s="9" t="str">
        <f>"王志"</f>
        <v>王志</v>
      </c>
      <c r="C35" s="9" t="s">
        <v>36</v>
      </c>
    </row>
    <row r="36" spans="1:3" s="2" customFormat="1" ht="24.75" customHeight="1">
      <c r="A36" s="8">
        <v>33</v>
      </c>
      <c r="B36" s="9" t="str">
        <f>"黄贵剑"</f>
        <v>黄贵剑</v>
      </c>
      <c r="C36" s="9" t="s">
        <v>37</v>
      </c>
    </row>
    <row r="37" spans="1:3" s="2" customFormat="1" ht="24.75" customHeight="1">
      <c r="A37" s="8">
        <v>34</v>
      </c>
      <c r="B37" s="9" t="str">
        <f>"陈焕阳"</f>
        <v>陈焕阳</v>
      </c>
      <c r="C37" s="9" t="s">
        <v>38</v>
      </c>
    </row>
    <row r="38" spans="1:3" s="2" customFormat="1" ht="24.75" customHeight="1">
      <c r="A38" s="8">
        <v>35</v>
      </c>
      <c r="B38" s="9" t="str">
        <f>"杨大竞"</f>
        <v>杨大竞</v>
      </c>
      <c r="C38" s="9" t="s">
        <v>39</v>
      </c>
    </row>
    <row r="39" spans="1:3" s="2" customFormat="1" ht="24.75" customHeight="1">
      <c r="A39" s="8">
        <v>36</v>
      </c>
      <c r="B39" s="9" t="str">
        <f>"潘家鹏"</f>
        <v>潘家鹏</v>
      </c>
      <c r="C39" s="9" t="s">
        <v>40</v>
      </c>
    </row>
    <row r="40" spans="1:3" s="2" customFormat="1" ht="24.75" customHeight="1">
      <c r="A40" s="8">
        <v>37</v>
      </c>
      <c r="B40" s="9" t="str">
        <f>"王坤林"</f>
        <v>王坤林</v>
      </c>
      <c r="C40" s="9" t="s">
        <v>41</v>
      </c>
    </row>
    <row r="41" spans="1:3" s="2" customFormat="1" ht="24.75" customHeight="1">
      <c r="A41" s="8">
        <v>38</v>
      </c>
      <c r="B41" s="9" t="str">
        <f>"王超"</f>
        <v>王超</v>
      </c>
      <c r="C41" s="9" t="s">
        <v>42</v>
      </c>
    </row>
    <row r="42" spans="1:3" s="2" customFormat="1" ht="24.75" customHeight="1">
      <c r="A42" s="8">
        <v>39</v>
      </c>
      <c r="B42" s="9" t="str">
        <f>"谭诗博"</f>
        <v>谭诗博</v>
      </c>
      <c r="C42" s="9" t="s">
        <v>43</v>
      </c>
    </row>
    <row r="43" spans="1:3" s="2" customFormat="1" ht="24.75" customHeight="1">
      <c r="A43" s="8">
        <v>40</v>
      </c>
      <c r="B43" s="9" t="str">
        <f>"刘德俊"</f>
        <v>刘德俊</v>
      </c>
      <c r="C43" s="9" t="s">
        <v>44</v>
      </c>
    </row>
    <row r="44" spans="1:3" s="2" customFormat="1" ht="24.75" customHeight="1">
      <c r="A44" s="8">
        <v>41</v>
      </c>
      <c r="B44" s="9" t="str">
        <f>"黄永俊"</f>
        <v>黄永俊</v>
      </c>
      <c r="C44" s="9" t="s">
        <v>45</v>
      </c>
    </row>
    <row r="45" spans="1:3" s="2" customFormat="1" ht="24.75" customHeight="1">
      <c r="A45" s="8">
        <v>42</v>
      </c>
      <c r="B45" s="9" t="str">
        <f>"黄世电"</f>
        <v>黄世电</v>
      </c>
      <c r="C45" s="9" t="s">
        <v>46</v>
      </c>
    </row>
    <row r="46" spans="1:3" s="2" customFormat="1" ht="24.75" customHeight="1">
      <c r="A46" s="8">
        <v>43</v>
      </c>
      <c r="B46" s="9" t="str">
        <f>"王俊才"</f>
        <v>王俊才</v>
      </c>
      <c r="C46" s="9" t="s">
        <v>47</v>
      </c>
    </row>
    <row r="47" spans="1:3" s="2" customFormat="1" ht="24.75" customHeight="1">
      <c r="A47" s="8">
        <v>44</v>
      </c>
      <c r="B47" s="9" t="str">
        <f>"王健"</f>
        <v>王健</v>
      </c>
      <c r="C47" s="9" t="s">
        <v>48</v>
      </c>
    </row>
    <row r="48" spans="1:3" s="2" customFormat="1" ht="24.75" customHeight="1">
      <c r="A48" s="8">
        <v>45</v>
      </c>
      <c r="B48" s="9" t="str">
        <f>"符良超"</f>
        <v>符良超</v>
      </c>
      <c r="C48" s="9" t="s">
        <v>49</v>
      </c>
    </row>
    <row r="49" spans="1:3" s="2" customFormat="1" ht="24.75" customHeight="1">
      <c r="A49" s="8">
        <v>46</v>
      </c>
      <c r="B49" s="9" t="str">
        <f>"陈献丘"</f>
        <v>陈献丘</v>
      </c>
      <c r="C49" s="9" t="s">
        <v>50</v>
      </c>
    </row>
    <row r="50" spans="1:3" s="2" customFormat="1" ht="24.75" customHeight="1">
      <c r="A50" s="8">
        <v>47</v>
      </c>
      <c r="B50" s="9" t="str">
        <f>"郭锦华"</f>
        <v>郭锦华</v>
      </c>
      <c r="C50" s="9" t="s">
        <v>51</v>
      </c>
    </row>
    <row r="51" spans="1:3" s="2" customFormat="1" ht="24.75" customHeight="1">
      <c r="A51" s="8">
        <v>48</v>
      </c>
      <c r="B51" s="9" t="str">
        <f>"吴清华"</f>
        <v>吴清华</v>
      </c>
      <c r="C51" s="9" t="s">
        <v>52</v>
      </c>
    </row>
    <row r="52" spans="1:3" s="2" customFormat="1" ht="24.75" customHeight="1">
      <c r="A52" s="8">
        <v>49</v>
      </c>
      <c r="B52" s="9" t="str">
        <f>"陈一帆"</f>
        <v>陈一帆</v>
      </c>
      <c r="C52" s="9" t="s">
        <v>53</v>
      </c>
    </row>
    <row r="53" spans="1:3" s="2" customFormat="1" ht="24.75" customHeight="1">
      <c r="A53" s="8">
        <v>50</v>
      </c>
      <c r="B53" s="9" t="str">
        <f>"王康蕃"</f>
        <v>王康蕃</v>
      </c>
      <c r="C53" s="9" t="s">
        <v>54</v>
      </c>
    </row>
    <row r="54" spans="1:3" s="2" customFormat="1" ht="24.75" customHeight="1">
      <c r="A54" s="8">
        <v>51</v>
      </c>
      <c r="B54" s="9" t="str">
        <f>"许达策"</f>
        <v>许达策</v>
      </c>
      <c r="C54" s="9" t="s">
        <v>55</v>
      </c>
    </row>
    <row r="55" spans="1:3" s="2" customFormat="1" ht="24.75" customHeight="1">
      <c r="A55" s="8">
        <v>52</v>
      </c>
      <c r="B55" s="9" t="str">
        <f>"吴典融"</f>
        <v>吴典融</v>
      </c>
      <c r="C55" s="9" t="s">
        <v>56</v>
      </c>
    </row>
    <row r="56" spans="1:3" s="2" customFormat="1" ht="24.75" customHeight="1">
      <c r="A56" s="8">
        <v>53</v>
      </c>
      <c r="B56" s="9" t="str">
        <f>"叶文斌"</f>
        <v>叶文斌</v>
      </c>
      <c r="C56" s="9" t="s">
        <v>57</v>
      </c>
    </row>
    <row r="57" spans="1:3" s="2" customFormat="1" ht="24.75" customHeight="1">
      <c r="A57" s="8">
        <v>54</v>
      </c>
      <c r="B57" s="9" t="str">
        <f>"林浩"</f>
        <v>林浩</v>
      </c>
      <c r="C57" s="9" t="s">
        <v>58</v>
      </c>
    </row>
    <row r="58" spans="1:3" s="2" customFormat="1" ht="24.75" customHeight="1">
      <c r="A58" s="8">
        <v>55</v>
      </c>
      <c r="B58" s="9" t="str">
        <f>"谭斌"</f>
        <v>谭斌</v>
      </c>
      <c r="C58" s="9" t="s">
        <v>59</v>
      </c>
    </row>
    <row r="59" spans="1:3" s="2" customFormat="1" ht="24.75" customHeight="1">
      <c r="A59" s="8">
        <v>56</v>
      </c>
      <c r="B59" s="9" t="str">
        <f>"李昌锦"</f>
        <v>李昌锦</v>
      </c>
      <c r="C59" s="9" t="s">
        <v>60</v>
      </c>
    </row>
    <row r="60" spans="1:3" s="2" customFormat="1" ht="24.75" customHeight="1">
      <c r="A60" s="8">
        <v>57</v>
      </c>
      <c r="B60" s="9" t="str">
        <f>"黄柏智"</f>
        <v>黄柏智</v>
      </c>
      <c r="C60" s="9" t="s">
        <v>61</v>
      </c>
    </row>
    <row r="61" spans="1:3" s="2" customFormat="1" ht="24.75" customHeight="1">
      <c r="A61" s="8">
        <v>58</v>
      </c>
      <c r="B61" s="9" t="str">
        <f>"王咸弟"</f>
        <v>王咸弟</v>
      </c>
      <c r="C61" s="9" t="s">
        <v>62</v>
      </c>
    </row>
    <row r="62" spans="1:3" s="2" customFormat="1" ht="24.75" customHeight="1">
      <c r="A62" s="8">
        <v>59</v>
      </c>
      <c r="B62" s="9" t="str">
        <f>"李家亲"</f>
        <v>李家亲</v>
      </c>
      <c r="C62" s="9" t="s">
        <v>63</v>
      </c>
    </row>
    <row r="63" spans="1:3" s="2" customFormat="1" ht="24.75" customHeight="1">
      <c r="A63" s="8">
        <v>60</v>
      </c>
      <c r="B63" s="9" t="str">
        <f>"于昕航"</f>
        <v>于昕航</v>
      </c>
      <c r="C63" s="9" t="s">
        <v>64</v>
      </c>
    </row>
    <row r="64" spans="1:3" s="2" customFormat="1" ht="24.75" customHeight="1">
      <c r="A64" s="8">
        <v>61</v>
      </c>
      <c r="B64" s="9" t="str">
        <f>"庞炜"</f>
        <v>庞炜</v>
      </c>
      <c r="C64" s="9" t="s">
        <v>65</v>
      </c>
    </row>
    <row r="65" spans="1:3" s="2" customFormat="1" ht="24.75" customHeight="1">
      <c r="A65" s="8">
        <v>62</v>
      </c>
      <c r="B65" s="9" t="str">
        <f>"高国徽"</f>
        <v>高国徽</v>
      </c>
      <c r="C65" s="9" t="s">
        <v>66</v>
      </c>
    </row>
    <row r="66" spans="1:3" s="2" customFormat="1" ht="24.75" customHeight="1">
      <c r="A66" s="8">
        <v>63</v>
      </c>
      <c r="B66" s="9" t="str">
        <f>"袁通泽"</f>
        <v>袁通泽</v>
      </c>
      <c r="C66" s="9" t="s">
        <v>67</v>
      </c>
    </row>
    <row r="67" spans="1:3" s="2" customFormat="1" ht="24.75" customHeight="1">
      <c r="A67" s="8">
        <v>64</v>
      </c>
      <c r="B67" s="9" t="str">
        <f>"郑中朋"</f>
        <v>郑中朋</v>
      </c>
      <c r="C67" s="9" t="s">
        <v>68</v>
      </c>
    </row>
    <row r="68" spans="1:3" s="2" customFormat="1" ht="24.75" customHeight="1">
      <c r="A68" s="8">
        <v>65</v>
      </c>
      <c r="B68" s="9" t="str">
        <f>"王以焮"</f>
        <v>王以焮</v>
      </c>
      <c r="C68" s="9" t="s">
        <v>69</v>
      </c>
    </row>
    <row r="69" spans="1:3" s="2" customFormat="1" ht="24.75" customHeight="1">
      <c r="A69" s="8">
        <v>66</v>
      </c>
      <c r="B69" s="9" t="str">
        <f>"王冠华"</f>
        <v>王冠华</v>
      </c>
      <c r="C69" s="9" t="s">
        <v>70</v>
      </c>
    </row>
    <row r="70" spans="1:3" s="2" customFormat="1" ht="24.75" customHeight="1">
      <c r="A70" s="8">
        <v>67</v>
      </c>
      <c r="B70" s="9" t="str">
        <f>"蔡亲达"</f>
        <v>蔡亲达</v>
      </c>
      <c r="C70" s="9" t="s">
        <v>71</v>
      </c>
    </row>
    <row r="71" spans="1:3" s="2" customFormat="1" ht="24.75" customHeight="1">
      <c r="A71" s="8">
        <v>68</v>
      </c>
      <c r="B71" s="9" t="str">
        <f>"周可驰"</f>
        <v>周可驰</v>
      </c>
      <c r="C71" s="9" t="s">
        <v>72</v>
      </c>
    </row>
    <row r="72" spans="1:3" s="2" customFormat="1" ht="24.75" customHeight="1">
      <c r="A72" s="8">
        <v>69</v>
      </c>
      <c r="B72" s="9" t="str">
        <f>"徐铭"</f>
        <v>徐铭</v>
      </c>
      <c r="C72" s="9" t="s">
        <v>73</v>
      </c>
    </row>
    <row r="73" spans="1:3" s="2" customFormat="1" ht="24.75" customHeight="1">
      <c r="A73" s="8">
        <v>70</v>
      </c>
      <c r="B73" s="9" t="str">
        <f>"苏振辉"</f>
        <v>苏振辉</v>
      </c>
      <c r="C73" s="9" t="s">
        <v>74</v>
      </c>
    </row>
    <row r="74" spans="1:3" s="2" customFormat="1" ht="24.75" customHeight="1">
      <c r="A74" s="8">
        <v>71</v>
      </c>
      <c r="B74" s="9" t="str">
        <f>"吴府高"</f>
        <v>吴府高</v>
      </c>
      <c r="C74" s="9" t="s">
        <v>75</v>
      </c>
    </row>
    <row r="75" spans="1:3" s="2" customFormat="1" ht="24.75" customHeight="1">
      <c r="A75" s="8">
        <v>72</v>
      </c>
      <c r="B75" s="9" t="str">
        <f>"何道京"</f>
        <v>何道京</v>
      </c>
      <c r="C75" s="9" t="s">
        <v>76</v>
      </c>
    </row>
    <row r="76" spans="1:3" s="2" customFormat="1" ht="24.75" customHeight="1">
      <c r="A76" s="8">
        <v>73</v>
      </c>
      <c r="B76" s="9" t="str">
        <f>"李天仁"</f>
        <v>李天仁</v>
      </c>
      <c r="C76" s="9" t="s">
        <v>77</v>
      </c>
    </row>
    <row r="77" spans="1:3" s="2" customFormat="1" ht="24.75" customHeight="1">
      <c r="A77" s="8">
        <v>74</v>
      </c>
      <c r="B77" s="9" t="str">
        <f>"王乾宽"</f>
        <v>王乾宽</v>
      </c>
      <c r="C77" s="9" t="s">
        <v>78</v>
      </c>
    </row>
    <row r="78" spans="1:3" s="2" customFormat="1" ht="24.75" customHeight="1">
      <c r="A78" s="8">
        <v>75</v>
      </c>
      <c r="B78" s="9" t="str">
        <f>"黎上贤"</f>
        <v>黎上贤</v>
      </c>
      <c r="C78" s="9" t="s">
        <v>79</v>
      </c>
    </row>
    <row r="79" spans="1:3" s="2" customFormat="1" ht="24.75" customHeight="1">
      <c r="A79" s="8">
        <v>76</v>
      </c>
      <c r="B79" s="9" t="str">
        <f>"林正源"</f>
        <v>林正源</v>
      </c>
      <c r="C79" s="9" t="s">
        <v>80</v>
      </c>
    </row>
    <row r="80" spans="1:3" s="2" customFormat="1" ht="24.75" customHeight="1">
      <c r="A80" s="8">
        <v>77</v>
      </c>
      <c r="B80" s="9" t="str">
        <f>"林道干"</f>
        <v>林道干</v>
      </c>
      <c r="C80" s="9" t="s">
        <v>81</v>
      </c>
    </row>
    <row r="81" spans="1:3" s="2" customFormat="1" ht="24.75" customHeight="1">
      <c r="A81" s="8">
        <v>78</v>
      </c>
      <c r="B81" s="9" t="str">
        <f>"王平江"</f>
        <v>王平江</v>
      </c>
      <c r="C81" s="9" t="s">
        <v>82</v>
      </c>
    </row>
    <row r="82" spans="1:3" s="2" customFormat="1" ht="24.75" customHeight="1">
      <c r="A82" s="8">
        <v>79</v>
      </c>
      <c r="B82" s="9" t="str">
        <f>"王光鑫"</f>
        <v>王光鑫</v>
      </c>
      <c r="C82" s="9" t="s">
        <v>83</v>
      </c>
    </row>
    <row r="83" spans="1:3" s="2" customFormat="1" ht="24.75" customHeight="1">
      <c r="A83" s="8">
        <v>80</v>
      </c>
      <c r="B83" s="9" t="str">
        <f>"吕明灏"</f>
        <v>吕明灏</v>
      </c>
      <c r="C83" s="9" t="s">
        <v>84</v>
      </c>
    </row>
    <row r="84" spans="1:3" s="2" customFormat="1" ht="24.75" customHeight="1">
      <c r="A84" s="8">
        <v>81</v>
      </c>
      <c r="B84" s="9" t="str">
        <f>"李先"</f>
        <v>李先</v>
      </c>
      <c r="C84" s="9" t="s">
        <v>85</v>
      </c>
    </row>
    <row r="85" spans="1:3" s="2" customFormat="1" ht="24.75" customHeight="1">
      <c r="A85" s="8">
        <v>82</v>
      </c>
      <c r="B85" s="9" t="str">
        <f>"陈广立"</f>
        <v>陈广立</v>
      </c>
      <c r="C85" s="9" t="s">
        <v>86</v>
      </c>
    </row>
    <row r="86" spans="1:3" s="2" customFormat="1" ht="24.75" customHeight="1">
      <c r="A86" s="8">
        <v>83</v>
      </c>
      <c r="B86" s="9" t="str">
        <f>"袁昌民"</f>
        <v>袁昌民</v>
      </c>
      <c r="C86" s="9" t="s">
        <v>87</v>
      </c>
    </row>
    <row r="87" spans="1:3" s="2" customFormat="1" ht="24.75" customHeight="1">
      <c r="A87" s="8">
        <v>84</v>
      </c>
      <c r="B87" s="9" t="str">
        <f>"陆兆晗"</f>
        <v>陆兆晗</v>
      </c>
      <c r="C87" s="9" t="s">
        <v>88</v>
      </c>
    </row>
    <row r="88" spans="1:3" s="2" customFormat="1" ht="24.75" customHeight="1">
      <c r="A88" s="8">
        <v>85</v>
      </c>
      <c r="B88" s="9" t="str">
        <f>"杨维"</f>
        <v>杨维</v>
      </c>
      <c r="C88" s="9" t="s">
        <v>89</v>
      </c>
    </row>
    <row r="89" spans="1:3" s="2" customFormat="1" ht="24.75" customHeight="1">
      <c r="A89" s="8">
        <v>86</v>
      </c>
      <c r="B89" s="9" t="str">
        <f>"孙伟偏"</f>
        <v>孙伟偏</v>
      </c>
      <c r="C89" s="9" t="s">
        <v>90</v>
      </c>
    </row>
    <row r="90" spans="1:3" s="2" customFormat="1" ht="24.75" customHeight="1">
      <c r="A90" s="8">
        <v>87</v>
      </c>
      <c r="B90" s="9" t="str">
        <f>"陈功勋"</f>
        <v>陈功勋</v>
      </c>
      <c r="C90" s="9" t="s">
        <v>91</v>
      </c>
    </row>
    <row r="91" spans="1:3" s="2" customFormat="1" ht="24.75" customHeight="1">
      <c r="A91" s="8">
        <v>88</v>
      </c>
      <c r="B91" s="9" t="str">
        <f>"王立文"</f>
        <v>王立文</v>
      </c>
      <c r="C91" s="9" t="s">
        <v>92</v>
      </c>
    </row>
    <row r="92" spans="1:3" s="2" customFormat="1" ht="24.75" customHeight="1">
      <c r="A92" s="8">
        <v>89</v>
      </c>
      <c r="B92" s="9" t="str">
        <f>"黎训邦"</f>
        <v>黎训邦</v>
      </c>
      <c r="C92" s="9" t="s">
        <v>93</v>
      </c>
    </row>
    <row r="93" spans="1:3" s="2" customFormat="1" ht="24.75" customHeight="1">
      <c r="A93" s="8">
        <v>90</v>
      </c>
      <c r="B93" s="9" t="str">
        <f>"黄良源"</f>
        <v>黄良源</v>
      </c>
      <c r="C93" s="9" t="s">
        <v>94</v>
      </c>
    </row>
    <row r="94" spans="1:3" s="2" customFormat="1" ht="24.75" customHeight="1">
      <c r="A94" s="8">
        <v>91</v>
      </c>
      <c r="B94" s="9" t="str">
        <f>"林芳高"</f>
        <v>林芳高</v>
      </c>
      <c r="C94" s="9" t="s">
        <v>95</v>
      </c>
    </row>
    <row r="95" spans="1:3" s="2" customFormat="1" ht="24.75" customHeight="1">
      <c r="A95" s="8">
        <v>92</v>
      </c>
      <c r="B95" s="9" t="str">
        <f>"薛来就"</f>
        <v>薛来就</v>
      </c>
      <c r="C95" s="9" t="s">
        <v>96</v>
      </c>
    </row>
    <row r="96" spans="1:3" s="2" customFormat="1" ht="24.75" customHeight="1">
      <c r="A96" s="8">
        <v>93</v>
      </c>
      <c r="B96" s="9" t="str">
        <f>"王世钦"</f>
        <v>王世钦</v>
      </c>
      <c r="C96" s="9" t="s">
        <v>97</v>
      </c>
    </row>
    <row r="97" spans="1:3" s="2" customFormat="1" ht="24.75" customHeight="1">
      <c r="A97" s="8">
        <v>94</v>
      </c>
      <c r="B97" s="9" t="str">
        <f>"王诗康"</f>
        <v>王诗康</v>
      </c>
      <c r="C97" s="9" t="s">
        <v>98</v>
      </c>
    </row>
    <row r="98" spans="1:3" s="2" customFormat="1" ht="24.75" customHeight="1">
      <c r="A98" s="8">
        <v>95</v>
      </c>
      <c r="B98" s="9" t="str">
        <f>"林忠"</f>
        <v>林忠</v>
      </c>
      <c r="C98" s="9" t="s">
        <v>99</v>
      </c>
    </row>
    <row r="99" spans="1:3" s="2" customFormat="1" ht="24.75" customHeight="1">
      <c r="A99" s="8">
        <v>96</v>
      </c>
      <c r="B99" s="9" t="str">
        <f>"韩金仁"</f>
        <v>韩金仁</v>
      </c>
      <c r="C99" s="9" t="s">
        <v>100</v>
      </c>
    </row>
    <row r="100" spans="1:3" s="2" customFormat="1" ht="24.75" customHeight="1">
      <c r="A100" s="8">
        <v>97</v>
      </c>
      <c r="B100" s="9" t="str">
        <f>"曾庆华"</f>
        <v>曾庆华</v>
      </c>
      <c r="C100" s="9" t="s">
        <v>101</v>
      </c>
    </row>
    <row r="101" spans="1:3" s="2" customFormat="1" ht="24.75" customHeight="1">
      <c r="A101" s="8">
        <v>98</v>
      </c>
      <c r="B101" s="9" t="str">
        <f>"陈小华"</f>
        <v>陈小华</v>
      </c>
      <c r="C101" s="9" t="s">
        <v>102</v>
      </c>
    </row>
    <row r="102" spans="1:3" s="2" customFormat="1" ht="24.75" customHeight="1">
      <c r="A102" s="8">
        <v>99</v>
      </c>
      <c r="B102" s="9" t="str">
        <f>"林家雅"</f>
        <v>林家雅</v>
      </c>
      <c r="C102" s="9" t="s">
        <v>103</v>
      </c>
    </row>
    <row r="103" spans="1:3" s="2" customFormat="1" ht="24.75" customHeight="1">
      <c r="A103" s="8">
        <v>100</v>
      </c>
      <c r="B103" s="9" t="str">
        <f>"陈明亮"</f>
        <v>陈明亮</v>
      </c>
      <c r="C103" s="9" t="s">
        <v>104</v>
      </c>
    </row>
    <row r="104" spans="1:3" s="2" customFormat="1" ht="24.75" customHeight="1">
      <c r="A104" s="8">
        <v>101</v>
      </c>
      <c r="B104" s="9" t="str">
        <f>"罗茂"</f>
        <v>罗茂</v>
      </c>
      <c r="C104" s="9" t="s">
        <v>105</v>
      </c>
    </row>
    <row r="105" spans="1:3" s="2" customFormat="1" ht="24.75" customHeight="1">
      <c r="A105" s="8">
        <v>102</v>
      </c>
      <c r="B105" s="9" t="str">
        <f>"王国富"</f>
        <v>王国富</v>
      </c>
      <c r="C105" s="9" t="s">
        <v>106</v>
      </c>
    </row>
    <row r="106" spans="1:3" s="2" customFormat="1" ht="24.75" customHeight="1">
      <c r="A106" s="8">
        <v>103</v>
      </c>
      <c r="B106" s="9" t="str">
        <f>"王上前"</f>
        <v>王上前</v>
      </c>
      <c r="C106" s="9" t="s">
        <v>107</v>
      </c>
    </row>
    <row r="107" spans="1:3" s="2" customFormat="1" ht="24.75" customHeight="1">
      <c r="A107" s="8">
        <v>104</v>
      </c>
      <c r="B107" s="9" t="str">
        <f>"黄财"</f>
        <v>黄财</v>
      </c>
      <c r="C107" s="9" t="s">
        <v>108</v>
      </c>
    </row>
    <row r="108" spans="1:3" s="2" customFormat="1" ht="24.75" customHeight="1">
      <c r="A108" s="8">
        <v>105</v>
      </c>
      <c r="B108" s="9" t="str">
        <f>"周友民"</f>
        <v>周友民</v>
      </c>
      <c r="C108" s="9" t="s">
        <v>109</v>
      </c>
    </row>
    <row r="109" spans="1:3" s="2" customFormat="1" ht="24.75" customHeight="1">
      <c r="A109" s="8">
        <v>106</v>
      </c>
      <c r="B109" s="9" t="str">
        <f>"黄辉"</f>
        <v>黄辉</v>
      </c>
      <c r="C109" s="9" t="s">
        <v>110</v>
      </c>
    </row>
    <row r="110" spans="1:3" s="2" customFormat="1" ht="24.75" customHeight="1">
      <c r="A110" s="8">
        <v>107</v>
      </c>
      <c r="B110" s="9" t="str">
        <f>"韩万强"</f>
        <v>韩万强</v>
      </c>
      <c r="C110" s="9" t="s">
        <v>111</v>
      </c>
    </row>
    <row r="111" spans="1:3" s="2" customFormat="1" ht="24.75" customHeight="1">
      <c r="A111" s="8">
        <v>108</v>
      </c>
      <c r="B111" s="9" t="str">
        <f>"高世博"</f>
        <v>高世博</v>
      </c>
      <c r="C111" s="9" t="s">
        <v>112</v>
      </c>
    </row>
    <row r="112" spans="1:3" s="2" customFormat="1" ht="24.75" customHeight="1">
      <c r="A112" s="8">
        <v>109</v>
      </c>
      <c r="B112" s="9" t="str">
        <f>"吴文太"</f>
        <v>吴文太</v>
      </c>
      <c r="C112" s="9" t="s">
        <v>113</v>
      </c>
    </row>
    <row r="113" spans="1:3" s="2" customFormat="1" ht="24.75" customHeight="1">
      <c r="A113" s="8">
        <v>110</v>
      </c>
      <c r="B113" s="9" t="str">
        <f>"杨震"</f>
        <v>杨震</v>
      </c>
      <c r="C113" s="9" t="s">
        <v>114</v>
      </c>
    </row>
    <row r="114" spans="1:3" s="2" customFormat="1" ht="24.75" customHeight="1">
      <c r="A114" s="8">
        <v>111</v>
      </c>
      <c r="B114" s="9" t="str">
        <f>"李业颖"</f>
        <v>李业颖</v>
      </c>
      <c r="C114" s="9" t="s">
        <v>115</v>
      </c>
    </row>
    <row r="115" spans="1:3" s="2" customFormat="1" ht="24.75" customHeight="1">
      <c r="A115" s="8">
        <v>112</v>
      </c>
      <c r="B115" s="9" t="str">
        <f>"杨秦"</f>
        <v>杨秦</v>
      </c>
      <c r="C115" s="9" t="s">
        <v>116</v>
      </c>
    </row>
    <row r="116" spans="1:3" s="2" customFormat="1" ht="24.75" customHeight="1">
      <c r="A116" s="8">
        <v>113</v>
      </c>
      <c r="B116" s="9" t="str">
        <f>"张运宝"</f>
        <v>张运宝</v>
      </c>
      <c r="C116" s="9" t="s">
        <v>117</v>
      </c>
    </row>
    <row r="117" spans="1:3" s="2" customFormat="1" ht="24.75" customHeight="1">
      <c r="A117" s="8">
        <v>114</v>
      </c>
      <c r="B117" s="9" t="str">
        <f>"王跃泽"</f>
        <v>王跃泽</v>
      </c>
      <c r="C117" s="9" t="s">
        <v>118</v>
      </c>
    </row>
    <row r="118" spans="1:3" s="2" customFormat="1" ht="24.75" customHeight="1">
      <c r="A118" s="8">
        <v>115</v>
      </c>
      <c r="B118" s="9" t="str">
        <f>"魏永圣"</f>
        <v>魏永圣</v>
      </c>
      <c r="C118" s="9" t="s">
        <v>119</v>
      </c>
    </row>
    <row r="119" spans="1:3" s="2" customFormat="1" ht="24.75" customHeight="1">
      <c r="A119" s="8">
        <v>116</v>
      </c>
      <c r="B119" s="9" t="str">
        <f>"朱小甲"</f>
        <v>朱小甲</v>
      </c>
      <c r="C119" s="9" t="s">
        <v>120</v>
      </c>
    </row>
    <row r="120" spans="1:3" s="2" customFormat="1" ht="24.75" customHeight="1">
      <c r="A120" s="8">
        <v>117</v>
      </c>
      <c r="B120" s="9" t="str">
        <f>"郭玉家"</f>
        <v>郭玉家</v>
      </c>
      <c r="C120" s="9" t="s">
        <v>121</v>
      </c>
    </row>
    <row r="121" spans="1:3" s="2" customFormat="1" ht="24.75" customHeight="1">
      <c r="A121" s="8">
        <v>118</v>
      </c>
      <c r="B121" s="9" t="str">
        <f>"王峥"</f>
        <v>王峥</v>
      </c>
      <c r="C121" s="9" t="s">
        <v>122</v>
      </c>
    </row>
    <row r="122" spans="1:3" s="2" customFormat="1" ht="24.75" customHeight="1">
      <c r="A122" s="8">
        <v>119</v>
      </c>
      <c r="B122" s="9" t="str">
        <f>"洪瑜"</f>
        <v>洪瑜</v>
      </c>
      <c r="C122" s="9" t="s">
        <v>123</v>
      </c>
    </row>
    <row r="123" spans="1:3" s="2" customFormat="1" ht="24.75" customHeight="1">
      <c r="A123" s="8">
        <v>120</v>
      </c>
      <c r="B123" s="9" t="str">
        <f>"徐济斌"</f>
        <v>徐济斌</v>
      </c>
      <c r="C123" s="9" t="s">
        <v>124</v>
      </c>
    </row>
    <row r="124" spans="1:3" s="2" customFormat="1" ht="24.75" customHeight="1">
      <c r="A124" s="8">
        <v>121</v>
      </c>
      <c r="B124" s="9" t="str">
        <f>"陈珑晖"</f>
        <v>陈珑晖</v>
      </c>
      <c r="C124" s="9" t="s">
        <v>125</v>
      </c>
    </row>
    <row r="125" spans="1:3" s="2" customFormat="1" ht="24.75" customHeight="1">
      <c r="A125" s="8">
        <v>122</v>
      </c>
      <c r="B125" s="9" t="str">
        <f>"梁政捷"</f>
        <v>梁政捷</v>
      </c>
      <c r="C125" s="9" t="s">
        <v>126</v>
      </c>
    </row>
    <row r="126" spans="1:3" s="2" customFormat="1" ht="24.75" customHeight="1">
      <c r="A126" s="8">
        <v>123</v>
      </c>
      <c r="B126" s="9" t="str">
        <f>"李名帆"</f>
        <v>李名帆</v>
      </c>
      <c r="C126" s="9" t="s">
        <v>127</v>
      </c>
    </row>
    <row r="127" spans="1:3" s="2" customFormat="1" ht="24.75" customHeight="1">
      <c r="A127" s="8">
        <v>124</v>
      </c>
      <c r="B127" s="9" t="str">
        <f>"唐华"</f>
        <v>唐华</v>
      </c>
      <c r="C127" s="9" t="s">
        <v>128</v>
      </c>
    </row>
    <row r="128" spans="1:3" s="2" customFormat="1" ht="24.75" customHeight="1">
      <c r="A128" s="8">
        <v>125</v>
      </c>
      <c r="B128" s="9" t="str">
        <f>"王宗武"</f>
        <v>王宗武</v>
      </c>
      <c r="C128" s="9" t="s">
        <v>129</v>
      </c>
    </row>
    <row r="129" spans="1:3" s="2" customFormat="1" ht="24.75" customHeight="1">
      <c r="A129" s="8">
        <v>126</v>
      </c>
      <c r="B129" s="9" t="str">
        <f>"黎潘汉"</f>
        <v>黎潘汉</v>
      </c>
      <c r="C129" s="9" t="s">
        <v>130</v>
      </c>
    </row>
    <row r="130" spans="1:3" s="2" customFormat="1" ht="24.75" customHeight="1">
      <c r="A130" s="8">
        <v>127</v>
      </c>
      <c r="B130" s="9" t="str">
        <f>"蒙霖"</f>
        <v>蒙霖</v>
      </c>
      <c r="C130" s="9" t="s">
        <v>131</v>
      </c>
    </row>
    <row r="131" spans="1:3" s="2" customFormat="1" ht="24.75" customHeight="1">
      <c r="A131" s="8">
        <v>128</v>
      </c>
      <c r="B131" s="9" t="str">
        <f>"刘裕斐"</f>
        <v>刘裕斐</v>
      </c>
      <c r="C131" s="9" t="s">
        <v>132</v>
      </c>
    </row>
    <row r="132" spans="1:3" s="2" customFormat="1" ht="24.75" customHeight="1">
      <c r="A132" s="8">
        <v>129</v>
      </c>
      <c r="B132" s="9" t="str">
        <f>"李绍应"</f>
        <v>李绍应</v>
      </c>
      <c r="C132" s="9" t="s">
        <v>133</v>
      </c>
    </row>
    <row r="133" spans="1:3" s="2" customFormat="1" ht="24.75" customHeight="1">
      <c r="A133" s="8">
        <v>130</v>
      </c>
      <c r="B133" s="9" t="str">
        <f>"邝敦立"</f>
        <v>邝敦立</v>
      </c>
      <c r="C133" s="9" t="s">
        <v>134</v>
      </c>
    </row>
    <row r="134" spans="1:3" s="2" customFormat="1" ht="24.75" customHeight="1">
      <c r="A134" s="8">
        <v>131</v>
      </c>
      <c r="B134" s="9" t="str">
        <f>"符有泰"</f>
        <v>符有泰</v>
      </c>
      <c r="C134" s="9" t="s">
        <v>135</v>
      </c>
    </row>
    <row r="135" spans="1:3" s="2" customFormat="1" ht="24.75" customHeight="1">
      <c r="A135" s="8">
        <v>132</v>
      </c>
      <c r="B135" s="9" t="str">
        <f>"张丁双"</f>
        <v>张丁双</v>
      </c>
      <c r="C135" s="9" t="s">
        <v>136</v>
      </c>
    </row>
    <row r="136" spans="1:3" s="2" customFormat="1" ht="24.75" customHeight="1">
      <c r="A136" s="8">
        <v>133</v>
      </c>
      <c r="B136" s="9" t="str">
        <f>"张太军"</f>
        <v>张太军</v>
      </c>
      <c r="C136" s="9" t="s">
        <v>137</v>
      </c>
    </row>
    <row r="137" spans="1:3" s="2" customFormat="1" ht="24.75" customHeight="1">
      <c r="A137" s="8">
        <v>134</v>
      </c>
      <c r="B137" s="9" t="str">
        <f>"李营"</f>
        <v>李营</v>
      </c>
      <c r="C137" s="9" t="s">
        <v>138</v>
      </c>
    </row>
    <row r="138" spans="1:3" s="2" customFormat="1" ht="24.75" customHeight="1">
      <c r="A138" s="8">
        <v>135</v>
      </c>
      <c r="B138" s="9" t="str">
        <f>"邹孟君"</f>
        <v>邹孟君</v>
      </c>
      <c r="C138" s="9" t="s">
        <v>139</v>
      </c>
    </row>
    <row r="139" spans="1:3" s="2" customFormat="1" ht="24.75" customHeight="1">
      <c r="A139" s="8">
        <v>136</v>
      </c>
      <c r="B139" s="9" t="str">
        <f>"王明锋"</f>
        <v>王明锋</v>
      </c>
      <c r="C139" s="9" t="s">
        <v>140</v>
      </c>
    </row>
    <row r="140" spans="1:3" s="2" customFormat="1" ht="24.75" customHeight="1">
      <c r="A140" s="8">
        <v>137</v>
      </c>
      <c r="B140" s="9" t="str">
        <f>"王俊能"</f>
        <v>王俊能</v>
      </c>
      <c r="C140" s="9" t="s">
        <v>141</v>
      </c>
    </row>
    <row r="141" spans="1:3" s="2" customFormat="1" ht="24.75" customHeight="1">
      <c r="A141" s="8">
        <v>138</v>
      </c>
      <c r="B141" s="9" t="str">
        <f>"周宗敬"</f>
        <v>周宗敬</v>
      </c>
      <c r="C141" s="9" t="s">
        <v>142</v>
      </c>
    </row>
    <row r="142" spans="1:3" s="2" customFormat="1" ht="24.75" customHeight="1">
      <c r="A142" s="8">
        <v>139</v>
      </c>
      <c r="B142" s="9" t="str">
        <f>"张长征"</f>
        <v>张长征</v>
      </c>
      <c r="C142" s="9" t="s">
        <v>143</v>
      </c>
    </row>
    <row r="143" spans="1:3" s="2" customFormat="1" ht="24.75" customHeight="1">
      <c r="A143" s="8">
        <v>140</v>
      </c>
      <c r="B143" s="9" t="str">
        <f>"杨和"</f>
        <v>杨和</v>
      </c>
      <c r="C143" s="9" t="s">
        <v>144</v>
      </c>
    </row>
    <row r="144" spans="1:3" s="2" customFormat="1" ht="24.75" customHeight="1">
      <c r="A144" s="8">
        <v>141</v>
      </c>
      <c r="B144" s="9" t="str">
        <f>"曾森"</f>
        <v>曾森</v>
      </c>
      <c r="C144" s="9" t="s">
        <v>145</v>
      </c>
    </row>
    <row r="145" spans="1:3" s="2" customFormat="1" ht="24.75" customHeight="1">
      <c r="A145" s="8">
        <v>142</v>
      </c>
      <c r="B145" s="9" t="str">
        <f>"郑慧文"</f>
        <v>郑慧文</v>
      </c>
      <c r="C145" s="9" t="s">
        <v>146</v>
      </c>
    </row>
    <row r="146" spans="1:3" s="2" customFormat="1" ht="24.75" customHeight="1">
      <c r="A146" s="8">
        <v>143</v>
      </c>
      <c r="B146" s="9" t="str">
        <f>"王发立"</f>
        <v>王发立</v>
      </c>
      <c r="C146" s="9" t="s">
        <v>147</v>
      </c>
    </row>
    <row r="147" spans="1:3" s="2" customFormat="1" ht="24.75" customHeight="1">
      <c r="A147" s="8">
        <v>144</v>
      </c>
      <c r="B147" s="9" t="str">
        <f>"彭祥盛"</f>
        <v>彭祥盛</v>
      </c>
      <c r="C147" s="9" t="s">
        <v>148</v>
      </c>
    </row>
    <row r="148" spans="1:3" s="2" customFormat="1" ht="24.75" customHeight="1">
      <c r="A148" s="8">
        <v>145</v>
      </c>
      <c r="B148" s="9" t="str">
        <f>"林俊屹"</f>
        <v>林俊屹</v>
      </c>
      <c r="C148" s="9" t="s">
        <v>149</v>
      </c>
    </row>
    <row r="149" spans="1:3" s="2" customFormat="1" ht="24.75" customHeight="1">
      <c r="A149" s="8">
        <v>146</v>
      </c>
      <c r="B149" s="9" t="str">
        <f>"曾雪光"</f>
        <v>曾雪光</v>
      </c>
      <c r="C149" s="9" t="s">
        <v>150</v>
      </c>
    </row>
    <row r="150" spans="1:3" s="2" customFormat="1" ht="24.75" customHeight="1">
      <c r="A150" s="8">
        <v>147</v>
      </c>
      <c r="B150" s="9" t="str">
        <f>"曾令顺"</f>
        <v>曾令顺</v>
      </c>
      <c r="C150" s="9" t="s">
        <v>151</v>
      </c>
    </row>
    <row r="151" spans="1:3" s="2" customFormat="1" ht="24.75" customHeight="1">
      <c r="A151" s="8">
        <v>148</v>
      </c>
      <c r="B151" s="9" t="str">
        <f>"林蒂"</f>
        <v>林蒂</v>
      </c>
      <c r="C151" s="9" t="s">
        <v>152</v>
      </c>
    </row>
    <row r="152" spans="1:3" s="2" customFormat="1" ht="24.75" customHeight="1">
      <c r="A152" s="8">
        <v>149</v>
      </c>
      <c r="B152" s="9" t="str">
        <f>"符明深"</f>
        <v>符明深</v>
      </c>
      <c r="C152" s="9" t="s">
        <v>153</v>
      </c>
    </row>
    <row r="153" spans="1:3" s="2" customFormat="1" ht="24.75" customHeight="1">
      <c r="A153" s="8">
        <v>150</v>
      </c>
      <c r="B153" s="9" t="str">
        <f>"陈荣天"</f>
        <v>陈荣天</v>
      </c>
      <c r="C153" s="9" t="s">
        <v>154</v>
      </c>
    </row>
    <row r="154" spans="1:3" s="2" customFormat="1" ht="24.75" customHeight="1">
      <c r="A154" s="8">
        <v>151</v>
      </c>
      <c r="B154" s="9" t="str">
        <f>"陈钰"</f>
        <v>陈钰</v>
      </c>
      <c r="C154" s="9" t="s">
        <v>155</v>
      </c>
    </row>
    <row r="155" spans="1:3" s="2" customFormat="1" ht="24.75" customHeight="1">
      <c r="A155" s="8">
        <v>152</v>
      </c>
      <c r="B155" s="9" t="str">
        <f>"吴明峰"</f>
        <v>吴明峰</v>
      </c>
      <c r="C155" s="9" t="s">
        <v>156</v>
      </c>
    </row>
    <row r="156" spans="1:3" s="2" customFormat="1" ht="24.75" customHeight="1">
      <c r="A156" s="8">
        <v>153</v>
      </c>
      <c r="B156" s="9" t="str">
        <f>"曾其生"</f>
        <v>曾其生</v>
      </c>
      <c r="C156" s="9" t="s">
        <v>157</v>
      </c>
    </row>
    <row r="157" spans="1:3" s="2" customFormat="1" ht="24.75" customHeight="1">
      <c r="A157" s="8">
        <v>154</v>
      </c>
      <c r="B157" s="9" t="str">
        <f>"陈史壁"</f>
        <v>陈史壁</v>
      </c>
      <c r="C157" s="9" t="s">
        <v>158</v>
      </c>
    </row>
    <row r="158" spans="1:3" s="2" customFormat="1" ht="24.75" customHeight="1">
      <c r="A158" s="8">
        <v>155</v>
      </c>
      <c r="B158" s="9" t="str">
        <f>"王大豪"</f>
        <v>王大豪</v>
      </c>
      <c r="C158" s="9" t="s">
        <v>159</v>
      </c>
    </row>
    <row r="159" spans="1:3" s="2" customFormat="1" ht="24.75" customHeight="1">
      <c r="A159" s="8">
        <v>156</v>
      </c>
      <c r="B159" s="9" t="str">
        <f>"王凯永"</f>
        <v>王凯永</v>
      </c>
      <c r="C159" s="9" t="s">
        <v>160</v>
      </c>
    </row>
    <row r="160" spans="1:3" s="2" customFormat="1" ht="24.75" customHeight="1">
      <c r="A160" s="8">
        <v>157</v>
      </c>
      <c r="B160" s="9" t="str">
        <f>"刘张忠"</f>
        <v>刘张忠</v>
      </c>
      <c r="C160" s="9" t="s">
        <v>161</v>
      </c>
    </row>
    <row r="161" spans="1:3" s="2" customFormat="1" ht="24.75" customHeight="1">
      <c r="A161" s="8">
        <v>158</v>
      </c>
      <c r="B161" s="9" t="str">
        <f>"赵志川"</f>
        <v>赵志川</v>
      </c>
      <c r="C161" s="9" t="s">
        <v>162</v>
      </c>
    </row>
    <row r="162" spans="1:3" s="2" customFormat="1" ht="24.75" customHeight="1">
      <c r="A162" s="8">
        <v>159</v>
      </c>
      <c r="B162" s="9" t="str">
        <f>"符臣锋"</f>
        <v>符臣锋</v>
      </c>
      <c r="C162" s="9" t="s">
        <v>163</v>
      </c>
    </row>
    <row r="163" spans="1:3" s="2" customFormat="1" ht="24.75" customHeight="1">
      <c r="A163" s="8">
        <v>160</v>
      </c>
      <c r="B163" s="9" t="str">
        <f>"叶豪"</f>
        <v>叶豪</v>
      </c>
      <c r="C163" s="9" t="s">
        <v>164</v>
      </c>
    </row>
    <row r="164" spans="1:3" s="2" customFormat="1" ht="24.75" customHeight="1">
      <c r="A164" s="8">
        <v>161</v>
      </c>
      <c r="B164" s="9" t="str">
        <f>"华琛"</f>
        <v>华琛</v>
      </c>
      <c r="C164" s="9" t="s">
        <v>165</v>
      </c>
    </row>
    <row r="165" spans="1:3" s="2" customFormat="1" ht="24.75" customHeight="1">
      <c r="A165" s="8">
        <v>162</v>
      </c>
      <c r="B165" s="9" t="str">
        <f>"王树奇"</f>
        <v>王树奇</v>
      </c>
      <c r="C165" s="9" t="s">
        <v>166</v>
      </c>
    </row>
    <row r="166" spans="1:3" s="2" customFormat="1" ht="24.75" customHeight="1">
      <c r="A166" s="8">
        <v>163</v>
      </c>
      <c r="B166" s="9" t="str">
        <f>"许乐"</f>
        <v>许乐</v>
      </c>
      <c r="C166" s="9" t="s">
        <v>167</v>
      </c>
    </row>
    <row r="167" spans="1:3" s="2" customFormat="1" ht="24.75" customHeight="1">
      <c r="A167" s="8">
        <v>164</v>
      </c>
      <c r="B167" s="9" t="str">
        <f>"林声伟"</f>
        <v>林声伟</v>
      </c>
      <c r="C167" s="9" t="s">
        <v>168</v>
      </c>
    </row>
    <row r="168" spans="1:3" s="2" customFormat="1" ht="24.75" customHeight="1">
      <c r="A168" s="8">
        <v>165</v>
      </c>
      <c r="B168" s="9" t="str">
        <f>"曾焕齐"</f>
        <v>曾焕齐</v>
      </c>
      <c r="C168" s="9" t="s">
        <v>169</v>
      </c>
    </row>
    <row r="169" spans="1:3" s="2" customFormat="1" ht="24.75" customHeight="1">
      <c r="A169" s="8">
        <v>166</v>
      </c>
      <c r="B169" s="9" t="str">
        <f>"杨令捷"</f>
        <v>杨令捷</v>
      </c>
      <c r="C169" s="9" t="s">
        <v>170</v>
      </c>
    </row>
    <row r="170" spans="1:3" s="2" customFormat="1" ht="24.75" customHeight="1">
      <c r="A170" s="8">
        <v>167</v>
      </c>
      <c r="B170" s="9" t="str">
        <f>"李政"</f>
        <v>李政</v>
      </c>
      <c r="C170" s="9" t="s">
        <v>171</v>
      </c>
    </row>
    <row r="171" spans="1:3" s="2" customFormat="1" ht="24.75" customHeight="1">
      <c r="A171" s="8">
        <v>168</v>
      </c>
      <c r="B171" s="9" t="str">
        <f>"黄以民"</f>
        <v>黄以民</v>
      </c>
      <c r="C171" s="9" t="s">
        <v>172</v>
      </c>
    </row>
    <row r="172" spans="1:3" s="2" customFormat="1" ht="24.75" customHeight="1">
      <c r="A172" s="8">
        <v>169</v>
      </c>
      <c r="B172" s="9" t="str">
        <f>"林诗放"</f>
        <v>林诗放</v>
      </c>
      <c r="C172" s="9" t="s">
        <v>173</v>
      </c>
    </row>
    <row r="173" spans="1:3" s="2" customFormat="1" ht="24.75" customHeight="1">
      <c r="A173" s="8">
        <v>170</v>
      </c>
      <c r="B173" s="9" t="str">
        <f>"郭教才"</f>
        <v>郭教才</v>
      </c>
      <c r="C173" s="9" t="s">
        <v>174</v>
      </c>
    </row>
    <row r="174" spans="1:3" s="2" customFormat="1" ht="24.75" customHeight="1">
      <c r="A174" s="8">
        <v>171</v>
      </c>
      <c r="B174" s="9" t="str">
        <f>"刘炫峻"</f>
        <v>刘炫峻</v>
      </c>
      <c r="C174" s="9" t="s">
        <v>175</v>
      </c>
    </row>
    <row r="175" spans="1:3" s="2" customFormat="1" ht="24.75" customHeight="1">
      <c r="A175" s="8">
        <v>172</v>
      </c>
      <c r="B175" s="9" t="str">
        <f>"许绩发"</f>
        <v>许绩发</v>
      </c>
      <c r="C175" s="9" t="s">
        <v>176</v>
      </c>
    </row>
    <row r="176" spans="1:3" s="2" customFormat="1" ht="24.75" customHeight="1">
      <c r="A176" s="8">
        <v>173</v>
      </c>
      <c r="B176" s="9" t="str">
        <f>"袁祖凡"</f>
        <v>袁祖凡</v>
      </c>
      <c r="C176" s="9" t="s">
        <v>177</v>
      </c>
    </row>
    <row r="177" spans="1:3" s="2" customFormat="1" ht="24.75" customHeight="1">
      <c r="A177" s="8">
        <v>174</v>
      </c>
      <c r="B177" s="9" t="str">
        <f>"蔡兴贤"</f>
        <v>蔡兴贤</v>
      </c>
      <c r="C177" s="9" t="s">
        <v>178</v>
      </c>
    </row>
    <row r="178" spans="1:3" s="2" customFormat="1" ht="24.75" customHeight="1">
      <c r="A178" s="8">
        <v>175</v>
      </c>
      <c r="B178" s="9" t="str">
        <f>"黄奕绅"</f>
        <v>黄奕绅</v>
      </c>
      <c r="C178" s="9" t="s">
        <v>179</v>
      </c>
    </row>
    <row r="179" spans="1:3" s="2" customFormat="1" ht="24.75" customHeight="1">
      <c r="A179" s="8">
        <v>176</v>
      </c>
      <c r="B179" s="9" t="str">
        <f>"曾小松"</f>
        <v>曾小松</v>
      </c>
      <c r="C179" s="9" t="s">
        <v>180</v>
      </c>
    </row>
    <row r="180" spans="1:3" s="2" customFormat="1" ht="24.75" customHeight="1">
      <c r="A180" s="8">
        <v>177</v>
      </c>
      <c r="B180" s="9" t="str">
        <f>"陈星先"</f>
        <v>陈星先</v>
      </c>
      <c r="C180" s="9" t="s">
        <v>181</v>
      </c>
    </row>
    <row r="181" spans="1:3" s="2" customFormat="1" ht="24.75" customHeight="1">
      <c r="A181" s="8">
        <v>178</v>
      </c>
      <c r="B181" s="9" t="str">
        <f>"王有志"</f>
        <v>王有志</v>
      </c>
      <c r="C181" s="9" t="s">
        <v>182</v>
      </c>
    </row>
    <row r="182" spans="1:3" s="2" customFormat="1" ht="24.75" customHeight="1">
      <c r="A182" s="8">
        <v>179</v>
      </c>
      <c r="B182" s="9" t="str">
        <f>"李秋实"</f>
        <v>李秋实</v>
      </c>
      <c r="C182" s="9" t="s">
        <v>183</v>
      </c>
    </row>
    <row r="183" spans="1:3" s="2" customFormat="1" ht="24.75" customHeight="1">
      <c r="A183" s="8">
        <v>180</v>
      </c>
      <c r="B183" s="9" t="str">
        <f>"王宝章"</f>
        <v>王宝章</v>
      </c>
      <c r="C183" s="9" t="s">
        <v>184</v>
      </c>
    </row>
    <row r="184" spans="1:3" s="2" customFormat="1" ht="24.75" customHeight="1">
      <c r="A184" s="8">
        <v>181</v>
      </c>
      <c r="B184" s="9" t="str">
        <f>"符志昕"</f>
        <v>符志昕</v>
      </c>
      <c r="C184" s="9" t="s">
        <v>185</v>
      </c>
    </row>
    <row r="185" spans="1:3" s="2" customFormat="1" ht="24.75" customHeight="1">
      <c r="A185" s="8">
        <v>182</v>
      </c>
      <c r="B185" s="9" t="str">
        <f>"符级"</f>
        <v>符级</v>
      </c>
      <c r="C185" s="9" t="s">
        <v>186</v>
      </c>
    </row>
    <row r="186" spans="1:3" s="2" customFormat="1" ht="24.75" customHeight="1">
      <c r="A186" s="8">
        <v>183</v>
      </c>
      <c r="B186" s="9" t="str">
        <f>"廖大"</f>
        <v>廖大</v>
      </c>
      <c r="C186" s="9" t="s">
        <v>187</v>
      </c>
    </row>
    <row r="187" spans="1:3" s="2" customFormat="1" ht="24.75" customHeight="1">
      <c r="A187" s="8">
        <v>184</v>
      </c>
      <c r="B187" s="9" t="str">
        <f>"何惠高"</f>
        <v>何惠高</v>
      </c>
      <c r="C187" s="9" t="s">
        <v>188</v>
      </c>
    </row>
    <row r="188" spans="1:3" s="2" customFormat="1" ht="24.75" customHeight="1">
      <c r="A188" s="8">
        <v>185</v>
      </c>
      <c r="B188" s="9" t="str">
        <f>"黄祥鹏"</f>
        <v>黄祥鹏</v>
      </c>
      <c r="C188" s="9" t="s">
        <v>189</v>
      </c>
    </row>
    <row r="189" spans="1:3" s="2" customFormat="1" ht="24.75" customHeight="1">
      <c r="A189" s="8">
        <v>186</v>
      </c>
      <c r="B189" s="9" t="str">
        <f>"王发龙"</f>
        <v>王发龙</v>
      </c>
      <c r="C189" s="9" t="s">
        <v>190</v>
      </c>
    </row>
    <row r="190" spans="1:3" s="2" customFormat="1" ht="24.75" customHeight="1">
      <c r="A190" s="8">
        <v>187</v>
      </c>
      <c r="B190" s="9" t="str">
        <f>"陈俊肖"</f>
        <v>陈俊肖</v>
      </c>
      <c r="C190" s="9" t="s">
        <v>191</v>
      </c>
    </row>
    <row r="191" spans="1:3" s="2" customFormat="1" ht="24.75" customHeight="1">
      <c r="A191" s="8">
        <v>188</v>
      </c>
      <c r="B191" s="9" t="str">
        <f>"戴学"</f>
        <v>戴学</v>
      </c>
      <c r="C191" s="9" t="s">
        <v>192</v>
      </c>
    </row>
    <row r="192" spans="1:3" s="2" customFormat="1" ht="24.75" customHeight="1">
      <c r="A192" s="8">
        <v>189</v>
      </c>
      <c r="B192" s="9" t="str">
        <f>"王春湘"</f>
        <v>王春湘</v>
      </c>
      <c r="C192" s="9" t="s">
        <v>193</v>
      </c>
    </row>
    <row r="193" spans="1:3" s="2" customFormat="1" ht="24.75" customHeight="1">
      <c r="A193" s="8">
        <v>190</v>
      </c>
      <c r="B193" s="9" t="str">
        <f>"杨浩龙"</f>
        <v>杨浩龙</v>
      </c>
      <c r="C193" s="9" t="s">
        <v>194</v>
      </c>
    </row>
    <row r="194" spans="1:3" s="2" customFormat="1" ht="24.75" customHeight="1">
      <c r="A194" s="8">
        <v>191</v>
      </c>
      <c r="B194" s="9" t="str">
        <f>"黄克超"</f>
        <v>黄克超</v>
      </c>
      <c r="C194" s="9" t="s">
        <v>195</v>
      </c>
    </row>
    <row r="195" spans="1:3" s="2" customFormat="1" ht="24.75" customHeight="1">
      <c r="A195" s="8">
        <v>192</v>
      </c>
      <c r="B195" s="9" t="str">
        <f>"王先翔"</f>
        <v>王先翔</v>
      </c>
      <c r="C195" s="9" t="s">
        <v>196</v>
      </c>
    </row>
    <row r="196" spans="1:3" s="2" customFormat="1" ht="24.75" customHeight="1">
      <c r="A196" s="8">
        <v>193</v>
      </c>
      <c r="B196" s="9" t="str">
        <f>"林道道"</f>
        <v>林道道</v>
      </c>
      <c r="C196" s="9" t="s">
        <v>197</v>
      </c>
    </row>
    <row r="197" spans="1:3" s="2" customFormat="1" ht="24.75" customHeight="1">
      <c r="A197" s="8">
        <v>194</v>
      </c>
      <c r="B197" s="9" t="str">
        <f>"李畅程"</f>
        <v>李畅程</v>
      </c>
      <c r="C197" s="9" t="s">
        <v>198</v>
      </c>
    </row>
    <row r="198" spans="1:3" s="2" customFormat="1" ht="24.75" customHeight="1">
      <c r="A198" s="8">
        <v>195</v>
      </c>
      <c r="B198" s="9" t="str">
        <f>"王家龙"</f>
        <v>王家龙</v>
      </c>
      <c r="C198" s="9" t="s">
        <v>199</v>
      </c>
    </row>
    <row r="199" spans="1:3" s="2" customFormat="1" ht="24.75" customHeight="1">
      <c r="A199" s="8">
        <v>196</v>
      </c>
      <c r="B199" s="9" t="str">
        <f>"曾维凯"</f>
        <v>曾维凯</v>
      </c>
      <c r="C199" s="9" t="s">
        <v>200</v>
      </c>
    </row>
    <row r="200" spans="1:3" s="2" customFormat="1" ht="24.75" customHeight="1">
      <c r="A200" s="8">
        <v>197</v>
      </c>
      <c r="B200" s="9" t="str">
        <f>"吴乾玮"</f>
        <v>吴乾玮</v>
      </c>
      <c r="C200" s="9" t="s">
        <v>201</v>
      </c>
    </row>
    <row r="201" spans="1:3" s="2" customFormat="1" ht="24.75" customHeight="1">
      <c r="A201" s="8">
        <v>198</v>
      </c>
      <c r="B201" s="9" t="str">
        <f>"彭云"</f>
        <v>彭云</v>
      </c>
      <c r="C201" s="9" t="s">
        <v>202</v>
      </c>
    </row>
    <row r="202" spans="1:3" s="2" customFormat="1" ht="24.75" customHeight="1">
      <c r="A202" s="8">
        <v>199</v>
      </c>
      <c r="B202" s="9" t="str">
        <f>"李祖宇"</f>
        <v>李祖宇</v>
      </c>
      <c r="C202" s="9" t="s">
        <v>203</v>
      </c>
    </row>
    <row r="203" spans="1:3" s="2" customFormat="1" ht="24.75" customHeight="1">
      <c r="A203" s="8">
        <v>200</v>
      </c>
      <c r="B203" s="9" t="str">
        <f>"苏美文"</f>
        <v>苏美文</v>
      </c>
      <c r="C203" s="9" t="s">
        <v>204</v>
      </c>
    </row>
    <row r="204" spans="1:3" s="2" customFormat="1" ht="24.75" customHeight="1">
      <c r="A204" s="8">
        <v>201</v>
      </c>
      <c r="B204" s="9" t="str">
        <f>"黎吉卿"</f>
        <v>黎吉卿</v>
      </c>
      <c r="C204" s="9" t="s">
        <v>205</v>
      </c>
    </row>
    <row r="205" spans="1:3" s="2" customFormat="1" ht="24.75" customHeight="1">
      <c r="A205" s="8">
        <v>202</v>
      </c>
      <c r="B205" s="9" t="str">
        <f>"王咸程"</f>
        <v>王咸程</v>
      </c>
      <c r="C205" s="9" t="s">
        <v>206</v>
      </c>
    </row>
    <row r="206" spans="1:3" s="2" customFormat="1" ht="24.75" customHeight="1">
      <c r="A206" s="8">
        <v>203</v>
      </c>
      <c r="B206" s="9" t="str">
        <f>"卓庭昌"</f>
        <v>卓庭昌</v>
      </c>
      <c r="C206" s="9" t="s">
        <v>207</v>
      </c>
    </row>
    <row r="207" spans="1:3" s="2" customFormat="1" ht="24.75" customHeight="1">
      <c r="A207" s="8">
        <v>204</v>
      </c>
      <c r="B207" s="9" t="str">
        <f>"卓廷旺"</f>
        <v>卓廷旺</v>
      </c>
      <c r="C207" s="9" t="s">
        <v>208</v>
      </c>
    </row>
    <row r="208" spans="1:3" s="2" customFormat="1" ht="24.75" customHeight="1">
      <c r="A208" s="8">
        <v>205</v>
      </c>
      <c r="B208" s="9" t="str">
        <f>"吴钟恒"</f>
        <v>吴钟恒</v>
      </c>
      <c r="C208" s="9" t="s">
        <v>209</v>
      </c>
    </row>
    <row r="209" spans="1:3" s="2" customFormat="1" ht="24.75" customHeight="1">
      <c r="A209" s="8">
        <v>206</v>
      </c>
      <c r="B209" s="9" t="str">
        <f>"范震"</f>
        <v>范震</v>
      </c>
      <c r="C209" s="9" t="s">
        <v>210</v>
      </c>
    </row>
    <row r="210" spans="1:3" s="2" customFormat="1" ht="24.75" customHeight="1">
      <c r="A210" s="8">
        <v>207</v>
      </c>
      <c r="B210" s="9" t="str">
        <f>"符丰昌"</f>
        <v>符丰昌</v>
      </c>
      <c r="C210" s="9" t="s">
        <v>211</v>
      </c>
    </row>
    <row r="211" spans="1:3" s="2" customFormat="1" ht="24.75" customHeight="1">
      <c r="A211" s="8">
        <v>208</v>
      </c>
      <c r="B211" s="9" t="str">
        <f>"张可翰"</f>
        <v>张可翰</v>
      </c>
      <c r="C211" s="9" t="s">
        <v>212</v>
      </c>
    </row>
    <row r="212" spans="1:3" s="2" customFormat="1" ht="24.75" customHeight="1">
      <c r="A212" s="8">
        <v>209</v>
      </c>
      <c r="B212" s="9" t="str">
        <f>"李世词"</f>
        <v>李世词</v>
      </c>
      <c r="C212" s="9" t="s">
        <v>213</v>
      </c>
    </row>
    <row r="213" spans="1:3" s="2" customFormat="1" ht="24.75" customHeight="1">
      <c r="A213" s="8">
        <v>210</v>
      </c>
      <c r="B213" s="9" t="str">
        <f>"黄嘉诚"</f>
        <v>黄嘉诚</v>
      </c>
      <c r="C213" s="9" t="s">
        <v>214</v>
      </c>
    </row>
    <row r="214" spans="1:3" s="2" customFormat="1" ht="24.75" customHeight="1">
      <c r="A214" s="8">
        <v>211</v>
      </c>
      <c r="B214" s="9" t="str">
        <f>"陈睿"</f>
        <v>陈睿</v>
      </c>
      <c r="C214" s="9" t="s">
        <v>215</v>
      </c>
    </row>
    <row r="215" spans="1:3" s="2" customFormat="1" ht="24.75" customHeight="1">
      <c r="A215" s="8">
        <v>212</v>
      </c>
      <c r="B215" s="9" t="str">
        <f>"何伟"</f>
        <v>何伟</v>
      </c>
      <c r="C215" s="9" t="s">
        <v>216</v>
      </c>
    </row>
    <row r="216" spans="1:3" s="2" customFormat="1" ht="24.75" customHeight="1">
      <c r="A216" s="8">
        <v>213</v>
      </c>
      <c r="B216" s="9" t="str">
        <f>"符新勋"</f>
        <v>符新勋</v>
      </c>
      <c r="C216" s="9" t="s">
        <v>217</v>
      </c>
    </row>
    <row r="217" spans="1:3" s="2" customFormat="1" ht="24.75" customHeight="1">
      <c r="A217" s="8">
        <v>214</v>
      </c>
      <c r="B217" s="9" t="str">
        <f>"林晓诗"</f>
        <v>林晓诗</v>
      </c>
      <c r="C217" s="9" t="s">
        <v>218</v>
      </c>
    </row>
    <row r="218" spans="1:3" s="2" customFormat="1" ht="24.75" customHeight="1">
      <c r="A218" s="8">
        <v>215</v>
      </c>
      <c r="B218" s="9" t="str">
        <f>"王咸树"</f>
        <v>王咸树</v>
      </c>
      <c r="C218" s="9" t="s">
        <v>219</v>
      </c>
    </row>
    <row r="219" spans="1:3" s="2" customFormat="1" ht="24.75" customHeight="1">
      <c r="A219" s="8">
        <v>216</v>
      </c>
      <c r="B219" s="9" t="str">
        <f>"杨善智"</f>
        <v>杨善智</v>
      </c>
      <c r="C219" s="9" t="s">
        <v>220</v>
      </c>
    </row>
    <row r="220" spans="1:3" s="2" customFormat="1" ht="24.75" customHeight="1">
      <c r="A220" s="8">
        <v>217</v>
      </c>
      <c r="B220" s="9" t="str">
        <f>"何志君"</f>
        <v>何志君</v>
      </c>
      <c r="C220" s="9" t="s">
        <v>221</v>
      </c>
    </row>
    <row r="221" spans="1:3" s="2" customFormat="1" ht="24.75" customHeight="1">
      <c r="A221" s="8">
        <v>218</v>
      </c>
      <c r="B221" s="9" t="str">
        <f>"岑选畅"</f>
        <v>岑选畅</v>
      </c>
      <c r="C221" s="9" t="s">
        <v>222</v>
      </c>
    </row>
    <row r="222" spans="1:3" s="2" customFormat="1" ht="24.75" customHeight="1">
      <c r="A222" s="8">
        <v>219</v>
      </c>
      <c r="B222" s="9" t="str">
        <f>"蔡琅"</f>
        <v>蔡琅</v>
      </c>
      <c r="C222" s="9" t="s">
        <v>223</v>
      </c>
    </row>
    <row r="223" spans="1:3" s="2" customFormat="1" ht="24.75" customHeight="1">
      <c r="A223" s="8">
        <v>220</v>
      </c>
      <c r="B223" s="9" t="str">
        <f>"黄世雄"</f>
        <v>黄世雄</v>
      </c>
      <c r="C223" s="9" t="s">
        <v>224</v>
      </c>
    </row>
    <row r="224" spans="1:3" s="2" customFormat="1" ht="24.75" customHeight="1">
      <c r="A224" s="8">
        <v>221</v>
      </c>
      <c r="B224" s="9" t="str">
        <f>"王胜"</f>
        <v>王胜</v>
      </c>
      <c r="C224" s="9" t="s">
        <v>225</v>
      </c>
    </row>
    <row r="225" spans="1:3" s="2" customFormat="1" ht="24.75" customHeight="1">
      <c r="A225" s="8">
        <v>222</v>
      </c>
      <c r="B225" s="9" t="str">
        <f>"吴富刚"</f>
        <v>吴富刚</v>
      </c>
      <c r="C225" s="9" t="s">
        <v>226</v>
      </c>
    </row>
    <row r="226" spans="1:3" s="2" customFormat="1" ht="24.75" customHeight="1">
      <c r="A226" s="8">
        <v>223</v>
      </c>
      <c r="B226" s="9" t="str">
        <f>"曾俞钧"</f>
        <v>曾俞钧</v>
      </c>
      <c r="C226" s="9" t="s">
        <v>227</v>
      </c>
    </row>
    <row r="227" spans="1:3" s="2" customFormat="1" ht="24.75" customHeight="1">
      <c r="A227" s="8">
        <v>224</v>
      </c>
      <c r="B227" s="9" t="str">
        <f>"林明江"</f>
        <v>林明江</v>
      </c>
      <c r="C227" s="9" t="s">
        <v>228</v>
      </c>
    </row>
    <row r="228" spans="1:3" s="2" customFormat="1" ht="24.75" customHeight="1">
      <c r="A228" s="8">
        <v>225</v>
      </c>
      <c r="B228" s="9" t="str">
        <f>"王德嘉"</f>
        <v>王德嘉</v>
      </c>
      <c r="C228" s="9" t="s">
        <v>229</v>
      </c>
    </row>
    <row r="229" spans="1:3" s="2" customFormat="1" ht="24.75" customHeight="1">
      <c r="A229" s="8">
        <v>226</v>
      </c>
      <c r="B229" s="9" t="str">
        <f>"李烽"</f>
        <v>李烽</v>
      </c>
      <c r="C229" s="9" t="s">
        <v>230</v>
      </c>
    </row>
    <row r="230" spans="1:3" s="2" customFormat="1" ht="24.75" customHeight="1">
      <c r="A230" s="8">
        <v>227</v>
      </c>
      <c r="B230" s="9" t="str">
        <f>"黄卫立"</f>
        <v>黄卫立</v>
      </c>
      <c r="C230" s="9" t="s">
        <v>231</v>
      </c>
    </row>
    <row r="231" spans="1:3" s="2" customFormat="1" ht="24.75" customHeight="1">
      <c r="A231" s="8">
        <v>228</v>
      </c>
      <c r="B231" s="9" t="str">
        <f>"黄承宝"</f>
        <v>黄承宝</v>
      </c>
      <c r="C231" s="9" t="s">
        <v>232</v>
      </c>
    </row>
    <row r="232" spans="1:3" s="2" customFormat="1" ht="24.75" customHeight="1">
      <c r="A232" s="8">
        <v>229</v>
      </c>
      <c r="B232" s="9" t="str">
        <f>"林明胤"</f>
        <v>林明胤</v>
      </c>
      <c r="C232" s="9" t="s">
        <v>233</v>
      </c>
    </row>
    <row r="233" spans="1:3" s="2" customFormat="1" ht="24.75" customHeight="1">
      <c r="A233" s="8">
        <v>230</v>
      </c>
      <c r="B233" s="9" t="str">
        <f>"张祖悦"</f>
        <v>张祖悦</v>
      </c>
      <c r="C233" s="9" t="s">
        <v>234</v>
      </c>
    </row>
    <row r="234" spans="1:3" s="2" customFormat="1" ht="24.75" customHeight="1">
      <c r="A234" s="8">
        <v>231</v>
      </c>
      <c r="B234" s="9" t="str">
        <f>"王熙登"</f>
        <v>王熙登</v>
      </c>
      <c r="C234" s="9" t="s">
        <v>235</v>
      </c>
    </row>
    <row r="235" spans="1:3" s="2" customFormat="1" ht="24.75" customHeight="1">
      <c r="A235" s="8">
        <v>232</v>
      </c>
      <c r="B235" s="9" t="str">
        <f>"陆忠剑"</f>
        <v>陆忠剑</v>
      </c>
      <c r="C235" s="9" t="s">
        <v>236</v>
      </c>
    </row>
    <row r="236" spans="1:3" s="2" customFormat="1" ht="24.75" customHeight="1">
      <c r="A236" s="8">
        <v>233</v>
      </c>
      <c r="B236" s="9" t="str">
        <f>"陈汉威"</f>
        <v>陈汉威</v>
      </c>
      <c r="C236" s="9" t="s">
        <v>237</v>
      </c>
    </row>
    <row r="237" spans="1:3" s="2" customFormat="1" ht="24.75" customHeight="1">
      <c r="A237" s="8">
        <v>234</v>
      </c>
      <c r="B237" s="9" t="str">
        <f>"王信"</f>
        <v>王信</v>
      </c>
      <c r="C237" s="9" t="s">
        <v>238</v>
      </c>
    </row>
    <row r="238" spans="1:3" s="2" customFormat="1" ht="24.75" customHeight="1">
      <c r="A238" s="8">
        <v>235</v>
      </c>
      <c r="B238" s="9" t="str">
        <f>"林源杉"</f>
        <v>林源杉</v>
      </c>
      <c r="C238" s="9" t="s">
        <v>239</v>
      </c>
    </row>
    <row r="239" spans="1:3" s="2" customFormat="1" ht="24.75" customHeight="1">
      <c r="A239" s="8">
        <v>236</v>
      </c>
      <c r="B239" s="9" t="str">
        <f>"胡井龙"</f>
        <v>胡井龙</v>
      </c>
      <c r="C239" s="9" t="s">
        <v>240</v>
      </c>
    </row>
    <row r="240" spans="1:3" s="2" customFormat="1" ht="24.75" customHeight="1">
      <c r="A240" s="8">
        <v>237</v>
      </c>
      <c r="B240" s="9" t="str">
        <f>"王咸朋"</f>
        <v>王咸朋</v>
      </c>
      <c r="C240" s="9" t="s">
        <v>241</v>
      </c>
    </row>
    <row r="241" spans="1:3" s="2" customFormat="1" ht="24.75" customHeight="1">
      <c r="A241" s="8">
        <v>238</v>
      </c>
      <c r="B241" s="9" t="str">
        <f>"谢振宇"</f>
        <v>谢振宇</v>
      </c>
      <c r="C241" s="9" t="s">
        <v>242</v>
      </c>
    </row>
    <row r="242" spans="1:3" s="2" customFormat="1" ht="24.75" customHeight="1">
      <c r="A242" s="8">
        <v>239</v>
      </c>
      <c r="B242" s="9" t="str">
        <f>"郑树桐"</f>
        <v>郑树桐</v>
      </c>
      <c r="C242" s="9" t="s">
        <v>243</v>
      </c>
    </row>
    <row r="243" spans="1:3" s="2" customFormat="1" ht="24.75" customHeight="1">
      <c r="A243" s="8">
        <v>240</v>
      </c>
      <c r="B243" s="9" t="str">
        <f>"李旭阳"</f>
        <v>李旭阳</v>
      </c>
      <c r="C243" s="9" t="s">
        <v>244</v>
      </c>
    </row>
    <row r="244" spans="1:3" s="2" customFormat="1" ht="24.75" customHeight="1">
      <c r="A244" s="8">
        <v>241</v>
      </c>
      <c r="B244" s="9" t="str">
        <f>"黄强"</f>
        <v>黄强</v>
      </c>
      <c r="C244" s="9" t="s">
        <v>245</v>
      </c>
    </row>
    <row r="245" spans="1:3" s="2" customFormat="1" ht="24.75" customHeight="1">
      <c r="A245" s="8">
        <v>242</v>
      </c>
      <c r="B245" s="9" t="str">
        <f>"刘亚之"</f>
        <v>刘亚之</v>
      </c>
      <c r="C245" s="9" t="s">
        <v>246</v>
      </c>
    </row>
    <row r="246" spans="1:3" s="2" customFormat="1" ht="24.75" customHeight="1">
      <c r="A246" s="8">
        <v>243</v>
      </c>
      <c r="B246" s="9" t="str">
        <f>"谢麟"</f>
        <v>谢麟</v>
      </c>
      <c r="C246" s="9" t="s">
        <v>247</v>
      </c>
    </row>
    <row r="247" spans="1:3" s="2" customFormat="1" ht="24.75" customHeight="1">
      <c r="A247" s="8">
        <v>244</v>
      </c>
      <c r="B247" s="9" t="str">
        <f>"何彦孝"</f>
        <v>何彦孝</v>
      </c>
      <c r="C247" s="9" t="s">
        <v>248</v>
      </c>
    </row>
    <row r="248" spans="1:3" s="2" customFormat="1" ht="24.75" customHeight="1">
      <c r="A248" s="8">
        <v>245</v>
      </c>
      <c r="B248" s="9" t="str">
        <f>"黄统"</f>
        <v>黄统</v>
      </c>
      <c r="C248" s="9" t="s">
        <v>249</v>
      </c>
    </row>
    <row r="249" spans="1:3" s="2" customFormat="1" ht="24.75" customHeight="1">
      <c r="A249" s="8">
        <v>246</v>
      </c>
      <c r="B249" s="9" t="str">
        <f>"羊仁山"</f>
        <v>羊仁山</v>
      </c>
      <c r="C249" s="9" t="s">
        <v>250</v>
      </c>
    </row>
    <row r="250" spans="1:3" s="2" customFormat="1" ht="24.75" customHeight="1">
      <c r="A250" s="8">
        <v>247</v>
      </c>
      <c r="B250" s="9" t="str">
        <f>"符绵泮"</f>
        <v>符绵泮</v>
      </c>
      <c r="C250" s="9" t="s">
        <v>251</v>
      </c>
    </row>
    <row r="251" spans="1:3" s="2" customFormat="1" ht="24.75" customHeight="1">
      <c r="A251" s="8">
        <v>248</v>
      </c>
      <c r="B251" s="9" t="str">
        <f>"李道鑫"</f>
        <v>李道鑫</v>
      </c>
      <c r="C251" s="9" t="s">
        <v>252</v>
      </c>
    </row>
    <row r="252" spans="1:3" s="2" customFormat="1" ht="24.75" customHeight="1">
      <c r="A252" s="8">
        <v>249</v>
      </c>
      <c r="B252" s="9" t="str">
        <f>"吴毓焕"</f>
        <v>吴毓焕</v>
      </c>
      <c r="C252" s="9" t="s">
        <v>253</v>
      </c>
    </row>
    <row r="253" spans="1:3" s="2" customFormat="1" ht="24.75" customHeight="1">
      <c r="A253" s="8">
        <v>250</v>
      </c>
      <c r="B253" s="9" t="str">
        <f>"曾维高"</f>
        <v>曾维高</v>
      </c>
      <c r="C253" s="9" t="s">
        <v>254</v>
      </c>
    </row>
    <row r="254" spans="1:3" s="2" customFormat="1" ht="24.75" customHeight="1">
      <c r="A254" s="8">
        <v>251</v>
      </c>
      <c r="B254" s="9" t="str">
        <f>"吉学凯"</f>
        <v>吉学凯</v>
      </c>
      <c r="C254" s="9" t="s">
        <v>255</v>
      </c>
    </row>
    <row r="255" spans="1:3" s="2" customFormat="1" ht="24.75" customHeight="1">
      <c r="A255" s="8">
        <v>252</v>
      </c>
      <c r="B255" s="9" t="str">
        <f>"麦期皓"</f>
        <v>麦期皓</v>
      </c>
      <c r="C255" s="9" t="s">
        <v>256</v>
      </c>
    </row>
    <row r="256" spans="1:3" s="2" customFormat="1" ht="24.75" customHeight="1">
      <c r="A256" s="8">
        <v>253</v>
      </c>
      <c r="B256" s="9" t="str">
        <f>"万海帝"</f>
        <v>万海帝</v>
      </c>
      <c r="C256" s="9" t="s">
        <v>257</v>
      </c>
    </row>
    <row r="257" spans="1:3" s="2" customFormat="1" ht="24.75" customHeight="1">
      <c r="A257" s="8">
        <v>254</v>
      </c>
      <c r="B257" s="9" t="str">
        <f>"郑春伟"</f>
        <v>郑春伟</v>
      </c>
      <c r="C257" s="9" t="s">
        <v>258</v>
      </c>
    </row>
    <row r="258" spans="1:3" s="2" customFormat="1" ht="24.75" customHeight="1">
      <c r="A258" s="8">
        <v>255</v>
      </c>
      <c r="B258" s="9" t="str">
        <f>"王小勇"</f>
        <v>王小勇</v>
      </c>
      <c r="C258" s="9" t="s">
        <v>259</v>
      </c>
    </row>
    <row r="259" spans="1:3" s="2" customFormat="1" ht="24.75" customHeight="1">
      <c r="A259" s="8">
        <v>256</v>
      </c>
      <c r="B259" s="9" t="str">
        <f>"王成海"</f>
        <v>王成海</v>
      </c>
      <c r="C259" s="9" t="s">
        <v>260</v>
      </c>
    </row>
    <row r="260" spans="1:3" s="2" customFormat="1" ht="24.75" customHeight="1">
      <c r="A260" s="8">
        <v>257</v>
      </c>
      <c r="B260" s="9" t="str">
        <f>"李坤源"</f>
        <v>李坤源</v>
      </c>
      <c r="C260" s="9" t="s">
        <v>123</v>
      </c>
    </row>
    <row r="261" spans="1:3" s="2" customFormat="1" ht="24.75" customHeight="1">
      <c r="A261" s="8">
        <v>258</v>
      </c>
      <c r="B261" s="9" t="str">
        <f>"谢浩义"</f>
        <v>谢浩义</v>
      </c>
      <c r="C261" s="9" t="s">
        <v>261</v>
      </c>
    </row>
    <row r="262" spans="1:3" s="2" customFormat="1" ht="24.75" customHeight="1">
      <c r="A262" s="8">
        <v>259</v>
      </c>
      <c r="B262" s="9" t="str">
        <f>"王闻洪"</f>
        <v>王闻洪</v>
      </c>
      <c r="C262" s="9" t="s">
        <v>262</v>
      </c>
    </row>
    <row r="263" spans="1:3" s="2" customFormat="1" ht="24.75" customHeight="1">
      <c r="A263" s="8">
        <v>260</v>
      </c>
      <c r="B263" s="9" t="str">
        <f>"翟威"</f>
        <v>翟威</v>
      </c>
      <c r="C263" s="9" t="s">
        <v>263</v>
      </c>
    </row>
    <row r="264" spans="1:3" s="2" customFormat="1" ht="24.75" customHeight="1">
      <c r="A264" s="8">
        <v>261</v>
      </c>
      <c r="B264" s="9" t="str">
        <f>"钟荣君"</f>
        <v>钟荣君</v>
      </c>
      <c r="C264" s="9" t="s">
        <v>264</v>
      </c>
    </row>
    <row r="265" spans="1:3" s="2" customFormat="1" ht="24.75" customHeight="1">
      <c r="A265" s="8">
        <v>262</v>
      </c>
      <c r="B265" s="9" t="str">
        <f>"谢召积"</f>
        <v>谢召积</v>
      </c>
      <c r="C265" s="9" t="s">
        <v>265</v>
      </c>
    </row>
    <row r="266" spans="1:3" s="2" customFormat="1" ht="24.75" customHeight="1">
      <c r="A266" s="8">
        <v>263</v>
      </c>
      <c r="B266" s="9" t="str">
        <f>"黄晓晖"</f>
        <v>黄晓晖</v>
      </c>
      <c r="C266" s="9" t="s">
        <v>266</v>
      </c>
    </row>
    <row r="267" spans="1:3" s="2" customFormat="1" ht="24.75" customHeight="1">
      <c r="A267" s="8">
        <v>264</v>
      </c>
      <c r="B267" s="9" t="str">
        <f>"王春政"</f>
        <v>王春政</v>
      </c>
      <c r="C267" s="9" t="s">
        <v>267</v>
      </c>
    </row>
    <row r="268" spans="1:3" s="2" customFormat="1" ht="24.75" customHeight="1">
      <c r="A268" s="8">
        <v>265</v>
      </c>
      <c r="B268" s="9" t="str">
        <f>"冯奇缘"</f>
        <v>冯奇缘</v>
      </c>
      <c r="C268" s="9" t="s">
        <v>268</v>
      </c>
    </row>
    <row r="269" spans="1:3" s="2" customFormat="1" ht="24.75" customHeight="1">
      <c r="A269" s="8">
        <v>266</v>
      </c>
      <c r="B269" s="9" t="str">
        <f>"彭桂梦"</f>
        <v>彭桂梦</v>
      </c>
      <c r="C269" s="9" t="s">
        <v>269</v>
      </c>
    </row>
    <row r="270" spans="1:3" s="2" customFormat="1" ht="24.75" customHeight="1">
      <c r="A270" s="8">
        <v>267</v>
      </c>
      <c r="B270" s="9" t="str">
        <f>"邱名糠"</f>
        <v>邱名糠</v>
      </c>
      <c r="C270" s="9" t="s">
        <v>270</v>
      </c>
    </row>
    <row r="271" spans="1:3" s="2" customFormat="1" ht="24.75" customHeight="1">
      <c r="A271" s="8">
        <v>268</v>
      </c>
      <c r="B271" s="9" t="str">
        <f>"黄修程"</f>
        <v>黄修程</v>
      </c>
      <c r="C271" s="9" t="s">
        <v>271</v>
      </c>
    </row>
    <row r="272" spans="1:3" s="2" customFormat="1" ht="24.75" customHeight="1">
      <c r="A272" s="8">
        <v>269</v>
      </c>
      <c r="B272" s="9" t="str">
        <f>"何昌金"</f>
        <v>何昌金</v>
      </c>
      <c r="C272" s="9" t="s">
        <v>272</v>
      </c>
    </row>
    <row r="273" spans="1:3" s="2" customFormat="1" ht="24.75" customHeight="1">
      <c r="A273" s="8">
        <v>270</v>
      </c>
      <c r="B273" s="9" t="str">
        <f>"周小剑"</f>
        <v>周小剑</v>
      </c>
      <c r="C273" s="9" t="s">
        <v>273</v>
      </c>
    </row>
    <row r="274" spans="1:3" s="2" customFormat="1" ht="24.75" customHeight="1">
      <c r="A274" s="8">
        <v>271</v>
      </c>
      <c r="B274" s="9" t="str">
        <f>"朱文业"</f>
        <v>朱文业</v>
      </c>
      <c r="C274" s="9" t="s">
        <v>274</v>
      </c>
    </row>
    <row r="275" spans="1:3" s="2" customFormat="1" ht="24.75" customHeight="1">
      <c r="A275" s="8">
        <v>272</v>
      </c>
      <c r="B275" s="9" t="str">
        <f>"符明威"</f>
        <v>符明威</v>
      </c>
      <c r="C275" s="9" t="s">
        <v>275</v>
      </c>
    </row>
    <row r="276" spans="1:3" s="2" customFormat="1" ht="24.75" customHeight="1">
      <c r="A276" s="8">
        <v>273</v>
      </c>
      <c r="B276" s="9" t="str">
        <f>"李达洪"</f>
        <v>李达洪</v>
      </c>
      <c r="C276" s="9" t="s">
        <v>276</v>
      </c>
    </row>
    <row r="277" spans="1:3" s="2" customFormat="1" ht="24.75" customHeight="1">
      <c r="A277" s="8">
        <v>274</v>
      </c>
      <c r="B277" s="9" t="str">
        <f>"周继新"</f>
        <v>周继新</v>
      </c>
      <c r="C277" s="9" t="s">
        <v>277</v>
      </c>
    </row>
    <row r="278" spans="1:3" s="2" customFormat="1" ht="24.75" customHeight="1">
      <c r="A278" s="8">
        <v>275</v>
      </c>
      <c r="B278" s="9" t="str">
        <f>"钟丹"</f>
        <v>钟丹</v>
      </c>
      <c r="C278" s="9" t="s">
        <v>278</v>
      </c>
    </row>
    <row r="279" spans="1:3" s="2" customFormat="1" ht="24.75" customHeight="1">
      <c r="A279" s="8">
        <v>276</v>
      </c>
      <c r="B279" s="9" t="str">
        <f>"陈开坤"</f>
        <v>陈开坤</v>
      </c>
      <c r="C279" s="9" t="s">
        <v>279</v>
      </c>
    </row>
    <row r="280" spans="1:3" s="2" customFormat="1" ht="24.75" customHeight="1">
      <c r="A280" s="8">
        <v>277</v>
      </c>
      <c r="B280" s="9" t="str">
        <f>"廖忠基"</f>
        <v>廖忠基</v>
      </c>
      <c r="C280" s="9" t="s">
        <v>280</v>
      </c>
    </row>
    <row r="281" spans="1:3" s="2" customFormat="1" ht="24.75" customHeight="1">
      <c r="A281" s="8">
        <v>278</v>
      </c>
      <c r="B281" s="9" t="str">
        <f>"李邦龙"</f>
        <v>李邦龙</v>
      </c>
      <c r="C281" s="9" t="s">
        <v>281</v>
      </c>
    </row>
    <row r="282" spans="1:3" s="2" customFormat="1" ht="24.75" customHeight="1">
      <c r="A282" s="8">
        <v>279</v>
      </c>
      <c r="B282" s="9" t="str">
        <f>"洪光弼"</f>
        <v>洪光弼</v>
      </c>
      <c r="C282" s="9" t="s">
        <v>282</v>
      </c>
    </row>
    <row r="283" spans="1:3" s="2" customFormat="1" ht="24.75" customHeight="1">
      <c r="A283" s="8">
        <v>280</v>
      </c>
      <c r="B283" s="9" t="str">
        <f>"谢业超"</f>
        <v>谢业超</v>
      </c>
      <c r="C283" s="9" t="s">
        <v>283</v>
      </c>
    </row>
    <row r="284" spans="1:3" s="2" customFormat="1" ht="24.75" customHeight="1">
      <c r="A284" s="8">
        <v>281</v>
      </c>
      <c r="B284" s="9" t="str">
        <f>"钟敦金"</f>
        <v>钟敦金</v>
      </c>
      <c r="C284" s="9" t="s">
        <v>284</v>
      </c>
    </row>
    <row r="285" spans="1:3" s="2" customFormat="1" ht="24.75" customHeight="1">
      <c r="A285" s="8">
        <v>282</v>
      </c>
      <c r="B285" s="9" t="str">
        <f>"黄育圣"</f>
        <v>黄育圣</v>
      </c>
      <c r="C285" s="9" t="s">
        <v>285</v>
      </c>
    </row>
    <row r="286" spans="1:3" s="2" customFormat="1" ht="24.75" customHeight="1">
      <c r="A286" s="8">
        <v>283</v>
      </c>
      <c r="B286" s="9" t="str">
        <f>"薛多双"</f>
        <v>薛多双</v>
      </c>
      <c r="C286" s="9" t="s">
        <v>286</v>
      </c>
    </row>
    <row r="287" spans="1:3" s="2" customFormat="1" ht="24.75" customHeight="1">
      <c r="A287" s="8">
        <v>284</v>
      </c>
      <c r="B287" s="9" t="str">
        <f>"吴树龙"</f>
        <v>吴树龙</v>
      </c>
      <c r="C287" s="9" t="s">
        <v>287</v>
      </c>
    </row>
    <row r="288" spans="1:3" s="2" customFormat="1" ht="24.75" customHeight="1">
      <c r="A288" s="8">
        <v>285</v>
      </c>
      <c r="B288" s="9" t="str">
        <f>"朱垂孟"</f>
        <v>朱垂孟</v>
      </c>
      <c r="C288" s="9" t="s">
        <v>288</v>
      </c>
    </row>
    <row r="289" spans="1:3" s="2" customFormat="1" ht="24.75" customHeight="1">
      <c r="A289" s="8">
        <v>286</v>
      </c>
      <c r="B289" s="9" t="str">
        <f>"刘天阳"</f>
        <v>刘天阳</v>
      </c>
      <c r="C289" s="9" t="s">
        <v>289</v>
      </c>
    </row>
    <row r="290" spans="1:3" s="2" customFormat="1" ht="24.75" customHeight="1">
      <c r="A290" s="8">
        <v>287</v>
      </c>
      <c r="B290" s="9" t="str">
        <f>"周宗卓"</f>
        <v>周宗卓</v>
      </c>
      <c r="C290" s="9" t="s">
        <v>290</v>
      </c>
    </row>
    <row r="291" spans="1:3" s="2" customFormat="1" ht="24.75" customHeight="1">
      <c r="A291" s="8">
        <v>288</v>
      </c>
      <c r="B291" s="9" t="str">
        <f>"严凌敏"</f>
        <v>严凌敏</v>
      </c>
      <c r="C291" s="9" t="s">
        <v>291</v>
      </c>
    </row>
    <row r="292" spans="1:3" s="2" customFormat="1" ht="24.75" customHeight="1">
      <c r="A292" s="8">
        <v>289</v>
      </c>
      <c r="B292" s="9" t="str">
        <f>"王家贤"</f>
        <v>王家贤</v>
      </c>
      <c r="C292" s="9" t="s">
        <v>292</v>
      </c>
    </row>
    <row r="293" spans="1:3" s="2" customFormat="1" ht="24.75" customHeight="1">
      <c r="A293" s="8">
        <v>290</v>
      </c>
      <c r="B293" s="9" t="str">
        <f>"符翔天"</f>
        <v>符翔天</v>
      </c>
      <c r="C293" s="9" t="s">
        <v>293</v>
      </c>
    </row>
    <row r="294" spans="1:3" s="2" customFormat="1" ht="24.75" customHeight="1">
      <c r="A294" s="8">
        <v>291</v>
      </c>
      <c r="B294" s="9" t="str">
        <f>"蔡晟"</f>
        <v>蔡晟</v>
      </c>
      <c r="C294" s="9" t="s">
        <v>209</v>
      </c>
    </row>
    <row r="295" spans="1:3" s="2" customFormat="1" ht="24.75" customHeight="1">
      <c r="A295" s="8">
        <v>292</v>
      </c>
      <c r="B295" s="9" t="str">
        <f>"王家宇"</f>
        <v>王家宇</v>
      </c>
      <c r="C295" s="9" t="s">
        <v>294</v>
      </c>
    </row>
    <row r="296" spans="1:3" s="2" customFormat="1" ht="24.75" customHeight="1">
      <c r="A296" s="8">
        <v>293</v>
      </c>
      <c r="B296" s="9" t="str">
        <f>"容信力"</f>
        <v>容信力</v>
      </c>
      <c r="C296" s="9" t="s">
        <v>295</v>
      </c>
    </row>
    <row r="297" spans="1:3" s="2" customFormat="1" ht="24.75" customHeight="1">
      <c r="A297" s="8">
        <v>294</v>
      </c>
      <c r="B297" s="9" t="str">
        <f>"吴李保"</f>
        <v>吴李保</v>
      </c>
      <c r="C297" s="9" t="s">
        <v>296</v>
      </c>
    </row>
    <row r="298" spans="1:3" s="2" customFormat="1" ht="24.75" customHeight="1">
      <c r="A298" s="8">
        <v>295</v>
      </c>
      <c r="B298" s="9" t="str">
        <f>"吴翔"</f>
        <v>吴翔</v>
      </c>
      <c r="C298" s="9" t="s">
        <v>297</v>
      </c>
    </row>
    <row r="299" spans="1:3" s="2" customFormat="1" ht="24.75" customHeight="1">
      <c r="A299" s="8">
        <v>296</v>
      </c>
      <c r="B299" s="9" t="str">
        <f>"王巧升"</f>
        <v>王巧升</v>
      </c>
      <c r="C299" s="9" t="s">
        <v>298</v>
      </c>
    </row>
    <row r="300" spans="1:3" s="2" customFormat="1" ht="24.75" customHeight="1">
      <c r="A300" s="8">
        <v>297</v>
      </c>
      <c r="B300" s="9" t="str">
        <f>"王望"</f>
        <v>王望</v>
      </c>
      <c r="C300" s="9" t="s">
        <v>299</v>
      </c>
    </row>
    <row r="301" spans="1:3" s="2" customFormat="1" ht="24.75" customHeight="1">
      <c r="A301" s="8">
        <v>298</v>
      </c>
      <c r="B301" s="9" t="str">
        <f>"黄越"</f>
        <v>黄越</v>
      </c>
      <c r="C301" s="9" t="s">
        <v>300</v>
      </c>
    </row>
    <row r="302" spans="1:3" s="2" customFormat="1" ht="24.75" customHeight="1">
      <c r="A302" s="8">
        <v>299</v>
      </c>
      <c r="B302" s="9" t="str">
        <f>"梁郁琪"</f>
        <v>梁郁琪</v>
      </c>
      <c r="C302" s="9" t="s">
        <v>301</v>
      </c>
    </row>
    <row r="303" spans="1:3" s="2" customFormat="1" ht="24.75" customHeight="1">
      <c r="A303" s="8">
        <v>300</v>
      </c>
      <c r="B303" s="9" t="str">
        <f>"黎永树"</f>
        <v>黎永树</v>
      </c>
      <c r="C303" s="9" t="s">
        <v>302</v>
      </c>
    </row>
    <row r="304" spans="1:3" s="2" customFormat="1" ht="24.75" customHeight="1">
      <c r="A304" s="8">
        <v>301</v>
      </c>
      <c r="B304" s="9" t="str">
        <f>"陈业绵"</f>
        <v>陈业绵</v>
      </c>
      <c r="C304" s="9" t="s">
        <v>303</v>
      </c>
    </row>
    <row r="305" spans="1:3" s="2" customFormat="1" ht="24.75" customHeight="1">
      <c r="A305" s="8">
        <v>302</v>
      </c>
      <c r="B305" s="9" t="str">
        <f>"李家盛"</f>
        <v>李家盛</v>
      </c>
      <c r="C305" s="9" t="s">
        <v>304</v>
      </c>
    </row>
    <row r="306" spans="1:3" s="2" customFormat="1" ht="24.75" customHeight="1">
      <c r="A306" s="8">
        <v>303</v>
      </c>
      <c r="B306" s="9" t="str">
        <f>"林明辉"</f>
        <v>林明辉</v>
      </c>
      <c r="C306" s="9" t="s">
        <v>305</v>
      </c>
    </row>
    <row r="307" spans="1:3" s="2" customFormat="1" ht="24.75" customHeight="1">
      <c r="A307" s="8">
        <v>304</v>
      </c>
      <c r="B307" s="9" t="str">
        <f>"罗成伟"</f>
        <v>罗成伟</v>
      </c>
      <c r="C307" s="9" t="s">
        <v>306</v>
      </c>
    </row>
    <row r="308" spans="1:3" s="2" customFormat="1" ht="24.75" customHeight="1">
      <c r="A308" s="8">
        <v>305</v>
      </c>
      <c r="B308" s="9" t="str">
        <f>"董良峰"</f>
        <v>董良峰</v>
      </c>
      <c r="C308" s="9" t="s">
        <v>307</v>
      </c>
    </row>
    <row r="309" spans="1:3" s="2" customFormat="1" ht="24.75" customHeight="1">
      <c r="A309" s="8">
        <v>306</v>
      </c>
      <c r="B309" s="9" t="str">
        <f>"王思贻"</f>
        <v>王思贻</v>
      </c>
      <c r="C309" s="9" t="s">
        <v>308</v>
      </c>
    </row>
    <row r="310" spans="1:3" s="2" customFormat="1" ht="24.75" customHeight="1">
      <c r="A310" s="8">
        <v>307</v>
      </c>
      <c r="B310" s="9" t="str">
        <f>"王平龙"</f>
        <v>王平龙</v>
      </c>
      <c r="C310" s="9" t="s">
        <v>309</v>
      </c>
    </row>
    <row r="311" spans="1:3" s="2" customFormat="1" ht="24.75" customHeight="1">
      <c r="A311" s="8">
        <v>308</v>
      </c>
      <c r="B311" s="9" t="str">
        <f>"高亚志"</f>
        <v>高亚志</v>
      </c>
      <c r="C311" s="9" t="s">
        <v>310</v>
      </c>
    </row>
    <row r="312" spans="1:3" s="2" customFormat="1" ht="24.75" customHeight="1">
      <c r="A312" s="8">
        <v>309</v>
      </c>
      <c r="B312" s="9" t="str">
        <f>"倪裕豪"</f>
        <v>倪裕豪</v>
      </c>
      <c r="C312" s="9" t="s">
        <v>311</v>
      </c>
    </row>
    <row r="313" spans="1:3" s="2" customFormat="1" ht="24.75" customHeight="1">
      <c r="A313" s="8">
        <v>310</v>
      </c>
      <c r="B313" s="9" t="str">
        <f>"王咸涛"</f>
        <v>王咸涛</v>
      </c>
      <c r="C313" s="9" t="s">
        <v>312</v>
      </c>
    </row>
    <row r="314" spans="1:3" s="2" customFormat="1" ht="24.75" customHeight="1">
      <c r="A314" s="8">
        <v>311</v>
      </c>
      <c r="B314" s="9" t="str">
        <f>"王文智"</f>
        <v>王文智</v>
      </c>
      <c r="C314" s="9" t="s">
        <v>313</v>
      </c>
    </row>
    <row r="315" spans="1:3" s="2" customFormat="1" ht="24.75" customHeight="1">
      <c r="A315" s="8">
        <v>312</v>
      </c>
      <c r="B315" s="9" t="str">
        <f>"周冠良"</f>
        <v>周冠良</v>
      </c>
      <c r="C315" s="9" t="s">
        <v>314</v>
      </c>
    </row>
    <row r="316" spans="1:3" s="2" customFormat="1" ht="24.75" customHeight="1">
      <c r="A316" s="8">
        <v>313</v>
      </c>
      <c r="B316" s="9" t="str">
        <f>"唐廷英"</f>
        <v>唐廷英</v>
      </c>
      <c r="C316" s="9" t="s">
        <v>315</v>
      </c>
    </row>
    <row r="317" spans="1:3" s="2" customFormat="1" ht="24.75" customHeight="1">
      <c r="A317" s="8">
        <v>314</v>
      </c>
      <c r="B317" s="9" t="str">
        <f>"王有伟"</f>
        <v>王有伟</v>
      </c>
      <c r="C317" s="9" t="s">
        <v>316</v>
      </c>
    </row>
    <row r="318" spans="1:3" s="2" customFormat="1" ht="24.75" customHeight="1">
      <c r="A318" s="8">
        <v>315</v>
      </c>
      <c r="B318" s="9" t="str">
        <f>"赵明泽"</f>
        <v>赵明泽</v>
      </c>
      <c r="C318" s="9" t="s">
        <v>317</v>
      </c>
    </row>
    <row r="319" spans="1:3" s="2" customFormat="1" ht="24.75" customHeight="1">
      <c r="A319" s="8">
        <v>316</v>
      </c>
      <c r="B319" s="9" t="str">
        <f>"黄钦聪"</f>
        <v>黄钦聪</v>
      </c>
      <c r="C319" s="9" t="s">
        <v>318</v>
      </c>
    </row>
    <row r="320" spans="1:3" s="2" customFormat="1" ht="24.75" customHeight="1">
      <c r="A320" s="8">
        <v>317</v>
      </c>
      <c r="B320" s="9" t="str">
        <f>"王直帆"</f>
        <v>王直帆</v>
      </c>
      <c r="C320" s="9" t="s">
        <v>319</v>
      </c>
    </row>
    <row r="321" spans="1:3" s="2" customFormat="1" ht="24.75" customHeight="1">
      <c r="A321" s="8">
        <v>318</v>
      </c>
      <c r="B321" s="9" t="str">
        <f>"曾庆辉"</f>
        <v>曾庆辉</v>
      </c>
      <c r="C321" s="9" t="s">
        <v>320</v>
      </c>
    </row>
    <row r="322" spans="1:3" s="2" customFormat="1" ht="24.75" customHeight="1">
      <c r="A322" s="8">
        <v>319</v>
      </c>
      <c r="B322" s="9" t="str">
        <f>"翁良孔"</f>
        <v>翁良孔</v>
      </c>
      <c r="C322" s="9" t="s">
        <v>321</v>
      </c>
    </row>
    <row r="323" spans="1:3" s="2" customFormat="1" ht="24.75" customHeight="1">
      <c r="A323" s="8">
        <v>320</v>
      </c>
      <c r="B323" s="9" t="str">
        <f>"王航"</f>
        <v>王航</v>
      </c>
      <c r="C323" s="9" t="s">
        <v>322</v>
      </c>
    </row>
    <row r="324" spans="1:3" s="2" customFormat="1" ht="24.75" customHeight="1">
      <c r="A324" s="8">
        <v>321</v>
      </c>
      <c r="B324" s="9" t="str">
        <f>"王威"</f>
        <v>王威</v>
      </c>
      <c r="C324" s="9" t="s">
        <v>323</v>
      </c>
    </row>
    <row r="325" spans="1:3" s="2" customFormat="1" ht="24.75" customHeight="1">
      <c r="A325" s="8">
        <v>322</v>
      </c>
      <c r="B325" s="9" t="str">
        <f>"朱延伟"</f>
        <v>朱延伟</v>
      </c>
      <c r="C325" s="9" t="s">
        <v>324</v>
      </c>
    </row>
    <row r="326" spans="1:3" s="2" customFormat="1" ht="24.75" customHeight="1">
      <c r="A326" s="8">
        <v>323</v>
      </c>
      <c r="B326" s="9" t="str">
        <f>"王现利"</f>
        <v>王现利</v>
      </c>
      <c r="C326" s="9" t="s">
        <v>325</v>
      </c>
    </row>
    <row r="327" spans="1:3" s="2" customFormat="1" ht="24.75" customHeight="1">
      <c r="A327" s="8">
        <v>324</v>
      </c>
      <c r="B327" s="9" t="str">
        <f>"王瀚"</f>
        <v>王瀚</v>
      </c>
      <c r="C327" s="9" t="s">
        <v>326</v>
      </c>
    </row>
    <row r="328" spans="1:3" s="2" customFormat="1" ht="24.75" customHeight="1">
      <c r="A328" s="8">
        <v>325</v>
      </c>
      <c r="B328" s="9" t="str">
        <f>"钟航"</f>
        <v>钟航</v>
      </c>
      <c r="C328" s="9" t="s">
        <v>327</v>
      </c>
    </row>
    <row r="329" spans="1:3" s="2" customFormat="1" ht="24.75" customHeight="1">
      <c r="A329" s="8">
        <v>326</v>
      </c>
      <c r="B329" s="9" t="str">
        <f>"黄大龙"</f>
        <v>黄大龙</v>
      </c>
      <c r="C329" s="9" t="s">
        <v>328</v>
      </c>
    </row>
    <row r="330" spans="1:3" s="2" customFormat="1" ht="24.75" customHeight="1">
      <c r="A330" s="8">
        <v>327</v>
      </c>
      <c r="B330" s="9" t="str">
        <f>"丛龙跃"</f>
        <v>丛龙跃</v>
      </c>
      <c r="C330" s="9" t="s">
        <v>329</v>
      </c>
    </row>
    <row r="331" spans="1:3" s="2" customFormat="1" ht="24.75" customHeight="1">
      <c r="A331" s="8">
        <v>328</v>
      </c>
      <c r="B331" s="9" t="str">
        <f>"吴文辉"</f>
        <v>吴文辉</v>
      </c>
      <c r="C331" s="9" t="s">
        <v>330</v>
      </c>
    </row>
    <row r="332" spans="1:3" s="2" customFormat="1" ht="24.75" customHeight="1">
      <c r="A332" s="8">
        <v>329</v>
      </c>
      <c r="B332" s="9" t="str">
        <f>"许淋"</f>
        <v>许淋</v>
      </c>
      <c r="C332" s="9" t="s">
        <v>331</v>
      </c>
    </row>
    <row r="333" spans="1:3" s="2" customFormat="1" ht="24.75" customHeight="1">
      <c r="A333" s="8">
        <v>330</v>
      </c>
      <c r="B333" s="9" t="str">
        <f>"吴长宽"</f>
        <v>吴长宽</v>
      </c>
      <c r="C333" s="9" t="s">
        <v>332</v>
      </c>
    </row>
    <row r="334" spans="1:3" s="2" customFormat="1" ht="24.75" customHeight="1">
      <c r="A334" s="8">
        <v>331</v>
      </c>
      <c r="B334" s="9" t="str">
        <f>"黎芝瑜"</f>
        <v>黎芝瑜</v>
      </c>
      <c r="C334" s="9" t="s">
        <v>333</v>
      </c>
    </row>
    <row r="335" spans="1:3" s="2" customFormat="1" ht="24.75" customHeight="1">
      <c r="A335" s="8">
        <v>332</v>
      </c>
      <c r="B335" s="9" t="str">
        <f>"王晟任"</f>
        <v>王晟任</v>
      </c>
      <c r="C335" s="9" t="s">
        <v>334</v>
      </c>
    </row>
    <row r="336" spans="1:3" s="2" customFormat="1" ht="24.75" customHeight="1">
      <c r="A336" s="8">
        <v>333</v>
      </c>
      <c r="B336" s="9" t="str">
        <f>"昌俊彬"</f>
        <v>昌俊彬</v>
      </c>
      <c r="C336" s="9" t="s">
        <v>335</v>
      </c>
    </row>
    <row r="337" spans="1:3" s="2" customFormat="1" ht="24.75" customHeight="1">
      <c r="A337" s="8">
        <v>334</v>
      </c>
      <c r="B337" s="9" t="str">
        <f>"王永康"</f>
        <v>王永康</v>
      </c>
      <c r="C337" s="9" t="s">
        <v>336</v>
      </c>
    </row>
    <row r="338" spans="1:3" s="2" customFormat="1" ht="24.75" customHeight="1">
      <c r="A338" s="8">
        <v>335</v>
      </c>
      <c r="B338" s="9" t="str">
        <f>"吴岳杏"</f>
        <v>吴岳杏</v>
      </c>
      <c r="C338" s="9" t="s">
        <v>337</v>
      </c>
    </row>
    <row r="339" spans="1:3" s="2" customFormat="1" ht="24.75" customHeight="1">
      <c r="A339" s="8">
        <v>336</v>
      </c>
      <c r="B339" s="9" t="str">
        <f>"王唯一"</f>
        <v>王唯一</v>
      </c>
      <c r="C339" s="9" t="s">
        <v>338</v>
      </c>
    </row>
    <row r="340" spans="1:3" s="2" customFormat="1" ht="24.75" customHeight="1">
      <c r="A340" s="8">
        <v>337</v>
      </c>
      <c r="B340" s="9" t="str">
        <f>"王昌宁"</f>
        <v>王昌宁</v>
      </c>
      <c r="C340" s="9" t="s">
        <v>339</v>
      </c>
    </row>
    <row r="341" spans="1:3" s="2" customFormat="1" ht="24.75" customHeight="1">
      <c r="A341" s="8">
        <v>338</v>
      </c>
      <c r="B341" s="9" t="str">
        <f>"杨其眉"</f>
        <v>杨其眉</v>
      </c>
      <c r="C341" s="9" t="s">
        <v>340</v>
      </c>
    </row>
    <row r="342" spans="1:3" s="2" customFormat="1" ht="24.75" customHeight="1">
      <c r="A342" s="8">
        <v>339</v>
      </c>
      <c r="B342" s="9" t="str">
        <f>"郑小蒙"</f>
        <v>郑小蒙</v>
      </c>
      <c r="C342" s="9" t="s">
        <v>341</v>
      </c>
    </row>
    <row r="343" spans="1:3" s="2" customFormat="1" ht="24.75" customHeight="1">
      <c r="A343" s="8">
        <v>340</v>
      </c>
      <c r="B343" s="9" t="str">
        <f>"陈贻藏"</f>
        <v>陈贻藏</v>
      </c>
      <c r="C343" s="9" t="s">
        <v>342</v>
      </c>
    </row>
    <row r="344" spans="1:3" s="2" customFormat="1" ht="24.75" customHeight="1">
      <c r="A344" s="8">
        <v>341</v>
      </c>
      <c r="B344" s="9" t="str">
        <f>"薛奇品"</f>
        <v>薛奇品</v>
      </c>
      <c r="C344" s="9" t="s">
        <v>343</v>
      </c>
    </row>
    <row r="345" spans="1:3" s="2" customFormat="1" ht="24.75" customHeight="1">
      <c r="A345" s="8">
        <v>342</v>
      </c>
      <c r="B345" s="9" t="str">
        <f>"戴增威"</f>
        <v>戴增威</v>
      </c>
      <c r="C345" s="9" t="s">
        <v>344</v>
      </c>
    </row>
    <row r="346" spans="1:3" s="2" customFormat="1" ht="24.75" customHeight="1">
      <c r="A346" s="8">
        <v>343</v>
      </c>
      <c r="B346" s="9" t="str">
        <f>"吴清翔"</f>
        <v>吴清翔</v>
      </c>
      <c r="C346" s="9" t="s">
        <v>345</v>
      </c>
    </row>
    <row r="347" spans="1:3" s="2" customFormat="1" ht="24.75" customHeight="1">
      <c r="A347" s="8">
        <v>344</v>
      </c>
      <c r="B347" s="9" t="str">
        <f>"梁安慷"</f>
        <v>梁安慷</v>
      </c>
      <c r="C347" s="9" t="s">
        <v>346</v>
      </c>
    </row>
    <row r="348" spans="1:3" s="2" customFormat="1" ht="24.75" customHeight="1">
      <c r="A348" s="8">
        <v>345</v>
      </c>
      <c r="B348" s="9" t="str">
        <f>"蔡亲展"</f>
        <v>蔡亲展</v>
      </c>
      <c r="C348" s="9" t="s">
        <v>347</v>
      </c>
    </row>
    <row r="349" spans="1:3" s="2" customFormat="1" ht="24.75" customHeight="1">
      <c r="A349" s="8">
        <v>346</v>
      </c>
      <c r="B349" s="9" t="str">
        <f>"王圣东"</f>
        <v>王圣东</v>
      </c>
      <c r="C349" s="9" t="s">
        <v>348</v>
      </c>
    </row>
    <row r="350" spans="1:3" s="2" customFormat="1" ht="24.75" customHeight="1">
      <c r="A350" s="8">
        <v>347</v>
      </c>
      <c r="B350" s="9" t="str">
        <f>"王玉定"</f>
        <v>王玉定</v>
      </c>
      <c r="C350" s="9" t="s">
        <v>349</v>
      </c>
    </row>
    <row r="351" spans="1:3" s="2" customFormat="1" ht="24.75" customHeight="1">
      <c r="A351" s="8">
        <v>348</v>
      </c>
      <c r="B351" s="9" t="str">
        <f>"陈兴导"</f>
        <v>陈兴导</v>
      </c>
      <c r="C351" s="9" t="s">
        <v>350</v>
      </c>
    </row>
    <row r="352" spans="1:3" s="2" customFormat="1" ht="24.75" customHeight="1">
      <c r="A352" s="8">
        <v>349</v>
      </c>
      <c r="B352" s="9" t="str">
        <f>"蒙钟鸿"</f>
        <v>蒙钟鸿</v>
      </c>
      <c r="C352" s="9" t="s">
        <v>351</v>
      </c>
    </row>
    <row r="353" spans="1:3" s="2" customFormat="1" ht="24.75" customHeight="1">
      <c r="A353" s="8">
        <v>350</v>
      </c>
      <c r="B353" s="9" t="str">
        <f>"羊汉英"</f>
        <v>羊汉英</v>
      </c>
      <c r="C353" s="9" t="s">
        <v>352</v>
      </c>
    </row>
    <row r="354" spans="1:3" s="2" customFormat="1" ht="24.75" customHeight="1">
      <c r="A354" s="8">
        <v>351</v>
      </c>
      <c r="B354" s="9" t="str">
        <f>"洪能"</f>
        <v>洪能</v>
      </c>
      <c r="C354" s="9" t="s">
        <v>353</v>
      </c>
    </row>
    <row r="355" spans="1:3" s="2" customFormat="1" ht="24.75" customHeight="1">
      <c r="A355" s="8">
        <v>352</v>
      </c>
      <c r="B355" s="9" t="str">
        <f>"贺信超"</f>
        <v>贺信超</v>
      </c>
      <c r="C355" s="9" t="s">
        <v>354</v>
      </c>
    </row>
    <row r="356" spans="1:3" s="2" customFormat="1" ht="24.75" customHeight="1">
      <c r="A356" s="8">
        <v>353</v>
      </c>
      <c r="B356" s="9" t="str">
        <f>"陈源顺"</f>
        <v>陈源顺</v>
      </c>
      <c r="C356" s="9" t="s">
        <v>355</v>
      </c>
    </row>
    <row r="357" spans="1:3" s="2" customFormat="1" ht="24.75" customHeight="1">
      <c r="A357" s="8">
        <v>354</v>
      </c>
      <c r="B357" s="9" t="str">
        <f>"蔡泽翔"</f>
        <v>蔡泽翔</v>
      </c>
      <c r="C357" s="9" t="s">
        <v>356</v>
      </c>
    </row>
    <row r="358" spans="1:3" s="2" customFormat="1" ht="24.75" customHeight="1">
      <c r="A358" s="8">
        <v>355</v>
      </c>
      <c r="B358" s="9" t="str">
        <f>"王逸"</f>
        <v>王逸</v>
      </c>
      <c r="C358" s="9" t="s">
        <v>357</v>
      </c>
    </row>
    <row r="359" spans="1:3" s="2" customFormat="1" ht="24.75" customHeight="1">
      <c r="A359" s="8">
        <v>356</v>
      </c>
      <c r="B359" s="9" t="str">
        <f>"张修豪"</f>
        <v>张修豪</v>
      </c>
      <c r="C359" s="9" t="s">
        <v>358</v>
      </c>
    </row>
    <row r="360" spans="1:3" s="2" customFormat="1" ht="24.75" customHeight="1">
      <c r="A360" s="8">
        <v>357</v>
      </c>
      <c r="B360" s="9" t="str">
        <f>"李华慧"</f>
        <v>李华慧</v>
      </c>
      <c r="C360" s="9" t="s">
        <v>359</v>
      </c>
    </row>
    <row r="361" spans="1:3" s="2" customFormat="1" ht="24.75" customHeight="1">
      <c r="A361" s="8">
        <v>358</v>
      </c>
      <c r="B361" s="9" t="str">
        <f>"刘泽宇"</f>
        <v>刘泽宇</v>
      </c>
      <c r="C361" s="9" t="s">
        <v>360</v>
      </c>
    </row>
    <row r="362" spans="1:3" s="2" customFormat="1" ht="24.75" customHeight="1">
      <c r="A362" s="8">
        <v>359</v>
      </c>
      <c r="B362" s="9" t="str">
        <f>"王程"</f>
        <v>王程</v>
      </c>
      <c r="C362" s="9" t="s">
        <v>361</v>
      </c>
    </row>
    <row r="363" spans="1:3" s="2" customFormat="1" ht="24.75" customHeight="1">
      <c r="A363" s="8">
        <v>360</v>
      </c>
      <c r="B363" s="9" t="str">
        <f>"蔡奕林"</f>
        <v>蔡奕林</v>
      </c>
      <c r="C363" s="9" t="s">
        <v>362</v>
      </c>
    </row>
    <row r="364" spans="1:3" s="2" customFormat="1" ht="24.75" customHeight="1">
      <c r="A364" s="8">
        <v>361</v>
      </c>
      <c r="B364" s="9" t="str">
        <f>"符芳阁"</f>
        <v>符芳阁</v>
      </c>
      <c r="C364" s="9" t="s">
        <v>363</v>
      </c>
    </row>
    <row r="365" spans="1:3" s="2" customFormat="1" ht="24.75" customHeight="1">
      <c r="A365" s="8">
        <v>362</v>
      </c>
      <c r="B365" s="9" t="str">
        <f>"白庆成"</f>
        <v>白庆成</v>
      </c>
      <c r="C365" s="9" t="s">
        <v>364</v>
      </c>
    </row>
    <row r="366" spans="1:3" s="2" customFormat="1" ht="24.75" customHeight="1">
      <c r="A366" s="8">
        <v>363</v>
      </c>
      <c r="B366" s="9" t="str">
        <f>"王冠余"</f>
        <v>王冠余</v>
      </c>
      <c r="C366" s="9" t="s">
        <v>365</v>
      </c>
    </row>
    <row r="367" spans="1:3" s="2" customFormat="1" ht="24.75" customHeight="1">
      <c r="A367" s="8">
        <v>364</v>
      </c>
      <c r="B367" s="9" t="str">
        <f>"郑儒城"</f>
        <v>郑儒城</v>
      </c>
      <c r="C367" s="9" t="s">
        <v>366</v>
      </c>
    </row>
    <row r="368" spans="1:3" s="2" customFormat="1" ht="24.75" customHeight="1">
      <c r="A368" s="8">
        <v>365</v>
      </c>
      <c r="B368" s="9" t="str">
        <f>"尹乾柱"</f>
        <v>尹乾柱</v>
      </c>
      <c r="C368" s="9" t="s">
        <v>367</v>
      </c>
    </row>
    <row r="369" spans="1:3" s="2" customFormat="1" ht="24.75" customHeight="1">
      <c r="A369" s="8">
        <v>366</v>
      </c>
      <c r="B369" s="9" t="str">
        <f>"马旭"</f>
        <v>马旭</v>
      </c>
      <c r="C369" s="9" t="s">
        <v>368</v>
      </c>
    </row>
    <row r="370" spans="1:3" s="2" customFormat="1" ht="24.75" customHeight="1">
      <c r="A370" s="8">
        <v>367</v>
      </c>
      <c r="B370" s="9" t="str">
        <f>"黄斌"</f>
        <v>黄斌</v>
      </c>
      <c r="C370" s="9" t="s">
        <v>369</v>
      </c>
    </row>
    <row r="371" spans="1:3" s="2" customFormat="1" ht="24.75" customHeight="1">
      <c r="A371" s="8">
        <v>368</v>
      </c>
      <c r="B371" s="9" t="str">
        <f>"王翔"</f>
        <v>王翔</v>
      </c>
      <c r="C371" s="9" t="s">
        <v>370</v>
      </c>
    </row>
    <row r="372" spans="1:3" s="2" customFormat="1" ht="24.75" customHeight="1">
      <c r="A372" s="8">
        <v>369</v>
      </c>
      <c r="B372" s="9" t="str">
        <f>"许治照"</f>
        <v>许治照</v>
      </c>
      <c r="C372" s="9" t="s">
        <v>371</v>
      </c>
    </row>
    <row r="373" spans="1:3" s="2" customFormat="1" ht="24.75" customHeight="1">
      <c r="A373" s="8">
        <v>370</v>
      </c>
      <c r="B373" s="9" t="str">
        <f>"庄礼深"</f>
        <v>庄礼深</v>
      </c>
      <c r="C373" s="9" t="s">
        <v>372</v>
      </c>
    </row>
    <row r="374" spans="1:3" s="2" customFormat="1" ht="24.75" customHeight="1">
      <c r="A374" s="8">
        <v>371</v>
      </c>
      <c r="B374" s="9" t="str">
        <f>"张家振"</f>
        <v>张家振</v>
      </c>
      <c r="C374" s="9" t="s">
        <v>373</v>
      </c>
    </row>
    <row r="375" spans="1:3" s="2" customFormat="1" ht="24.75" customHeight="1">
      <c r="A375" s="8">
        <v>372</v>
      </c>
      <c r="B375" s="9" t="str">
        <f>"邢福铜"</f>
        <v>邢福铜</v>
      </c>
      <c r="C375" s="9" t="s">
        <v>374</v>
      </c>
    </row>
    <row r="376" spans="1:3" s="2" customFormat="1" ht="24.75" customHeight="1">
      <c r="A376" s="8">
        <v>373</v>
      </c>
      <c r="B376" s="9" t="str">
        <f>"李鑫"</f>
        <v>李鑫</v>
      </c>
      <c r="C376" s="9" t="s">
        <v>375</v>
      </c>
    </row>
    <row r="377" spans="1:3" s="2" customFormat="1" ht="24.75" customHeight="1">
      <c r="A377" s="8">
        <v>374</v>
      </c>
      <c r="B377" s="9" t="str">
        <f>"陈显伦"</f>
        <v>陈显伦</v>
      </c>
      <c r="C377" s="9" t="s">
        <v>376</v>
      </c>
    </row>
    <row r="378" spans="1:3" s="2" customFormat="1" ht="24.75" customHeight="1">
      <c r="A378" s="8">
        <v>375</v>
      </c>
      <c r="B378" s="9" t="str">
        <f>"徐光生"</f>
        <v>徐光生</v>
      </c>
      <c r="C378" s="9" t="s">
        <v>377</v>
      </c>
    </row>
    <row r="379" spans="1:3" s="2" customFormat="1" ht="24.75" customHeight="1">
      <c r="A379" s="8">
        <v>376</v>
      </c>
      <c r="B379" s="9" t="str">
        <f>"王灿"</f>
        <v>王灿</v>
      </c>
      <c r="C379" s="9" t="s">
        <v>378</v>
      </c>
    </row>
    <row r="380" spans="1:3" s="2" customFormat="1" ht="24.75" customHeight="1">
      <c r="A380" s="8">
        <v>377</v>
      </c>
      <c r="B380" s="9" t="str">
        <f>"李懿"</f>
        <v>李懿</v>
      </c>
      <c r="C380" s="9" t="s">
        <v>379</v>
      </c>
    </row>
    <row r="381" spans="1:3" s="2" customFormat="1" ht="24.75" customHeight="1">
      <c r="A381" s="8">
        <v>378</v>
      </c>
      <c r="B381" s="9" t="str">
        <f>"王诒承"</f>
        <v>王诒承</v>
      </c>
      <c r="C381" s="9" t="s">
        <v>380</v>
      </c>
    </row>
    <row r="382" spans="1:3" s="2" customFormat="1" ht="24.75" customHeight="1">
      <c r="A382" s="8">
        <v>379</v>
      </c>
      <c r="B382" s="9" t="str">
        <f>"张昌海"</f>
        <v>张昌海</v>
      </c>
      <c r="C382" s="9" t="s">
        <v>381</v>
      </c>
    </row>
    <row r="383" spans="1:3" s="2" customFormat="1" ht="24.75" customHeight="1">
      <c r="A383" s="8">
        <v>380</v>
      </c>
      <c r="B383" s="9" t="str">
        <f>"邱仁杰"</f>
        <v>邱仁杰</v>
      </c>
      <c r="C383" s="9" t="s">
        <v>382</v>
      </c>
    </row>
    <row r="384" spans="1:3" s="2" customFormat="1" ht="24.75" customHeight="1">
      <c r="A384" s="8">
        <v>381</v>
      </c>
      <c r="B384" s="9" t="str">
        <f>"温博"</f>
        <v>温博</v>
      </c>
      <c r="C384" s="9" t="s">
        <v>383</v>
      </c>
    </row>
    <row r="385" spans="1:3" s="2" customFormat="1" ht="24.75" customHeight="1">
      <c r="A385" s="8">
        <v>382</v>
      </c>
      <c r="B385" s="9" t="str">
        <f>"朱家言"</f>
        <v>朱家言</v>
      </c>
      <c r="C385" s="9" t="s">
        <v>384</v>
      </c>
    </row>
    <row r="386" spans="1:3" s="2" customFormat="1" ht="24.75" customHeight="1">
      <c r="A386" s="8">
        <v>383</v>
      </c>
      <c r="B386" s="9" t="str">
        <f>"吴多智"</f>
        <v>吴多智</v>
      </c>
      <c r="C386" s="9" t="s">
        <v>385</v>
      </c>
    </row>
    <row r="387" spans="1:3" s="2" customFormat="1" ht="24.75" customHeight="1">
      <c r="A387" s="8">
        <v>384</v>
      </c>
      <c r="B387" s="9" t="str">
        <f>"周圣兴"</f>
        <v>周圣兴</v>
      </c>
      <c r="C387" s="9" t="s">
        <v>386</v>
      </c>
    </row>
    <row r="388" spans="1:3" s="2" customFormat="1" ht="24.75" customHeight="1">
      <c r="A388" s="8">
        <v>385</v>
      </c>
      <c r="B388" s="9" t="str">
        <f>"王广智"</f>
        <v>王广智</v>
      </c>
      <c r="C388" s="9" t="s">
        <v>387</v>
      </c>
    </row>
    <row r="389" spans="1:3" s="2" customFormat="1" ht="24.75" customHeight="1">
      <c r="A389" s="8">
        <v>386</v>
      </c>
      <c r="B389" s="9" t="str">
        <f>"陈远鹏"</f>
        <v>陈远鹏</v>
      </c>
      <c r="C389" s="9" t="s">
        <v>388</v>
      </c>
    </row>
    <row r="390" spans="1:3" s="2" customFormat="1" ht="24.75" customHeight="1">
      <c r="A390" s="8">
        <v>387</v>
      </c>
      <c r="B390" s="9" t="str">
        <f>"王广杨"</f>
        <v>王广杨</v>
      </c>
      <c r="C390" s="9" t="s">
        <v>389</v>
      </c>
    </row>
    <row r="391" spans="1:3" s="2" customFormat="1" ht="24.75" customHeight="1">
      <c r="A391" s="8">
        <v>388</v>
      </c>
      <c r="B391" s="9" t="str">
        <f>"王英利"</f>
        <v>王英利</v>
      </c>
      <c r="C391" s="9" t="s">
        <v>390</v>
      </c>
    </row>
    <row r="392" spans="1:3" s="2" customFormat="1" ht="24.75" customHeight="1">
      <c r="A392" s="8">
        <v>389</v>
      </c>
      <c r="B392" s="9" t="str">
        <f>"虞雨川"</f>
        <v>虞雨川</v>
      </c>
      <c r="C392" s="9" t="s">
        <v>391</v>
      </c>
    </row>
    <row r="393" spans="1:3" s="2" customFormat="1" ht="24.75" customHeight="1">
      <c r="A393" s="8">
        <v>390</v>
      </c>
      <c r="B393" s="9" t="str">
        <f>"王平清"</f>
        <v>王平清</v>
      </c>
      <c r="C393" s="9" t="s">
        <v>392</v>
      </c>
    </row>
    <row r="394" spans="1:3" s="2" customFormat="1" ht="24.75" customHeight="1">
      <c r="A394" s="8">
        <v>391</v>
      </c>
      <c r="B394" s="9" t="str">
        <f>"王杰昌"</f>
        <v>王杰昌</v>
      </c>
      <c r="C394" s="9" t="s">
        <v>393</v>
      </c>
    </row>
    <row r="395" spans="1:3" s="2" customFormat="1" ht="24.75" customHeight="1">
      <c r="A395" s="8">
        <v>392</v>
      </c>
      <c r="B395" s="9" t="str">
        <f>"王连山"</f>
        <v>王连山</v>
      </c>
      <c r="C395" s="9" t="s">
        <v>394</v>
      </c>
    </row>
    <row r="396" spans="1:3" s="2" customFormat="1" ht="24.75" customHeight="1">
      <c r="A396" s="8">
        <v>393</v>
      </c>
      <c r="B396" s="9" t="str">
        <f>"吴维雄"</f>
        <v>吴维雄</v>
      </c>
      <c r="C396" s="9" t="s">
        <v>395</v>
      </c>
    </row>
    <row r="397" spans="1:3" s="2" customFormat="1" ht="24.75" customHeight="1">
      <c r="A397" s="8">
        <v>394</v>
      </c>
      <c r="B397" s="9" t="str">
        <f>"陈泽伟"</f>
        <v>陈泽伟</v>
      </c>
      <c r="C397" s="9" t="s">
        <v>396</v>
      </c>
    </row>
    <row r="398" spans="1:3" s="2" customFormat="1" ht="24.75" customHeight="1">
      <c r="A398" s="8">
        <v>395</v>
      </c>
      <c r="B398" s="9" t="str">
        <f>"王泉翔"</f>
        <v>王泉翔</v>
      </c>
      <c r="C398" s="9" t="s">
        <v>397</v>
      </c>
    </row>
    <row r="399" spans="1:3" s="2" customFormat="1" ht="24.75" customHeight="1">
      <c r="A399" s="8">
        <v>396</v>
      </c>
      <c r="B399" s="9" t="str">
        <f>"王康骏"</f>
        <v>王康骏</v>
      </c>
      <c r="C399" s="9" t="s">
        <v>398</v>
      </c>
    </row>
    <row r="400" spans="1:3" s="2" customFormat="1" ht="24.75" customHeight="1">
      <c r="A400" s="8">
        <v>397</v>
      </c>
      <c r="B400" s="9" t="str">
        <f>"曾垂懿"</f>
        <v>曾垂懿</v>
      </c>
      <c r="C400" s="9" t="s">
        <v>399</v>
      </c>
    </row>
    <row r="401" spans="1:3" s="2" customFormat="1" ht="24.75" customHeight="1">
      <c r="A401" s="8">
        <v>398</v>
      </c>
      <c r="B401" s="9" t="str">
        <f>"秦荣庆"</f>
        <v>秦荣庆</v>
      </c>
      <c r="C401" s="9" t="s">
        <v>400</v>
      </c>
    </row>
    <row r="402" spans="1:3" s="2" customFormat="1" ht="24.75" customHeight="1">
      <c r="A402" s="8">
        <v>399</v>
      </c>
      <c r="B402" s="9" t="str">
        <f>"姜祖林"</f>
        <v>姜祖林</v>
      </c>
      <c r="C402" s="9" t="s">
        <v>401</v>
      </c>
    </row>
    <row r="403" spans="1:3" s="2" customFormat="1" ht="24.75" customHeight="1">
      <c r="A403" s="8">
        <v>400</v>
      </c>
      <c r="B403" s="9" t="str">
        <f>"罗崇政"</f>
        <v>罗崇政</v>
      </c>
      <c r="C403" s="9" t="s">
        <v>402</v>
      </c>
    </row>
    <row r="404" spans="1:3" s="2" customFormat="1" ht="24.75" customHeight="1">
      <c r="A404" s="8">
        <v>401</v>
      </c>
      <c r="B404" s="9" t="str">
        <f>"欧方林"</f>
        <v>欧方林</v>
      </c>
      <c r="C404" s="9" t="s">
        <v>403</v>
      </c>
    </row>
    <row r="405" spans="1:3" s="2" customFormat="1" ht="24.75" customHeight="1">
      <c r="A405" s="8">
        <v>402</v>
      </c>
      <c r="B405" s="9" t="str">
        <f>"王智成"</f>
        <v>王智成</v>
      </c>
      <c r="C405" s="9" t="s">
        <v>404</v>
      </c>
    </row>
    <row r="406" spans="1:3" s="2" customFormat="1" ht="24.75" customHeight="1">
      <c r="A406" s="8">
        <v>403</v>
      </c>
      <c r="B406" s="9" t="str">
        <f>"闫宸铭"</f>
        <v>闫宸铭</v>
      </c>
      <c r="C406" s="9" t="s">
        <v>405</v>
      </c>
    </row>
    <row r="407" spans="1:3" s="2" customFormat="1" ht="24.75" customHeight="1">
      <c r="A407" s="8">
        <v>404</v>
      </c>
      <c r="B407" s="9" t="str">
        <f>"林贻浏"</f>
        <v>林贻浏</v>
      </c>
      <c r="C407" s="9" t="s">
        <v>406</v>
      </c>
    </row>
    <row r="408" spans="1:3" s="2" customFormat="1" ht="24.75" customHeight="1">
      <c r="A408" s="8">
        <v>405</v>
      </c>
      <c r="B408" s="9" t="str">
        <f>"符广海"</f>
        <v>符广海</v>
      </c>
      <c r="C408" s="9" t="s">
        <v>407</v>
      </c>
    </row>
    <row r="409" spans="1:3" s="2" customFormat="1" ht="24.75" customHeight="1">
      <c r="A409" s="8">
        <v>406</v>
      </c>
      <c r="B409" s="9" t="str">
        <f>"王春和"</f>
        <v>王春和</v>
      </c>
      <c r="C409" s="9" t="s">
        <v>408</v>
      </c>
    </row>
    <row r="410" spans="1:3" s="2" customFormat="1" ht="24.75" customHeight="1">
      <c r="A410" s="8">
        <v>407</v>
      </c>
      <c r="B410" s="9" t="str">
        <f>"方天宇"</f>
        <v>方天宇</v>
      </c>
      <c r="C410" s="9" t="s">
        <v>409</v>
      </c>
    </row>
    <row r="411" spans="1:3" s="2" customFormat="1" ht="24.75" customHeight="1">
      <c r="A411" s="8">
        <v>408</v>
      </c>
      <c r="B411" s="9" t="str">
        <f>"王广干"</f>
        <v>王广干</v>
      </c>
      <c r="C411" s="9" t="s">
        <v>410</v>
      </c>
    </row>
    <row r="412" spans="1:3" s="2" customFormat="1" ht="24.75" customHeight="1">
      <c r="A412" s="8">
        <v>409</v>
      </c>
      <c r="B412" s="9" t="str">
        <f>"莫海恭"</f>
        <v>莫海恭</v>
      </c>
      <c r="C412" s="9" t="s">
        <v>411</v>
      </c>
    </row>
    <row r="413" spans="1:3" s="2" customFormat="1" ht="24.75" customHeight="1">
      <c r="A413" s="8">
        <v>410</v>
      </c>
      <c r="B413" s="9" t="str">
        <f>"梁振文"</f>
        <v>梁振文</v>
      </c>
      <c r="C413" s="9" t="s">
        <v>412</v>
      </c>
    </row>
    <row r="414" spans="1:3" s="2" customFormat="1" ht="24.75" customHeight="1">
      <c r="A414" s="8">
        <v>411</v>
      </c>
      <c r="B414" s="9" t="str">
        <f>"王世鑫"</f>
        <v>王世鑫</v>
      </c>
      <c r="C414" s="9" t="s">
        <v>413</v>
      </c>
    </row>
    <row r="415" spans="1:3" s="2" customFormat="1" ht="24.75" customHeight="1">
      <c r="A415" s="8">
        <v>412</v>
      </c>
      <c r="B415" s="9" t="str">
        <f>"罗盛伦"</f>
        <v>罗盛伦</v>
      </c>
      <c r="C415" s="9" t="s">
        <v>48</v>
      </c>
    </row>
    <row r="416" spans="1:3" s="2" customFormat="1" ht="24.75" customHeight="1">
      <c r="A416" s="8">
        <v>413</v>
      </c>
      <c r="B416" s="9" t="str">
        <f>"林杰"</f>
        <v>林杰</v>
      </c>
      <c r="C416" s="9" t="s">
        <v>414</v>
      </c>
    </row>
    <row r="417" spans="1:3" s="2" customFormat="1" ht="24.75" customHeight="1">
      <c r="A417" s="8">
        <v>414</v>
      </c>
      <c r="B417" s="9" t="str">
        <f>"黄奕宙"</f>
        <v>黄奕宙</v>
      </c>
      <c r="C417" s="9" t="s">
        <v>415</v>
      </c>
    </row>
    <row r="418" spans="1:3" s="2" customFormat="1" ht="24.75" customHeight="1">
      <c r="A418" s="8">
        <v>415</v>
      </c>
      <c r="B418" s="9" t="str">
        <f>"苟雨浓"</f>
        <v>苟雨浓</v>
      </c>
      <c r="C418" s="9" t="s">
        <v>416</v>
      </c>
    </row>
    <row r="419" spans="1:3" s="2" customFormat="1" ht="24.75" customHeight="1">
      <c r="A419" s="8">
        <v>416</v>
      </c>
      <c r="B419" s="9" t="str">
        <f>"张苏华"</f>
        <v>张苏华</v>
      </c>
      <c r="C419" s="9" t="s">
        <v>417</v>
      </c>
    </row>
    <row r="420" spans="1:3" s="2" customFormat="1" ht="24.75" customHeight="1">
      <c r="A420" s="8">
        <v>417</v>
      </c>
      <c r="B420" s="9" t="str">
        <f>"李日韬"</f>
        <v>李日韬</v>
      </c>
      <c r="C420" s="9" t="s">
        <v>418</v>
      </c>
    </row>
    <row r="421" spans="1:3" s="2" customFormat="1" ht="24.75" customHeight="1">
      <c r="A421" s="8">
        <v>418</v>
      </c>
      <c r="B421" s="9" t="str">
        <f>"王子棋"</f>
        <v>王子棋</v>
      </c>
      <c r="C421" s="9" t="s">
        <v>419</v>
      </c>
    </row>
    <row r="422" spans="1:3" s="2" customFormat="1" ht="24.75" customHeight="1">
      <c r="A422" s="8">
        <v>419</v>
      </c>
      <c r="B422" s="9" t="str">
        <f>"候传任"</f>
        <v>候传任</v>
      </c>
      <c r="C422" s="9" t="s">
        <v>420</v>
      </c>
    </row>
    <row r="423" spans="1:3" s="2" customFormat="1" ht="24.75" customHeight="1">
      <c r="A423" s="8">
        <v>420</v>
      </c>
      <c r="B423" s="9" t="str">
        <f>"曾维增"</f>
        <v>曾维增</v>
      </c>
      <c r="C423" s="9" t="s">
        <v>421</v>
      </c>
    </row>
    <row r="424" spans="1:3" s="2" customFormat="1" ht="24.75" customHeight="1">
      <c r="A424" s="8">
        <v>421</v>
      </c>
      <c r="B424" s="9" t="str">
        <f>"徐明鹏"</f>
        <v>徐明鹏</v>
      </c>
      <c r="C424" s="9" t="s">
        <v>422</v>
      </c>
    </row>
    <row r="425" spans="1:3" s="2" customFormat="1" ht="24.75" customHeight="1">
      <c r="A425" s="8">
        <v>422</v>
      </c>
      <c r="B425" s="9" t="str">
        <f>"王嗣信"</f>
        <v>王嗣信</v>
      </c>
      <c r="C425" s="9" t="s">
        <v>423</v>
      </c>
    </row>
    <row r="426" spans="1:3" s="2" customFormat="1" ht="24.75" customHeight="1">
      <c r="A426" s="8">
        <v>423</v>
      </c>
      <c r="B426" s="9" t="str">
        <f>"陈军"</f>
        <v>陈军</v>
      </c>
      <c r="C426" s="9" t="s">
        <v>424</v>
      </c>
    </row>
    <row r="427" spans="1:3" s="2" customFormat="1" ht="24.75" customHeight="1">
      <c r="A427" s="8">
        <v>424</v>
      </c>
      <c r="B427" s="9" t="str">
        <f>"林冠文"</f>
        <v>林冠文</v>
      </c>
      <c r="C427" s="9" t="s">
        <v>425</v>
      </c>
    </row>
    <row r="428" spans="1:3" s="2" customFormat="1" ht="24.75" customHeight="1">
      <c r="A428" s="8">
        <v>425</v>
      </c>
      <c r="B428" s="9" t="str">
        <f>"王和群"</f>
        <v>王和群</v>
      </c>
      <c r="C428" s="9" t="s">
        <v>426</v>
      </c>
    </row>
    <row r="429" spans="1:3" s="2" customFormat="1" ht="24.75" customHeight="1">
      <c r="A429" s="8">
        <v>426</v>
      </c>
      <c r="B429" s="9" t="str">
        <f>"唐奋"</f>
        <v>唐奋</v>
      </c>
      <c r="C429" s="9" t="s">
        <v>427</v>
      </c>
    </row>
    <row r="430" spans="1:3" s="2" customFormat="1" ht="24.75" customHeight="1">
      <c r="A430" s="8">
        <v>427</v>
      </c>
      <c r="B430" s="9" t="str">
        <f>"王和康"</f>
        <v>王和康</v>
      </c>
      <c r="C430" s="9" t="s">
        <v>428</v>
      </c>
    </row>
    <row r="431" spans="1:3" s="2" customFormat="1" ht="24.75" customHeight="1">
      <c r="A431" s="8">
        <v>428</v>
      </c>
      <c r="B431" s="9" t="str">
        <f>"李相杰"</f>
        <v>李相杰</v>
      </c>
      <c r="C431" s="9" t="s">
        <v>429</v>
      </c>
    </row>
    <row r="432" spans="1:3" s="2" customFormat="1" ht="24.75" customHeight="1">
      <c r="A432" s="8">
        <v>429</v>
      </c>
      <c r="B432" s="9" t="str">
        <f>"温时福"</f>
        <v>温时福</v>
      </c>
      <c r="C432" s="9" t="s">
        <v>430</v>
      </c>
    </row>
    <row r="433" spans="1:3" s="2" customFormat="1" ht="24.75" customHeight="1">
      <c r="A433" s="8">
        <v>430</v>
      </c>
      <c r="B433" s="9" t="str">
        <f>"陈起伟"</f>
        <v>陈起伟</v>
      </c>
      <c r="C433" s="9" t="s">
        <v>431</v>
      </c>
    </row>
    <row r="434" spans="1:3" s="2" customFormat="1" ht="24.75" customHeight="1">
      <c r="A434" s="8">
        <v>431</v>
      </c>
      <c r="B434" s="9" t="str">
        <f>"蔡兴昊"</f>
        <v>蔡兴昊</v>
      </c>
      <c r="C434" s="9" t="s">
        <v>432</v>
      </c>
    </row>
    <row r="435" spans="1:3" s="2" customFormat="1" ht="24.75" customHeight="1">
      <c r="A435" s="8">
        <v>432</v>
      </c>
      <c r="B435" s="9" t="str">
        <f>"李泽瑞"</f>
        <v>李泽瑞</v>
      </c>
      <c r="C435" s="9" t="s">
        <v>433</v>
      </c>
    </row>
    <row r="436" spans="1:3" s="2" customFormat="1" ht="24.75" customHeight="1">
      <c r="A436" s="8">
        <v>433</v>
      </c>
      <c r="B436" s="9" t="str">
        <f>"刘思承"</f>
        <v>刘思承</v>
      </c>
      <c r="C436" s="9" t="s">
        <v>434</v>
      </c>
    </row>
    <row r="437" spans="1:3" s="2" customFormat="1" ht="24.75" customHeight="1">
      <c r="A437" s="8">
        <v>434</v>
      </c>
      <c r="B437" s="9" t="str">
        <f>"蔡兴山"</f>
        <v>蔡兴山</v>
      </c>
      <c r="C437" s="9" t="s">
        <v>435</v>
      </c>
    </row>
    <row r="438" spans="1:3" s="2" customFormat="1" ht="24.75" customHeight="1">
      <c r="A438" s="8">
        <v>435</v>
      </c>
      <c r="B438" s="9" t="str">
        <f>"王其创"</f>
        <v>王其创</v>
      </c>
      <c r="C438" s="9" t="s">
        <v>436</v>
      </c>
    </row>
    <row r="439" spans="1:3" s="2" customFormat="1" ht="24.75" customHeight="1">
      <c r="A439" s="8">
        <v>436</v>
      </c>
      <c r="B439" s="9" t="str">
        <f>"邢霖"</f>
        <v>邢霖</v>
      </c>
      <c r="C439" s="9" t="s">
        <v>437</v>
      </c>
    </row>
    <row r="440" spans="1:3" s="2" customFormat="1" ht="24.75" customHeight="1">
      <c r="A440" s="8">
        <v>437</v>
      </c>
      <c r="B440" s="9" t="str">
        <f>"羊燕"</f>
        <v>羊燕</v>
      </c>
      <c r="C440" s="9" t="s">
        <v>438</v>
      </c>
    </row>
    <row r="441" spans="1:3" s="2" customFormat="1" ht="24.75" customHeight="1">
      <c r="A441" s="8">
        <v>438</v>
      </c>
      <c r="B441" s="9" t="str">
        <f>"郑伊静"</f>
        <v>郑伊静</v>
      </c>
      <c r="C441" s="9" t="s">
        <v>439</v>
      </c>
    </row>
    <row r="442" spans="1:3" s="2" customFormat="1" ht="24.75" customHeight="1">
      <c r="A442" s="8">
        <v>439</v>
      </c>
      <c r="B442" s="9" t="str">
        <f>"王小红"</f>
        <v>王小红</v>
      </c>
      <c r="C442" s="9" t="s">
        <v>440</v>
      </c>
    </row>
    <row r="443" spans="1:3" s="2" customFormat="1" ht="24.75" customHeight="1">
      <c r="A443" s="8">
        <v>440</v>
      </c>
      <c r="B443" s="9" t="str">
        <f>"覃秀巧"</f>
        <v>覃秀巧</v>
      </c>
      <c r="C443" s="9" t="s">
        <v>441</v>
      </c>
    </row>
    <row r="444" spans="1:3" s="2" customFormat="1" ht="24.75" customHeight="1">
      <c r="A444" s="8">
        <v>441</v>
      </c>
      <c r="B444" s="9" t="str">
        <f>"王少慧"</f>
        <v>王少慧</v>
      </c>
      <c r="C444" s="9" t="s">
        <v>442</v>
      </c>
    </row>
    <row r="445" spans="1:3" s="2" customFormat="1" ht="24.75" customHeight="1">
      <c r="A445" s="8">
        <v>442</v>
      </c>
      <c r="B445" s="9" t="str">
        <f>"杨帆"</f>
        <v>杨帆</v>
      </c>
      <c r="C445" s="9" t="s">
        <v>443</v>
      </c>
    </row>
    <row r="446" spans="1:3" s="2" customFormat="1" ht="24.75" customHeight="1">
      <c r="A446" s="8">
        <v>443</v>
      </c>
      <c r="B446" s="9" t="str">
        <f>"李佳玲"</f>
        <v>李佳玲</v>
      </c>
      <c r="C446" s="9" t="s">
        <v>444</v>
      </c>
    </row>
    <row r="447" spans="1:3" s="2" customFormat="1" ht="24.75" customHeight="1">
      <c r="A447" s="8">
        <v>444</v>
      </c>
      <c r="B447" s="9" t="str">
        <f>"蔡小娜"</f>
        <v>蔡小娜</v>
      </c>
      <c r="C447" s="9" t="s">
        <v>445</v>
      </c>
    </row>
    <row r="448" spans="1:3" s="2" customFormat="1" ht="24.75" customHeight="1">
      <c r="A448" s="8">
        <v>445</v>
      </c>
      <c r="B448" s="9" t="str">
        <f>"罗孟珠"</f>
        <v>罗孟珠</v>
      </c>
      <c r="C448" s="9" t="s">
        <v>446</v>
      </c>
    </row>
    <row r="449" spans="1:3" s="2" customFormat="1" ht="24.75" customHeight="1">
      <c r="A449" s="8">
        <v>446</v>
      </c>
      <c r="B449" s="9" t="str">
        <f>"王贞"</f>
        <v>王贞</v>
      </c>
      <c r="C449" s="9" t="s">
        <v>447</v>
      </c>
    </row>
    <row r="450" spans="1:3" s="2" customFormat="1" ht="24.75" customHeight="1">
      <c r="A450" s="8">
        <v>447</v>
      </c>
      <c r="B450" s="9" t="str">
        <f>"黄汝婷"</f>
        <v>黄汝婷</v>
      </c>
      <c r="C450" s="9" t="s">
        <v>448</v>
      </c>
    </row>
    <row r="451" spans="1:3" s="2" customFormat="1" ht="24.75" customHeight="1">
      <c r="A451" s="8">
        <v>448</v>
      </c>
      <c r="B451" s="9" t="str">
        <f>"林友婷"</f>
        <v>林友婷</v>
      </c>
      <c r="C451" s="9" t="s">
        <v>449</v>
      </c>
    </row>
    <row r="452" spans="1:3" s="2" customFormat="1" ht="24.75" customHeight="1">
      <c r="A452" s="8">
        <v>449</v>
      </c>
      <c r="B452" s="9" t="str">
        <f>"蔡辉"</f>
        <v>蔡辉</v>
      </c>
      <c r="C452" s="9" t="s">
        <v>450</v>
      </c>
    </row>
    <row r="453" spans="1:3" s="2" customFormat="1" ht="24.75" customHeight="1">
      <c r="A453" s="8">
        <v>450</v>
      </c>
      <c r="B453" s="9" t="str">
        <f>"王太凤"</f>
        <v>王太凤</v>
      </c>
      <c r="C453" s="9" t="s">
        <v>451</v>
      </c>
    </row>
    <row r="454" spans="1:3" s="2" customFormat="1" ht="24.75" customHeight="1">
      <c r="A454" s="8">
        <v>451</v>
      </c>
      <c r="B454" s="9" t="str">
        <f>"邓春竹"</f>
        <v>邓春竹</v>
      </c>
      <c r="C454" s="9" t="s">
        <v>452</v>
      </c>
    </row>
    <row r="455" spans="1:3" s="2" customFormat="1" ht="24.75" customHeight="1">
      <c r="A455" s="8">
        <v>452</v>
      </c>
      <c r="B455" s="9" t="str">
        <f>"羊小玲"</f>
        <v>羊小玲</v>
      </c>
      <c r="C455" s="9" t="s">
        <v>453</v>
      </c>
    </row>
    <row r="456" spans="1:3" s="2" customFormat="1" ht="24.75" customHeight="1">
      <c r="A456" s="8">
        <v>453</v>
      </c>
      <c r="B456" s="9" t="str">
        <f>"黄文际"</f>
        <v>黄文际</v>
      </c>
      <c r="C456" s="9" t="s">
        <v>454</v>
      </c>
    </row>
    <row r="457" spans="1:3" s="2" customFormat="1" ht="24.75" customHeight="1">
      <c r="A457" s="8">
        <v>454</v>
      </c>
      <c r="B457" s="9" t="str">
        <f>"张梦婷"</f>
        <v>张梦婷</v>
      </c>
      <c r="C457" s="9" t="s">
        <v>455</v>
      </c>
    </row>
    <row r="458" spans="1:3" s="2" customFormat="1" ht="24.75" customHeight="1">
      <c r="A458" s="8">
        <v>455</v>
      </c>
      <c r="B458" s="9" t="str">
        <f>"程丽萍"</f>
        <v>程丽萍</v>
      </c>
      <c r="C458" s="9" t="s">
        <v>456</v>
      </c>
    </row>
    <row r="459" spans="1:3" s="2" customFormat="1" ht="24.75" customHeight="1">
      <c r="A459" s="8">
        <v>456</v>
      </c>
      <c r="B459" s="9" t="str">
        <f>"梅春丽"</f>
        <v>梅春丽</v>
      </c>
      <c r="C459" s="9" t="s">
        <v>457</v>
      </c>
    </row>
    <row r="460" spans="1:3" s="2" customFormat="1" ht="24.75" customHeight="1">
      <c r="A460" s="8">
        <v>457</v>
      </c>
      <c r="B460" s="9" t="str">
        <f>"吕秀之"</f>
        <v>吕秀之</v>
      </c>
      <c r="C460" s="9" t="s">
        <v>458</v>
      </c>
    </row>
    <row r="461" spans="1:3" s="2" customFormat="1" ht="24.75" customHeight="1">
      <c r="A461" s="8">
        <v>458</v>
      </c>
      <c r="B461" s="9" t="str">
        <f>"符佳"</f>
        <v>符佳</v>
      </c>
      <c r="C461" s="9" t="s">
        <v>459</v>
      </c>
    </row>
    <row r="462" spans="1:3" s="2" customFormat="1" ht="24.75" customHeight="1">
      <c r="A462" s="8">
        <v>459</v>
      </c>
      <c r="B462" s="9" t="str">
        <f>"陈春菊"</f>
        <v>陈春菊</v>
      </c>
      <c r="C462" s="9" t="s">
        <v>460</v>
      </c>
    </row>
    <row r="463" spans="1:3" s="2" customFormat="1" ht="24.75" customHeight="1">
      <c r="A463" s="8">
        <v>460</v>
      </c>
      <c r="B463" s="9" t="str">
        <f>"邱云妮"</f>
        <v>邱云妮</v>
      </c>
      <c r="C463" s="9" t="s">
        <v>461</v>
      </c>
    </row>
    <row r="464" spans="1:3" s="2" customFormat="1" ht="24.75" customHeight="1">
      <c r="A464" s="8">
        <v>461</v>
      </c>
      <c r="B464" s="9" t="str">
        <f>"魏昕格"</f>
        <v>魏昕格</v>
      </c>
      <c r="C464" s="9" t="s">
        <v>462</v>
      </c>
    </row>
    <row r="465" spans="1:3" s="2" customFormat="1" ht="24.75" customHeight="1">
      <c r="A465" s="8">
        <v>462</v>
      </c>
      <c r="B465" s="9" t="str">
        <f>"林慧莹"</f>
        <v>林慧莹</v>
      </c>
      <c r="C465" s="9" t="s">
        <v>463</v>
      </c>
    </row>
    <row r="466" spans="1:3" s="2" customFormat="1" ht="24.75" customHeight="1">
      <c r="A466" s="8">
        <v>463</v>
      </c>
      <c r="B466" s="9" t="str">
        <f>"符文静"</f>
        <v>符文静</v>
      </c>
      <c r="C466" s="9" t="s">
        <v>464</v>
      </c>
    </row>
    <row r="467" spans="1:3" s="2" customFormat="1" ht="24.75" customHeight="1">
      <c r="A467" s="8">
        <v>464</v>
      </c>
      <c r="B467" s="9" t="str">
        <f>"林文霞"</f>
        <v>林文霞</v>
      </c>
      <c r="C467" s="9" t="s">
        <v>465</v>
      </c>
    </row>
    <row r="468" spans="1:3" s="2" customFormat="1" ht="24.75" customHeight="1">
      <c r="A468" s="8">
        <v>465</v>
      </c>
      <c r="B468" s="9" t="str">
        <f>"王小舟"</f>
        <v>王小舟</v>
      </c>
      <c r="C468" s="9" t="s">
        <v>466</v>
      </c>
    </row>
    <row r="469" spans="1:3" s="2" customFormat="1" ht="24.75" customHeight="1">
      <c r="A469" s="8">
        <v>466</v>
      </c>
      <c r="B469" s="9" t="str">
        <f>"许素娟"</f>
        <v>许素娟</v>
      </c>
      <c r="C469" s="9" t="s">
        <v>467</v>
      </c>
    </row>
    <row r="470" spans="1:3" s="2" customFormat="1" ht="24.75" customHeight="1">
      <c r="A470" s="8">
        <v>467</v>
      </c>
      <c r="B470" s="9" t="str">
        <f>"符红咪"</f>
        <v>符红咪</v>
      </c>
      <c r="C470" s="9" t="s">
        <v>468</v>
      </c>
    </row>
    <row r="471" spans="1:3" s="2" customFormat="1" ht="24.75" customHeight="1">
      <c r="A471" s="8">
        <v>468</v>
      </c>
      <c r="B471" s="9" t="str">
        <f>"杨晶"</f>
        <v>杨晶</v>
      </c>
      <c r="C471" s="9" t="s">
        <v>469</v>
      </c>
    </row>
    <row r="472" spans="1:3" s="2" customFormat="1" ht="24.75" customHeight="1">
      <c r="A472" s="8">
        <v>469</v>
      </c>
      <c r="B472" s="9" t="str">
        <f>"张瑞"</f>
        <v>张瑞</v>
      </c>
      <c r="C472" s="9" t="s">
        <v>470</v>
      </c>
    </row>
    <row r="473" spans="1:3" s="2" customFormat="1" ht="24.75" customHeight="1">
      <c r="A473" s="8">
        <v>470</v>
      </c>
      <c r="B473" s="9" t="str">
        <f>"王彩丹"</f>
        <v>王彩丹</v>
      </c>
      <c r="C473" s="9" t="s">
        <v>471</v>
      </c>
    </row>
    <row r="474" spans="1:3" s="2" customFormat="1" ht="24.75" customHeight="1">
      <c r="A474" s="8">
        <v>471</v>
      </c>
      <c r="B474" s="9" t="str">
        <f>"王浪"</f>
        <v>王浪</v>
      </c>
      <c r="C474" s="9" t="s">
        <v>472</v>
      </c>
    </row>
    <row r="475" spans="1:3" s="2" customFormat="1" ht="24.75" customHeight="1">
      <c r="A475" s="8">
        <v>472</v>
      </c>
      <c r="B475" s="9" t="str">
        <f>"羊江花"</f>
        <v>羊江花</v>
      </c>
      <c r="C475" s="9" t="s">
        <v>473</v>
      </c>
    </row>
    <row r="476" spans="1:3" s="2" customFormat="1" ht="24.75" customHeight="1">
      <c r="A476" s="8">
        <v>473</v>
      </c>
      <c r="B476" s="9" t="str">
        <f>"邢芯瑜"</f>
        <v>邢芯瑜</v>
      </c>
      <c r="C476" s="9" t="s">
        <v>474</v>
      </c>
    </row>
    <row r="477" spans="1:3" s="2" customFormat="1" ht="24.75" customHeight="1">
      <c r="A477" s="8">
        <v>474</v>
      </c>
      <c r="B477" s="9" t="str">
        <f>"王甜"</f>
        <v>王甜</v>
      </c>
      <c r="C477" s="9" t="s">
        <v>475</v>
      </c>
    </row>
    <row r="478" spans="1:3" s="2" customFormat="1" ht="24.75" customHeight="1">
      <c r="A478" s="8">
        <v>475</v>
      </c>
      <c r="B478" s="9" t="str">
        <f>"王内梅"</f>
        <v>王内梅</v>
      </c>
      <c r="C478" s="9" t="s">
        <v>476</v>
      </c>
    </row>
    <row r="479" spans="1:3" s="2" customFormat="1" ht="24.75" customHeight="1">
      <c r="A479" s="8">
        <v>476</v>
      </c>
      <c r="B479" s="9" t="str">
        <f>"林丽芳"</f>
        <v>林丽芳</v>
      </c>
      <c r="C479" s="9" t="s">
        <v>477</v>
      </c>
    </row>
    <row r="480" spans="1:3" s="2" customFormat="1" ht="24.75" customHeight="1">
      <c r="A480" s="8">
        <v>477</v>
      </c>
      <c r="B480" s="9" t="str">
        <f>"王子雯"</f>
        <v>王子雯</v>
      </c>
      <c r="C480" s="9" t="s">
        <v>478</v>
      </c>
    </row>
    <row r="481" spans="1:3" s="2" customFormat="1" ht="24.75" customHeight="1">
      <c r="A481" s="8">
        <v>478</v>
      </c>
      <c r="B481" s="9" t="str">
        <f>"邱丽娜"</f>
        <v>邱丽娜</v>
      </c>
      <c r="C481" s="9" t="s">
        <v>479</v>
      </c>
    </row>
    <row r="482" spans="1:3" s="2" customFormat="1" ht="24.75" customHeight="1">
      <c r="A482" s="8">
        <v>479</v>
      </c>
      <c r="B482" s="9" t="str">
        <f>"廖淑娟"</f>
        <v>廖淑娟</v>
      </c>
      <c r="C482" s="9" t="s">
        <v>480</v>
      </c>
    </row>
    <row r="483" spans="1:3" s="2" customFormat="1" ht="24.75" customHeight="1">
      <c r="A483" s="8">
        <v>480</v>
      </c>
      <c r="B483" s="9" t="str">
        <f>"林方芳 "</f>
        <v>林方芳 </v>
      </c>
      <c r="C483" s="9" t="s">
        <v>481</v>
      </c>
    </row>
    <row r="484" spans="1:3" s="2" customFormat="1" ht="24.75" customHeight="1">
      <c r="A484" s="8">
        <v>481</v>
      </c>
      <c r="B484" s="9" t="str">
        <f>"程源"</f>
        <v>程源</v>
      </c>
      <c r="C484" s="9" t="s">
        <v>482</v>
      </c>
    </row>
    <row r="485" spans="1:3" s="2" customFormat="1" ht="24.75" customHeight="1">
      <c r="A485" s="8">
        <v>482</v>
      </c>
      <c r="B485" s="9" t="str">
        <f>"郑雅月"</f>
        <v>郑雅月</v>
      </c>
      <c r="C485" s="9" t="s">
        <v>483</v>
      </c>
    </row>
    <row r="486" spans="1:3" s="2" customFormat="1" ht="24.75" customHeight="1">
      <c r="A486" s="8">
        <v>483</v>
      </c>
      <c r="B486" s="9" t="str">
        <f>"王云媚"</f>
        <v>王云媚</v>
      </c>
      <c r="C486" s="9" t="s">
        <v>484</v>
      </c>
    </row>
    <row r="487" spans="1:3" s="2" customFormat="1" ht="24.75" customHeight="1">
      <c r="A487" s="8">
        <v>484</v>
      </c>
      <c r="B487" s="9" t="str">
        <f>"刘逍"</f>
        <v>刘逍</v>
      </c>
      <c r="C487" s="9" t="s">
        <v>485</v>
      </c>
    </row>
    <row r="488" spans="1:3" s="2" customFormat="1" ht="24.75" customHeight="1">
      <c r="A488" s="8">
        <v>485</v>
      </c>
      <c r="B488" s="9" t="str">
        <f>"熊雨弦"</f>
        <v>熊雨弦</v>
      </c>
      <c r="C488" s="9" t="s">
        <v>486</v>
      </c>
    </row>
    <row r="489" spans="1:3" s="2" customFormat="1" ht="24.75" customHeight="1">
      <c r="A489" s="8">
        <v>486</v>
      </c>
      <c r="B489" s="9" t="str">
        <f>"徐颖"</f>
        <v>徐颖</v>
      </c>
      <c r="C489" s="9" t="s">
        <v>487</v>
      </c>
    </row>
    <row r="490" spans="1:3" s="2" customFormat="1" ht="24.75" customHeight="1">
      <c r="A490" s="8">
        <v>487</v>
      </c>
      <c r="B490" s="9" t="str">
        <f>"黄霜"</f>
        <v>黄霜</v>
      </c>
      <c r="C490" s="9" t="s">
        <v>488</v>
      </c>
    </row>
    <row r="491" spans="1:3" s="2" customFormat="1" ht="24.75" customHeight="1">
      <c r="A491" s="8">
        <v>488</v>
      </c>
      <c r="B491" s="9" t="str">
        <f>"周春美"</f>
        <v>周春美</v>
      </c>
      <c r="C491" s="9" t="s">
        <v>489</v>
      </c>
    </row>
    <row r="492" spans="1:3" s="2" customFormat="1" ht="24.75" customHeight="1">
      <c r="A492" s="8">
        <v>489</v>
      </c>
      <c r="B492" s="9" t="str">
        <f>"叶蕾"</f>
        <v>叶蕾</v>
      </c>
      <c r="C492" s="9" t="s">
        <v>490</v>
      </c>
    </row>
    <row r="493" spans="1:3" s="2" customFormat="1" ht="24.75" customHeight="1">
      <c r="A493" s="8">
        <v>490</v>
      </c>
      <c r="B493" s="9" t="str">
        <f>"陈秋菊"</f>
        <v>陈秋菊</v>
      </c>
      <c r="C493" s="9" t="s">
        <v>491</v>
      </c>
    </row>
    <row r="494" spans="1:3" s="2" customFormat="1" ht="24.75" customHeight="1">
      <c r="A494" s="8">
        <v>491</v>
      </c>
      <c r="B494" s="9" t="str">
        <f>"董朝咪"</f>
        <v>董朝咪</v>
      </c>
      <c r="C494" s="9" t="s">
        <v>492</v>
      </c>
    </row>
    <row r="495" spans="1:3" s="2" customFormat="1" ht="24.75" customHeight="1">
      <c r="A495" s="8">
        <v>492</v>
      </c>
      <c r="B495" s="9" t="str">
        <f>"韩茜雯"</f>
        <v>韩茜雯</v>
      </c>
      <c r="C495" s="9" t="s">
        <v>493</v>
      </c>
    </row>
    <row r="496" spans="1:3" s="2" customFormat="1" ht="24.75" customHeight="1">
      <c r="A496" s="8">
        <v>493</v>
      </c>
      <c r="B496" s="9" t="str">
        <f>"杨婧慧"</f>
        <v>杨婧慧</v>
      </c>
      <c r="C496" s="9" t="s">
        <v>494</v>
      </c>
    </row>
    <row r="497" spans="1:3" s="2" customFormat="1" ht="24.75" customHeight="1">
      <c r="A497" s="8">
        <v>494</v>
      </c>
      <c r="B497" s="9" t="str">
        <f>"钟荣"</f>
        <v>钟荣</v>
      </c>
      <c r="C497" s="9" t="s">
        <v>495</v>
      </c>
    </row>
    <row r="498" spans="1:3" s="2" customFormat="1" ht="24.75" customHeight="1">
      <c r="A498" s="8">
        <v>495</v>
      </c>
      <c r="B498" s="9" t="str">
        <f>"陈靓"</f>
        <v>陈靓</v>
      </c>
      <c r="C498" s="9" t="s">
        <v>496</v>
      </c>
    </row>
    <row r="499" spans="1:3" s="2" customFormat="1" ht="24.75" customHeight="1">
      <c r="A499" s="8">
        <v>496</v>
      </c>
      <c r="B499" s="9" t="str">
        <f>"陈春叶"</f>
        <v>陈春叶</v>
      </c>
      <c r="C499" s="9" t="s">
        <v>497</v>
      </c>
    </row>
    <row r="500" spans="1:3" s="2" customFormat="1" ht="24.75" customHeight="1">
      <c r="A500" s="8">
        <v>497</v>
      </c>
      <c r="B500" s="9" t="str">
        <f>"王秋蕾"</f>
        <v>王秋蕾</v>
      </c>
      <c r="C500" s="9" t="s">
        <v>498</v>
      </c>
    </row>
    <row r="501" spans="1:3" s="2" customFormat="1" ht="24.75" customHeight="1">
      <c r="A501" s="8">
        <v>498</v>
      </c>
      <c r="B501" s="9" t="str">
        <f>"李香波"</f>
        <v>李香波</v>
      </c>
      <c r="C501" s="9" t="s">
        <v>499</v>
      </c>
    </row>
    <row r="502" spans="1:3" s="2" customFormat="1" ht="24.75" customHeight="1">
      <c r="A502" s="8">
        <v>499</v>
      </c>
      <c r="B502" s="9" t="str">
        <f>"梁紫嫣"</f>
        <v>梁紫嫣</v>
      </c>
      <c r="C502" s="9" t="s">
        <v>500</v>
      </c>
    </row>
    <row r="503" spans="1:3" s="2" customFormat="1" ht="24.75" customHeight="1">
      <c r="A503" s="8">
        <v>500</v>
      </c>
      <c r="B503" s="9" t="str">
        <f>"杜俊俊"</f>
        <v>杜俊俊</v>
      </c>
      <c r="C503" s="9" t="s">
        <v>501</v>
      </c>
    </row>
    <row r="504" spans="1:3" s="2" customFormat="1" ht="24.75" customHeight="1">
      <c r="A504" s="8">
        <v>501</v>
      </c>
      <c r="B504" s="9" t="str">
        <f>"陈俊桦"</f>
        <v>陈俊桦</v>
      </c>
      <c r="C504" s="9" t="s">
        <v>502</v>
      </c>
    </row>
    <row r="505" spans="1:3" s="2" customFormat="1" ht="24.75" customHeight="1">
      <c r="A505" s="8">
        <v>502</v>
      </c>
      <c r="B505" s="9" t="str">
        <f>"何资颖"</f>
        <v>何资颖</v>
      </c>
      <c r="C505" s="9" t="s">
        <v>503</v>
      </c>
    </row>
    <row r="506" spans="1:3" s="2" customFormat="1" ht="24.75" customHeight="1">
      <c r="A506" s="8">
        <v>503</v>
      </c>
      <c r="B506" s="9" t="str">
        <f>"张虹"</f>
        <v>张虹</v>
      </c>
      <c r="C506" s="9" t="s">
        <v>504</v>
      </c>
    </row>
    <row r="507" spans="1:3" s="2" customFormat="1" ht="24.75" customHeight="1">
      <c r="A507" s="8">
        <v>504</v>
      </c>
      <c r="B507" s="9" t="str">
        <f>"倪慧"</f>
        <v>倪慧</v>
      </c>
      <c r="C507" s="9" t="s">
        <v>505</v>
      </c>
    </row>
    <row r="508" spans="1:3" s="2" customFormat="1" ht="24.75" customHeight="1">
      <c r="A508" s="8">
        <v>505</v>
      </c>
      <c r="B508" s="9" t="str">
        <f>"陈玉丽"</f>
        <v>陈玉丽</v>
      </c>
      <c r="C508" s="9" t="s">
        <v>506</v>
      </c>
    </row>
    <row r="509" spans="1:3" s="2" customFormat="1" ht="24.75" customHeight="1">
      <c r="A509" s="8">
        <v>506</v>
      </c>
      <c r="B509" s="9" t="str">
        <f>"郑小娜"</f>
        <v>郑小娜</v>
      </c>
      <c r="C509" s="9" t="s">
        <v>507</v>
      </c>
    </row>
    <row r="510" spans="1:3" s="2" customFormat="1" ht="24.75" customHeight="1">
      <c r="A510" s="8">
        <v>507</v>
      </c>
      <c r="B510" s="9" t="str">
        <f>"马若"</f>
        <v>马若</v>
      </c>
      <c r="C510" s="9" t="s">
        <v>508</v>
      </c>
    </row>
    <row r="511" spans="1:3" s="2" customFormat="1" ht="24.75" customHeight="1">
      <c r="A511" s="8">
        <v>508</v>
      </c>
      <c r="B511" s="9" t="str">
        <f>"吴莉莎"</f>
        <v>吴莉莎</v>
      </c>
      <c r="C511" s="9" t="s">
        <v>509</v>
      </c>
    </row>
    <row r="512" spans="1:3" s="2" customFormat="1" ht="24.75" customHeight="1">
      <c r="A512" s="8">
        <v>509</v>
      </c>
      <c r="B512" s="9" t="str">
        <f>"吴艳"</f>
        <v>吴艳</v>
      </c>
      <c r="C512" s="9" t="s">
        <v>510</v>
      </c>
    </row>
    <row r="513" spans="1:3" s="2" customFormat="1" ht="24.75" customHeight="1">
      <c r="A513" s="8">
        <v>510</v>
      </c>
      <c r="B513" s="9" t="str">
        <f>"符传流"</f>
        <v>符传流</v>
      </c>
      <c r="C513" s="9" t="s">
        <v>511</v>
      </c>
    </row>
    <row r="514" spans="1:3" s="2" customFormat="1" ht="24.75" customHeight="1">
      <c r="A514" s="8">
        <v>511</v>
      </c>
      <c r="B514" s="9" t="str">
        <f>"蔡帆"</f>
        <v>蔡帆</v>
      </c>
      <c r="C514" s="9" t="s">
        <v>512</v>
      </c>
    </row>
    <row r="515" spans="1:3" s="2" customFormat="1" ht="24.75" customHeight="1">
      <c r="A515" s="8">
        <v>512</v>
      </c>
      <c r="B515" s="9" t="str">
        <f>"蔡小玲"</f>
        <v>蔡小玲</v>
      </c>
      <c r="C515" s="9" t="s">
        <v>513</v>
      </c>
    </row>
    <row r="516" spans="1:3" s="2" customFormat="1" ht="24.75" customHeight="1">
      <c r="A516" s="8">
        <v>513</v>
      </c>
      <c r="B516" s="9" t="str">
        <f>"潘雪芹"</f>
        <v>潘雪芹</v>
      </c>
      <c r="C516" s="9" t="s">
        <v>514</v>
      </c>
    </row>
    <row r="517" spans="1:3" s="2" customFormat="1" ht="24.75" customHeight="1">
      <c r="A517" s="8">
        <v>514</v>
      </c>
      <c r="B517" s="9" t="str">
        <f>"刘倩"</f>
        <v>刘倩</v>
      </c>
      <c r="C517" s="9" t="s">
        <v>515</v>
      </c>
    </row>
    <row r="518" spans="1:3" s="2" customFormat="1" ht="24.75" customHeight="1">
      <c r="A518" s="8">
        <v>515</v>
      </c>
      <c r="B518" s="9" t="str">
        <f>"王媛"</f>
        <v>王媛</v>
      </c>
      <c r="C518" s="9" t="s">
        <v>516</v>
      </c>
    </row>
    <row r="519" spans="1:3" s="2" customFormat="1" ht="24.75" customHeight="1">
      <c r="A519" s="8">
        <v>516</v>
      </c>
      <c r="B519" s="9" t="str">
        <f>"符妹弟"</f>
        <v>符妹弟</v>
      </c>
      <c r="C519" s="9" t="s">
        <v>517</v>
      </c>
    </row>
    <row r="520" spans="1:3" s="2" customFormat="1" ht="24.75" customHeight="1">
      <c r="A520" s="8">
        <v>517</v>
      </c>
      <c r="B520" s="9" t="str">
        <f>"简廷琴"</f>
        <v>简廷琴</v>
      </c>
      <c r="C520" s="9" t="s">
        <v>518</v>
      </c>
    </row>
    <row r="521" spans="1:3" s="2" customFormat="1" ht="24.75" customHeight="1">
      <c r="A521" s="8">
        <v>518</v>
      </c>
      <c r="B521" s="9" t="str">
        <f>"张云玉"</f>
        <v>张云玉</v>
      </c>
      <c r="C521" s="9" t="s">
        <v>519</v>
      </c>
    </row>
    <row r="522" spans="1:3" s="2" customFormat="1" ht="24.75" customHeight="1">
      <c r="A522" s="8">
        <v>519</v>
      </c>
      <c r="B522" s="9" t="str">
        <f>"占雅婷"</f>
        <v>占雅婷</v>
      </c>
      <c r="C522" s="9" t="s">
        <v>520</v>
      </c>
    </row>
    <row r="523" spans="1:3" s="2" customFormat="1" ht="24.75" customHeight="1">
      <c r="A523" s="8">
        <v>520</v>
      </c>
      <c r="B523" s="9" t="str">
        <f>"林小灵"</f>
        <v>林小灵</v>
      </c>
      <c r="C523" s="9" t="s">
        <v>521</v>
      </c>
    </row>
    <row r="524" spans="1:3" s="2" customFormat="1" ht="24.75" customHeight="1">
      <c r="A524" s="8">
        <v>521</v>
      </c>
      <c r="B524" s="9" t="str">
        <f>"苏芳慧"</f>
        <v>苏芳慧</v>
      </c>
      <c r="C524" s="9" t="s">
        <v>522</v>
      </c>
    </row>
    <row r="525" spans="1:3" s="2" customFormat="1" ht="24.75" customHeight="1">
      <c r="A525" s="8">
        <v>522</v>
      </c>
      <c r="B525" s="9" t="str">
        <f>"张燕慧"</f>
        <v>张燕慧</v>
      </c>
      <c r="C525" s="9" t="s">
        <v>523</v>
      </c>
    </row>
    <row r="526" spans="1:3" s="2" customFormat="1" ht="24.75" customHeight="1">
      <c r="A526" s="8">
        <v>523</v>
      </c>
      <c r="B526" s="9" t="str">
        <f>"廖敏"</f>
        <v>廖敏</v>
      </c>
      <c r="C526" s="9" t="s">
        <v>524</v>
      </c>
    </row>
    <row r="527" spans="1:3" s="2" customFormat="1" ht="24.75" customHeight="1">
      <c r="A527" s="8">
        <v>524</v>
      </c>
      <c r="B527" s="9" t="str">
        <f>"许淑姣"</f>
        <v>许淑姣</v>
      </c>
      <c r="C527" s="9" t="s">
        <v>525</v>
      </c>
    </row>
    <row r="528" spans="1:3" s="2" customFormat="1" ht="24.75" customHeight="1">
      <c r="A528" s="8">
        <v>525</v>
      </c>
      <c r="B528" s="9" t="str">
        <f>"李鹏"</f>
        <v>李鹏</v>
      </c>
      <c r="C528" s="9" t="s">
        <v>526</v>
      </c>
    </row>
    <row r="529" spans="1:3" s="2" customFormat="1" ht="24.75" customHeight="1">
      <c r="A529" s="8">
        <v>526</v>
      </c>
      <c r="B529" s="9" t="str">
        <f>"朱波"</f>
        <v>朱波</v>
      </c>
      <c r="C529" s="9" t="s">
        <v>527</v>
      </c>
    </row>
    <row r="530" spans="1:3" s="2" customFormat="1" ht="24.75" customHeight="1">
      <c r="A530" s="8">
        <v>527</v>
      </c>
      <c r="B530" s="9" t="str">
        <f>"谢秋良"</f>
        <v>谢秋良</v>
      </c>
      <c r="C530" s="9" t="s">
        <v>528</v>
      </c>
    </row>
    <row r="531" spans="1:3" s="2" customFormat="1" ht="24.75" customHeight="1">
      <c r="A531" s="8">
        <v>528</v>
      </c>
      <c r="B531" s="9" t="str">
        <f>"王霜"</f>
        <v>王霜</v>
      </c>
      <c r="C531" s="9" t="s">
        <v>529</v>
      </c>
    </row>
    <row r="532" spans="1:3" s="2" customFormat="1" ht="24.75" customHeight="1">
      <c r="A532" s="8">
        <v>529</v>
      </c>
      <c r="B532" s="9" t="str">
        <f>"王甜甜"</f>
        <v>王甜甜</v>
      </c>
      <c r="C532" s="9" t="s">
        <v>530</v>
      </c>
    </row>
    <row r="533" spans="1:3" s="2" customFormat="1" ht="24.75" customHeight="1">
      <c r="A533" s="8">
        <v>530</v>
      </c>
      <c r="B533" s="9" t="str">
        <f>"陈飘"</f>
        <v>陈飘</v>
      </c>
      <c r="C533" s="9" t="s">
        <v>531</v>
      </c>
    </row>
    <row r="534" spans="1:3" s="2" customFormat="1" ht="24.75" customHeight="1">
      <c r="A534" s="8">
        <v>531</v>
      </c>
      <c r="B534" s="9" t="str">
        <f>"王小莹"</f>
        <v>王小莹</v>
      </c>
      <c r="C534" s="9" t="s">
        <v>532</v>
      </c>
    </row>
    <row r="535" spans="1:3" s="2" customFormat="1" ht="24.75" customHeight="1">
      <c r="A535" s="8">
        <v>532</v>
      </c>
      <c r="B535" s="9" t="str">
        <f>"符造婷"</f>
        <v>符造婷</v>
      </c>
      <c r="C535" s="9" t="s">
        <v>533</v>
      </c>
    </row>
    <row r="536" spans="1:3" s="2" customFormat="1" ht="24.75" customHeight="1">
      <c r="A536" s="8">
        <v>533</v>
      </c>
      <c r="B536" s="9" t="str">
        <f>"王米雪"</f>
        <v>王米雪</v>
      </c>
      <c r="C536" s="9" t="s">
        <v>534</v>
      </c>
    </row>
    <row r="537" spans="1:3" s="2" customFormat="1" ht="24.75" customHeight="1">
      <c r="A537" s="8">
        <v>534</v>
      </c>
      <c r="B537" s="9" t="str">
        <f>"罗琼欣"</f>
        <v>罗琼欣</v>
      </c>
      <c r="C537" s="9" t="s">
        <v>535</v>
      </c>
    </row>
    <row r="538" spans="1:3" s="2" customFormat="1" ht="24.75" customHeight="1">
      <c r="A538" s="8">
        <v>535</v>
      </c>
      <c r="B538" s="9" t="str">
        <f>"邢艺"</f>
        <v>邢艺</v>
      </c>
      <c r="C538" s="9" t="s">
        <v>536</v>
      </c>
    </row>
    <row r="539" spans="1:3" s="2" customFormat="1" ht="24.75" customHeight="1">
      <c r="A539" s="8">
        <v>536</v>
      </c>
      <c r="B539" s="9" t="str">
        <f>"王佩"</f>
        <v>王佩</v>
      </c>
      <c r="C539" s="9" t="s">
        <v>537</v>
      </c>
    </row>
    <row r="540" spans="1:3" s="2" customFormat="1" ht="24.75" customHeight="1">
      <c r="A540" s="8">
        <v>537</v>
      </c>
      <c r="B540" s="9" t="str">
        <f>"韩艺祺"</f>
        <v>韩艺祺</v>
      </c>
      <c r="C540" s="9" t="s">
        <v>538</v>
      </c>
    </row>
    <row r="541" spans="1:3" s="2" customFormat="1" ht="24.75" customHeight="1">
      <c r="A541" s="8">
        <v>538</v>
      </c>
      <c r="B541" s="9" t="str">
        <f>"王婉婷"</f>
        <v>王婉婷</v>
      </c>
      <c r="C541" s="9" t="s">
        <v>539</v>
      </c>
    </row>
    <row r="542" spans="1:3" s="2" customFormat="1" ht="24.75" customHeight="1">
      <c r="A542" s="8">
        <v>539</v>
      </c>
      <c r="B542" s="9" t="str">
        <f>"陆雪"</f>
        <v>陆雪</v>
      </c>
      <c r="C542" s="9" t="s">
        <v>540</v>
      </c>
    </row>
    <row r="543" spans="1:3" s="2" customFormat="1" ht="24.75" customHeight="1">
      <c r="A543" s="8">
        <v>540</v>
      </c>
      <c r="B543" s="9" t="str">
        <f>"文小珍"</f>
        <v>文小珍</v>
      </c>
      <c r="C543" s="9" t="s">
        <v>541</v>
      </c>
    </row>
    <row r="544" spans="1:3" s="2" customFormat="1" ht="24.75" customHeight="1">
      <c r="A544" s="8">
        <v>541</v>
      </c>
      <c r="B544" s="9" t="str">
        <f>"吉才少"</f>
        <v>吉才少</v>
      </c>
      <c r="C544" s="9" t="s">
        <v>542</v>
      </c>
    </row>
    <row r="545" spans="1:3" s="2" customFormat="1" ht="24.75" customHeight="1">
      <c r="A545" s="8">
        <v>542</v>
      </c>
      <c r="B545" s="9" t="str">
        <f>"曾雅菲"</f>
        <v>曾雅菲</v>
      </c>
      <c r="C545" s="9" t="s">
        <v>543</v>
      </c>
    </row>
    <row r="546" spans="1:3" s="2" customFormat="1" ht="24.75" customHeight="1">
      <c r="A546" s="8">
        <v>543</v>
      </c>
      <c r="B546" s="9" t="str">
        <f>"罗明蕾"</f>
        <v>罗明蕾</v>
      </c>
      <c r="C546" s="9" t="s">
        <v>544</v>
      </c>
    </row>
    <row r="547" spans="1:3" s="2" customFormat="1" ht="24.75" customHeight="1">
      <c r="A547" s="8">
        <v>544</v>
      </c>
      <c r="B547" s="9" t="str">
        <f>"吴淑妹"</f>
        <v>吴淑妹</v>
      </c>
      <c r="C547" s="9" t="s">
        <v>545</v>
      </c>
    </row>
    <row r="548" spans="1:3" s="2" customFormat="1" ht="24.75" customHeight="1">
      <c r="A548" s="8">
        <v>545</v>
      </c>
      <c r="B548" s="9" t="str">
        <f>"符梅"</f>
        <v>符梅</v>
      </c>
      <c r="C548" s="9" t="s">
        <v>546</v>
      </c>
    </row>
    <row r="549" spans="1:3" s="2" customFormat="1" ht="24.75" customHeight="1">
      <c r="A549" s="8">
        <v>546</v>
      </c>
      <c r="B549" s="9" t="str">
        <f>"罗惠文"</f>
        <v>罗惠文</v>
      </c>
      <c r="C549" s="9" t="s">
        <v>547</v>
      </c>
    </row>
    <row r="550" spans="1:3" s="2" customFormat="1" ht="24.75" customHeight="1">
      <c r="A550" s="8">
        <v>547</v>
      </c>
      <c r="B550" s="9" t="str">
        <f>"王为彩"</f>
        <v>王为彩</v>
      </c>
      <c r="C550" s="9" t="s">
        <v>548</v>
      </c>
    </row>
    <row r="551" spans="1:3" s="2" customFormat="1" ht="24.75" customHeight="1">
      <c r="A551" s="8">
        <v>548</v>
      </c>
      <c r="B551" s="9" t="str">
        <f>"王晓雅"</f>
        <v>王晓雅</v>
      </c>
      <c r="C551" s="9" t="s">
        <v>549</v>
      </c>
    </row>
    <row r="552" spans="1:3" s="2" customFormat="1" ht="24.75" customHeight="1">
      <c r="A552" s="8">
        <v>549</v>
      </c>
      <c r="B552" s="9" t="str">
        <f>"苏颖娇"</f>
        <v>苏颖娇</v>
      </c>
      <c r="C552" s="9" t="s">
        <v>550</v>
      </c>
    </row>
    <row r="553" spans="1:3" s="2" customFormat="1" ht="24.75" customHeight="1">
      <c r="A553" s="8">
        <v>550</v>
      </c>
      <c r="B553" s="9" t="str">
        <f>"陈雯艳"</f>
        <v>陈雯艳</v>
      </c>
      <c r="C553" s="9" t="s">
        <v>551</v>
      </c>
    </row>
    <row r="554" spans="1:3" s="2" customFormat="1" ht="24.75" customHeight="1">
      <c r="A554" s="8">
        <v>551</v>
      </c>
      <c r="B554" s="9" t="str">
        <f>"孙倩"</f>
        <v>孙倩</v>
      </c>
      <c r="C554" s="9" t="s">
        <v>552</v>
      </c>
    </row>
    <row r="555" spans="1:3" s="2" customFormat="1" ht="24.75" customHeight="1">
      <c r="A555" s="8">
        <v>552</v>
      </c>
      <c r="B555" s="9" t="str">
        <f>"卢艳梅"</f>
        <v>卢艳梅</v>
      </c>
      <c r="C555" s="9" t="s">
        <v>553</v>
      </c>
    </row>
    <row r="556" spans="1:3" s="2" customFormat="1" ht="24.75" customHeight="1">
      <c r="A556" s="8">
        <v>553</v>
      </c>
      <c r="B556" s="9" t="str">
        <f>"唐新秀"</f>
        <v>唐新秀</v>
      </c>
      <c r="C556" s="9" t="s">
        <v>554</v>
      </c>
    </row>
    <row r="557" spans="1:3" s="2" customFormat="1" ht="24.75" customHeight="1">
      <c r="A557" s="8">
        <v>554</v>
      </c>
      <c r="B557" s="9" t="str">
        <f>"林冬娟"</f>
        <v>林冬娟</v>
      </c>
      <c r="C557" s="9" t="s">
        <v>555</v>
      </c>
    </row>
    <row r="558" spans="1:3" s="2" customFormat="1" ht="24.75" customHeight="1">
      <c r="A558" s="8">
        <v>555</v>
      </c>
      <c r="B558" s="9" t="str">
        <f>"唐惠琳"</f>
        <v>唐惠琳</v>
      </c>
      <c r="C558" s="9" t="s">
        <v>556</v>
      </c>
    </row>
    <row r="559" spans="1:3" s="2" customFormat="1" ht="24.75" customHeight="1">
      <c r="A559" s="8">
        <v>556</v>
      </c>
      <c r="B559" s="9" t="str">
        <f>"梁萌"</f>
        <v>梁萌</v>
      </c>
      <c r="C559" s="9" t="s">
        <v>557</v>
      </c>
    </row>
    <row r="560" spans="1:3" s="2" customFormat="1" ht="24.75" customHeight="1">
      <c r="A560" s="8">
        <v>557</v>
      </c>
      <c r="B560" s="9" t="str">
        <f>"林梦娇"</f>
        <v>林梦娇</v>
      </c>
      <c r="C560" s="9" t="s">
        <v>558</v>
      </c>
    </row>
    <row r="561" spans="1:3" s="2" customFormat="1" ht="24.75" customHeight="1">
      <c r="A561" s="8">
        <v>558</v>
      </c>
      <c r="B561" s="9" t="str">
        <f>"王梦"</f>
        <v>王梦</v>
      </c>
      <c r="C561" s="9" t="s">
        <v>559</v>
      </c>
    </row>
    <row r="562" spans="1:3" s="2" customFormat="1" ht="24.75" customHeight="1">
      <c r="A562" s="8">
        <v>559</v>
      </c>
      <c r="B562" s="9" t="str">
        <f>"林秀带"</f>
        <v>林秀带</v>
      </c>
      <c r="C562" s="9" t="s">
        <v>560</v>
      </c>
    </row>
    <row r="563" spans="1:3" s="2" customFormat="1" ht="24.75" customHeight="1">
      <c r="A563" s="8">
        <v>560</v>
      </c>
      <c r="B563" s="9" t="str">
        <f>"吴小明"</f>
        <v>吴小明</v>
      </c>
      <c r="C563" s="9" t="s">
        <v>561</v>
      </c>
    </row>
    <row r="564" spans="1:3" s="2" customFormat="1" ht="24.75" customHeight="1">
      <c r="A564" s="8">
        <v>561</v>
      </c>
      <c r="B564" s="9" t="str">
        <f>"段林美"</f>
        <v>段林美</v>
      </c>
      <c r="C564" s="9" t="s">
        <v>562</v>
      </c>
    </row>
    <row r="565" spans="1:3" s="2" customFormat="1" ht="24.75" customHeight="1">
      <c r="A565" s="8">
        <v>562</v>
      </c>
      <c r="B565" s="9" t="str">
        <f>"陈盈"</f>
        <v>陈盈</v>
      </c>
      <c r="C565" s="9" t="s">
        <v>563</v>
      </c>
    </row>
    <row r="566" spans="1:3" s="2" customFormat="1" ht="24.75" customHeight="1">
      <c r="A566" s="8">
        <v>563</v>
      </c>
      <c r="B566" s="9" t="str">
        <f>"王美强"</f>
        <v>王美强</v>
      </c>
      <c r="C566" s="9" t="s">
        <v>564</v>
      </c>
    </row>
    <row r="567" spans="1:3" s="2" customFormat="1" ht="24.75" customHeight="1">
      <c r="A567" s="8">
        <v>564</v>
      </c>
      <c r="B567" s="9" t="str">
        <f>"刘昀姗"</f>
        <v>刘昀姗</v>
      </c>
      <c r="C567" s="9" t="s">
        <v>565</v>
      </c>
    </row>
    <row r="568" spans="1:3" s="2" customFormat="1" ht="24.75" customHeight="1">
      <c r="A568" s="8">
        <v>565</v>
      </c>
      <c r="B568" s="9" t="str">
        <f>"陈媛"</f>
        <v>陈媛</v>
      </c>
      <c r="C568" s="9" t="s">
        <v>566</v>
      </c>
    </row>
    <row r="569" spans="1:3" s="2" customFormat="1" ht="24.75" customHeight="1">
      <c r="A569" s="8">
        <v>566</v>
      </c>
      <c r="B569" s="9" t="str">
        <f>"王心莹"</f>
        <v>王心莹</v>
      </c>
      <c r="C569" s="9" t="s">
        <v>567</v>
      </c>
    </row>
    <row r="570" spans="1:3" s="2" customFormat="1" ht="24.75" customHeight="1">
      <c r="A570" s="8">
        <v>567</v>
      </c>
      <c r="B570" s="9" t="str">
        <f>"符桂英"</f>
        <v>符桂英</v>
      </c>
      <c r="C570" s="9" t="s">
        <v>568</v>
      </c>
    </row>
    <row r="571" spans="1:3" s="2" customFormat="1" ht="24.75" customHeight="1">
      <c r="A571" s="8">
        <v>568</v>
      </c>
      <c r="B571" s="9" t="str">
        <f>"符信女"</f>
        <v>符信女</v>
      </c>
      <c r="C571" s="9" t="s">
        <v>569</v>
      </c>
    </row>
    <row r="572" spans="1:3" s="2" customFormat="1" ht="24.75" customHeight="1">
      <c r="A572" s="8">
        <v>569</v>
      </c>
      <c r="B572" s="9" t="str">
        <f>"莫紫婉"</f>
        <v>莫紫婉</v>
      </c>
      <c r="C572" s="9" t="s">
        <v>570</v>
      </c>
    </row>
    <row r="573" spans="1:3" s="2" customFormat="1" ht="24.75" customHeight="1">
      <c r="A573" s="8">
        <v>570</v>
      </c>
      <c r="B573" s="9" t="str">
        <f>"邓嘉雯"</f>
        <v>邓嘉雯</v>
      </c>
      <c r="C573" s="9" t="s">
        <v>571</v>
      </c>
    </row>
    <row r="574" spans="1:3" s="2" customFormat="1" ht="24.75" customHeight="1">
      <c r="A574" s="8">
        <v>571</v>
      </c>
      <c r="B574" s="9" t="str">
        <f>"云薇"</f>
        <v>云薇</v>
      </c>
      <c r="C574" s="9" t="s">
        <v>572</v>
      </c>
    </row>
    <row r="575" spans="1:3" s="2" customFormat="1" ht="24.75" customHeight="1">
      <c r="A575" s="8">
        <v>572</v>
      </c>
      <c r="B575" s="9" t="str">
        <f>"岑玉娇"</f>
        <v>岑玉娇</v>
      </c>
      <c r="C575" s="9" t="s">
        <v>573</v>
      </c>
    </row>
    <row r="576" spans="1:3" s="2" customFormat="1" ht="24.75" customHeight="1">
      <c r="A576" s="8">
        <v>573</v>
      </c>
      <c r="B576" s="9" t="str">
        <f>"董丹洋"</f>
        <v>董丹洋</v>
      </c>
      <c r="C576" s="9" t="s">
        <v>574</v>
      </c>
    </row>
    <row r="577" spans="1:3" s="2" customFormat="1" ht="24.75" customHeight="1">
      <c r="A577" s="8">
        <v>574</v>
      </c>
      <c r="B577" s="9" t="str">
        <f>"王小香"</f>
        <v>王小香</v>
      </c>
      <c r="C577" s="9" t="s">
        <v>575</v>
      </c>
    </row>
    <row r="578" spans="1:3" s="2" customFormat="1" ht="24.75" customHeight="1">
      <c r="A578" s="8">
        <v>575</v>
      </c>
      <c r="B578" s="9" t="str">
        <f>"李婷"</f>
        <v>李婷</v>
      </c>
      <c r="C578" s="9" t="s">
        <v>576</v>
      </c>
    </row>
    <row r="579" spans="1:3" s="2" customFormat="1" ht="24.75" customHeight="1">
      <c r="A579" s="8">
        <v>576</v>
      </c>
      <c r="B579" s="9" t="str">
        <f>"黎丽菁"</f>
        <v>黎丽菁</v>
      </c>
      <c r="C579" s="9" t="s">
        <v>577</v>
      </c>
    </row>
    <row r="580" spans="1:3" s="2" customFormat="1" ht="24.75" customHeight="1">
      <c r="A580" s="8">
        <v>577</v>
      </c>
      <c r="B580" s="9" t="str">
        <f>"王健汝"</f>
        <v>王健汝</v>
      </c>
      <c r="C580" s="9" t="s">
        <v>578</v>
      </c>
    </row>
    <row r="581" spans="1:3" s="2" customFormat="1" ht="24.75" customHeight="1">
      <c r="A581" s="8">
        <v>578</v>
      </c>
      <c r="B581" s="9" t="str">
        <f>"莫宛"</f>
        <v>莫宛</v>
      </c>
      <c r="C581" s="9" t="s">
        <v>579</v>
      </c>
    </row>
    <row r="582" spans="1:3" s="2" customFormat="1" ht="24.75" customHeight="1">
      <c r="A582" s="8">
        <v>579</v>
      </c>
      <c r="B582" s="9" t="str">
        <f>"尹婧怡"</f>
        <v>尹婧怡</v>
      </c>
      <c r="C582" s="9" t="s">
        <v>580</v>
      </c>
    </row>
    <row r="583" spans="1:3" s="2" customFormat="1" ht="24.75" customHeight="1">
      <c r="A583" s="8">
        <v>580</v>
      </c>
      <c r="B583" s="9" t="str">
        <f>"陈玲玲"</f>
        <v>陈玲玲</v>
      </c>
      <c r="C583" s="9" t="s">
        <v>581</v>
      </c>
    </row>
    <row r="584" spans="1:3" s="2" customFormat="1" ht="24.75" customHeight="1">
      <c r="A584" s="8">
        <v>581</v>
      </c>
      <c r="B584" s="9" t="str">
        <f>"陈心若"</f>
        <v>陈心若</v>
      </c>
      <c r="C584" s="9" t="s">
        <v>582</v>
      </c>
    </row>
    <row r="585" spans="1:3" s="2" customFormat="1" ht="24.75" customHeight="1">
      <c r="A585" s="8">
        <v>582</v>
      </c>
      <c r="B585" s="9" t="str">
        <f>"曾凤仪"</f>
        <v>曾凤仪</v>
      </c>
      <c r="C585" s="9" t="s">
        <v>583</v>
      </c>
    </row>
    <row r="586" spans="1:3" s="2" customFormat="1" ht="24.75" customHeight="1">
      <c r="A586" s="8">
        <v>583</v>
      </c>
      <c r="B586" s="9" t="str">
        <f>"李小倩"</f>
        <v>李小倩</v>
      </c>
      <c r="C586" s="9" t="s">
        <v>584</v>
      </c>
    </row>
    <row r="587" spans="1:3" s="2" customFormat="1" ht="24.75" customHeight="1">
      <c r="A587" s="8">
        <v>584</v>
      </c>
      <c r="B587" s="9" t="str">
        <f>"劳小转"</f>
        <v>劳小转</v>
      </c>
      <c r="C587" s="9" t="s">
        <v>585</v>
      </c>
    </row>
    <row r="588" spans="1:3" s="2" customFormat="1" ht="24.75" customHeight="1">
      <c r="A588" s="8">
        <v>585</v>
      </c>
      <c r="B588" s="9" t="str">
        <f>"李小菲"</f>
        <v>李小菲</v>
      </c>
      <c r="C588" s="9" t="s">
        <v>586</v>
      </c>
    </row>
    <row r="589" spans="1:3" s="2" customFormat="1" ht="24.75" customHeight="1">
      <c r="A589" s="8">
        <v>586</v>
      </c>
      <c r="B589" s="9" t="str">
        <f>"周敏"</f>
        <v>周敏</v>
      </c>
      <c r="C589" s="9" t="s">
        <v>587</v>
      </c>
    </row>
    <row r="590" spans="1:3" s="2" customFormat="1" ht="24.75" customHeight="1">
      <c r="A590" s="8">
        <v>587</v>
      </c>
      <c r="B590" s="9" t="str">
        <f>"羊丽丹"</f>
        <v>羊丽丹</v>
      </c>
      <c r="C590" s="9" t="s">
        <v>588</v>
      </c>
    </row>
    <row r="591" spans="1:3" s="2" customFormat="1" ht="24.75" customHeight="1">
      <c r="A591" s="8">
        <v>588</v>
      </c>
      <c r="B591" s="9" t="str">
        <f>"王阳阳"</f>
        <v>王阳阳</v>
      </c>
      <c r="C591" s="9" t="s">
        <v>589</v>
      </c>
    </row>
    <row r="592" spans="1:3" s="2" customFormat="1" ht="24.75" customHeight="1">
      <c r="A592" s="8">
        <v>589</v>
      </c>
      <c r="B592" s="9" t="str">
        <f>"王霜霜"</f>
        <v>王霜霜</v>
      </c>
      <c r="C592" s="9" t="s">
        <v>590</v>
      </c>
    </row>
    <row r="593" spans="1:3" s="2" customFormat="1" ht="24.75" customHeight="1">
      <c r="A593" s="8">
        <v>590</v>
      </c>
      <c r="B593" s="9" t="str">
        <f>"莫朝颖"</f>
        <v>莫朝颖</v>
      </c>
      <c r="C593" s="9" t="s">
        <v>591</v>
      </c>
    </row>
    <row r="594" spans="1:3" s="2" customFormat="1" ht="24.75" customHeight="1">
      <c r="A594" s="8">
        <v>591</v>
      </c>
      <c r="B594" s="9" t="str">
        <f>"郑引来"</f>
        <v>郑引来</v>
      </c>
      <c r="C594" s="9" t="s">
        <v>592</v>
      </c>
    </row>
    <row r="595" spans="1:3" s="2" customFormat="1" ht="24.75" customHeight="1">
      <c r="A595" s="8">
        <v>592</v>
      </c>
      <c r="B595" s="9" t="str">
        <f>"温冬梅"</f>
        <v>温冬梅</v>
      </c>
      <c r="C595" s="9" t="s">
        <v>593</v>
      </c>
    </row>
    <row r="596" spans="1:3" s="2" customFormat="1" ht="24.75" customHeight="1">
      <c r="A596" s="8">
        <v>593</v>
      </c>
      <c r="B596" s="9" t="str">
        <f>"杨梦欣"</f>
        <v>杨梦欣</v>
      </c>
      <c r="C596" s="9" t="s">
        <v>594</v>
      </c>
    </row>
    <row r="597" spans="1:3" s="2" customFormat="1" ht="24.75" customHeight="1">
      <c r="A597" s="8">
        <v>594</v>
      </c>
      <c r="B597" s="9" t="str">
        <f>"黎正蓉"</f>
        <v>黎正蓉</v>
      </c>
      <c r="C597" s="9" t="s">
        <v>595</v>
      </c>
    </row>
    <row r="598" spans="1:3" s="2" customFormat="1" ht="24.75" customHeight="1">
      <c r="A598" s="8">
        <v>595</v>
      </c>
      <c r="B598" s="9" t="str">
        <f>"黄波"</f>
        <v>黄波</v>
      </c>
      <c r="C598" s="9" t="s">
        <v>596</v>
      </c>
    </row>
    <row r="599" spans="1:3" s="2" customFormat="1" ht="24.75" customHeight="1">
      <c r="A599" s="8">
        <v>596</v>
      </c>
      <c r="B599" s="9" t="str">
        <f>"莫新嫩"</f>
        <v>莫新嫩</v>
      </c>
      <c r="C599" s="9" t="s">
        <v>597</v>
      </c>
    </row>
    <row r="600" spans="1:3" s="2" customFormat="1" ht="24.75" customHeight="1">
      <c r="A600" s="8">
        <v>597</v>
      </c>
      <c r="B600" s="9" t="str">
        <f>"王青林"</f>
        <v>王青林</v>
      </c>
      <c r="C600" s="9" t="s">
        <v>598</v>
      </c>
    </row>
    <row r="601" spans="1:3" s="2" customFormat="1" ht="24.75" customHeight="1">
      <c r="A601" s="8">
        <v>598</v>
      </c>
      <c r="B601" s="9" t="str">
        <f>"陈丽丽"</f>
        <v>陈丽丽</v>
      </c>
      <c r="C601" s="9" t="s">
        <v>599</v>
      </c>
    </row>
    <row r="602" spans="1:3" s="2" customFormat="1" ht="24.75" customHeight="1">
      <c r="A602" s="8">
        <v>599</v>
      </c>
      <c r="B602" s="9" t="str">
        <f>"肖心颜"</f>
        <v>肖心颜</v>
      </c>
      <c r="C602" s="9" t="s">
        <v>600</v>
      </c>
    </row>
    <row r="603" spans="1:3" s="2" customFormat="1" ht="24.75" customHeight="1">
      <c r="A603" s="8">
        <v>600</v>
      </c>
      <c r="B603" s="9" t="str">
        <f>"邱瑶"</f>
        <v>邱瑶</v>
      </c>
      <c r="C603" s="9" t="s">
        <v>601</v>
      </c>
    </row>
    <row r="604" spans="1:3" s="2" customFormat="1" ht="24.75" customHeight="1">
      <c r="A604" s="8">
        <v>601</v>
      </c>
      <c r="B604" s="9" t="str">
        <f>"廖海燕"</f>
        <v>廖海燕</v>
      </c>
      <c r="C604" s="9" t="s">
        <v>602</v>
      </c>
    </row>
    <row r="605" spans="1:3" s="2" customFormat="1" ht="24.75" customHeight="1">
      <c r="A605" s="8">
        <v>602</v>
      </c>
      <c r="B605" s="9" t="str">
        <f>"林婉"</f>
        <v>林婉</v>
      </c>
      <c r="C605" s="9" t="s">
        <v>603</v>
      </c>
    </row>
    <row r="606" spans="1:3" s="2" customFormat="1" ht="24.75" customHeight="1">
      <c r="A606" s="8">
        <v>603</v>
      </c>
      <c r="B606" s="9" t="str">
        <f>"冯紫婷"</f>
        <v>冯紫婷</v>
      </c>
      <c r="C606" s="9" t="s">
        <v>604</v>
      </c>
    </row>
    <row r="607" spans="1:3" s="2" customFormat="1" ht="24.75" customHeight="1">
      <c r="A607" s="8">
        <v>604</v>
      </c>
      <c r="B607" s="9" t="str">
        <f>"文璐璐"</f>
        <v>文璐璐</v>
      </c>
      <c r="C607" s="9" t="s">
        <v>605</v>
      </c>
    </row>
    <row r="608" spans="1:3" s="2" customFormat="1" ht="24.75" customHeight="1">
      <c r="A608" s="8">
        <v>605</v>
      </c>
      <c r="B608" s="9" t="str">
        <f>"谭红转"</f>
        <v>谭红转</v>
      </c>
      <c r="C608" s="9" t="s">
        <v>606</v>
      </c>
    </row>
    <row r="609" spans="1:3" s="2" customFormat="1" ht="24.75" customHeight="1">
      <c r="A609" s="8">
        <v>606</v>
      </c>
      <c r="B609" s="9" t="str">
        <f>"梁来玉"</f>
        <v>梁来玉</v>
      </c>
      <c r="C609" s="9" t="s">
        <v>607</v>
      </c>
    </row>
    <row r="610" spans="1:3" s="2" customFormat="1" ht="24.75" customHeight="1">
      <c r="A610" s="8">
        <v>607</v>
      </c>
      <c r="B610" s="9" t="str">
        <f>"王彩银"</f>
        <v>王彩银</v>
      </c>
      <c r="C610" s="9" t="s">
        <v>608</v>
      </c>
    </row>
    <row r="611" spans="1:3" s="2" customFormat="1" ht="24.75" customHeight="1">
      <c r="A611" s="8">
        <v>608</v>
      </c>
      <c r="B611" s="9" t="str">
        <f>"廖怡冰"</f>
        <v>廖怡冰</v>
      </c>
      <c r="C611" s="9" t="s">
        <v>609</v>
      </c>
    </row>
    <row r="612" spans="1:3" s="2" customFormat="1" ht="24.75" customHeight="1">
      <c r="A612" s="8">
        <v>609</v>
      </c>
      <c r="B612" s="9" t="str">
        <f>"吴素芳"</f>
        <v>吴素芳</v>
      </c>
      <c r="C612" s="9" t="s">
        <v>610</v>
      </c>
    </row>
    <row r="613" spans="1:3" s="2" customFormat="1" ht="24.75" customHeight="1">
      <c r="A613" s="8">
        <v>610</v>
      </c>
      <c r="B613" s="9" t="str">
        <f>"陈欣"</f>
        <v>陈欣</v>
      </c>
      <c r="C613" s="9" t="s">
        <v>611</v>
      </c>
    </row>
    <row r="614" spans="1:3" s="2" customFormat="1" ht="24.75" customHeight="1">
      <c r="A614" s="8">
        <v>611</v>
      </c>
      <c r="B614" s="9" t="str">
        <f>"陈友亲"</f>
        <v>陈友亲</v>
      </c>
      <c r="C614" s="9" t="s">
        <v>612</v>
      </c>
    </row>
    <row r="615" spans="1:3" s="2" customFormat="1" ht="24.75" customHeight="1">
      <c r="A615" s="8">
        <v>612</v>
      </c>
      <c r="B615" s="9" t="str">
        <f>"吴秋花"</f>
        <v>吴秋花</v>
      </c>
      <c r="C615" s="9" t="s">
        <v>613</v>
      </c>
    </row>
    <row r="616" spans="1:3" s="2" customFormat="1" ht="24.75" customHeight="1">
      <c r="A616" s="8">
        <v>613</v>
      </c>
      <c r="B616" s="9" t="str">
        <f>"王冰"</f>
        <v>王冰</v>
      </c>
      <c r="C616" s="9" t="s">
        <v>614</v>
      </c>
    </row>
    <row r="617" spans="1:3" s="2" customFormat="1" ht="24.75" customHeight="1">
      <c r="A617" s="8">
        <v>614</v>
      </c>
      <c r="B617" s="9" t="str">
        <f>"符冬"</f>
        <v>符冬</v>
      </c>
      <c r="C617" s="9" t="s">
        <v>615</v>
      </c>
    </row>
    <row r="618" spans="1:3" s="2" customFormat="1" ht="24.75" customHeight="1">
      <c r="A618" s="8">
        <v>615</v>
      </c>
      <c r="B618" s="9" t="str">
        <f>"邓欣欣"</f>
        <v>邓欣欣</v>
      </c>
      <c r="C618" s="9" t="s">
        <v>616</v>
      </c>
    </row>
    <row r="619" spans="1:3" s="2" customFormat="1" ht="24.75" customHeight="1">
      <c r="A619" s="8">
        <v>616</v>
      </c>
      <c r="B619" s="9" t="str">
        <f>"周婕"</f>
        <v>周婕</v>
      </c>
      <c r="C619" s="9" t="s">
        <v>617</v>
      </c>
    </row>
    <row r="620" spans="1:3" s="2" customFormat="1" ht="24.75" customHeight="1">
      <c r="A620" s="8">
        <v>617</v>
      </c>
      <c r="B620" s="9" t="str">
        <f>"陈艳丽"</f>
        <v>陈艳丽</v>
      </c>
      <c r="C620" s="9" t="s">
        <v>618</v>
      </c>
    </row>
    <row r="621" spans="1:3" s="2" customFormat="1" ht="24.75" customHeight="1">
      <c r="A621" s="8">
        <v>618</v>
      </c>
      <c r="B621" s="9" t="str">
        <f>"杨梅"</f>
        <v>杨梅</v>
      </c>
      <c r="C621" s="9" t="s">
        <v>619</v>
      </c>
    </row>
    <row r="622" spans="1:3" s="2" customFormat="1" ht="24.75" customHeight="1">
      <c r="A622" s="8">
        <v>619</v>
      </c>
      <c r="B622" s="9" t="str">
        <f>"李香香"</f>
        <v>李香香</v>
      </c>
      <c r="C622" s="9" t="s">
        <v>620</v>
      </c>
    </row>
    <row r="623" spans="1:3" s="2" customFormat="1" ht="24.75" customHeight="1">
      <c r="A623" s="8">
        <v>620</v>
      </c>
      <c r="B623" s="9" t="str">
        <f>"马雅凤"</f>
        <v>马雅凤</v>
      </c>
      <c r="C623" s="9" t="s">
        <v>621</v>
      </c>
    </row>
    <row r="624" spans="1:3" s="2" customFormat="1" ht="24.75" customHeight="1">
      <c r="A624" s="8">
        <v>621</v>
      </c>
      <c r="B624" s="9" t="str">
        <f>"王佩瑾"</f>
        <v>王佩瑾</v>
      </c>
      <c r="C624" s="9" t="s">
        <v>622</v>
      </c>
    </row>
    <row r="625" spans="1:3" s="2" customFormat="1" ht="24.75" customHeight="1">
      <c r="A625" s="8">
        <v>622</v>
      </c>
      <c r="B625" s="9" t="str">
        <f>"黄千钦"</f>
        <v>黄千钦</v>
      </c>
      <c r="C625" s="9" t="s">
        <v>623</v>
      </c>
    </row>
    <row r="626" spans="1:3" s="2" customFormat="1" ht="24.75" customHeight="1">
      <c r="A626" s="8">
        <v>623</v>
      </c>
      <c r="B626" s="9" t="str">
        <f>"王平萱"</f>
        <v>王平萱</v>
      </c>
      <c r="C626" s="9" t="s">
        <v>624</v>
      </c>
    </row>
    <row r="627" spans="1:3" s="2" customFormat="1" ht="24.75" customHeight="1">
      <c r="A627" s="8">
        <v>624</v>
      </c>
      <c r="B627" s="9" t="str">
        <f>"陈章云"</f>
        <v>陈章云</v>
      </c>
      <c r="C627" s="9" t="s">
        <v>625</v>
      </c>
    </row>
    <row r="628" spans="1:3" s="2" customFormat="1" ht="24.75" customHeight="1">
      <c r="A628" s="8">
        <v>625</v>
      </c>
      <c r="B628" s="9" t="str">
        <f>"王娇妹"</f>
        <v>王娇妹</v>
      </c>
      <c r="C628" s="9" t="s">
        <v>626</v>
      </c>
    </row>
    <row r="629" spans="1:3" s="2" customFormat="1" ht="24.75" customHeight="1">
      <c r="A629" s="8">
        <v>626</v>
      </c>
      <c r="B629" s="9" t="str">
        <f>"龙丽莎"</f>
        <v>龙丽莎</v>
      </c>
      <c r="C629" s="9" t="s">
        <v>627</v>
      </c>
    </row>
    <row r="630" spans="1:3" s="2" customFormat="1" ht="24.75" customHeight="1">
      <c r="A630" s="8">
        <v>627</v>
      </c>
      <c r="B630" s="9" t="str">
        <f>"王羽"</f>
        <v>王羽</v>
      </c>
      <c r="C630" s="9" t="s">
        <v>628</v>
      </c>
    </row>
    <row r="631" spans="1:3" s="2" customFormat="1" ht="24.75" customHeight="1">
      <c r="A631" s="8">
        <v>628</v>
      </c>
      <c r="B631" s="9" t="str">
        <f>"符仙瑾"</f>
        <v>符仙瑾</v>
      </c>
      <c r="C631" s="9" t="s">
        <v>629</v>
      </c>
    </row>
    <row r="632" spans="1:3" s="2" customFormat="1" ht="24.75" customHeight="1">
      <c r="A632" s="8">
        <v>629</v>
      </c>
      <c r="B632" s="9" t="str">
        <f>"符孝娣"</f>
        <v>符孝娣</v>
      </c>
      <c r="C632" s="9" t="s">
        <v>630</v>
      </c>
    </row>
    <row r="633" spans="1:3" s="2" customFormat="1" ht="24.75" customHeight="1">
      <c r="A633" s="8">
        <v>630</v>
      </c>
      <c r="B633" s="9" t="str">
        <f>"黄青娜"</f>
        <v>黄青娜</v>
      </c>
      <c r="C633" s="9" t="s">
        <v>631</v>
      </c>
    </row>
    <row r="634" spans="1:3" s="2" customFormat="1" ht="24.75" customHeight="1">
      <c r="A634" s="8">
        <v>631</v>
      </c>
      <c r="B634" s="9" t="str">
        <f>"林莹"</f>
        <v>林莹</v>
      </c>
      <c r="C634" s="9" t="s">
        <v>632</v>
      </c>
    </row>
    <row r="635" spans="1:3" s="2" customFormat="1" ht="24.75" customHeight="1">
      <c r="A635" s="8">
        <v>632</v>
      </c>
      <c r="B635" s="9" t="str">
        <f>"徐小群"</f>
        <v>徐小群</v>
      </c>
      <c r="C635" s="9" t="s">
        <v>633</v>
      </c>
    </row>
    <row r="636" spans="1:3" s="2" customFormat="1" ht="24.75" customHeight="1">
      <c r="A636" s="8">
        <v>633</v>
      </c>
      <c r="B636" s="9" t="str">
        <f>"李颖"</f>
        <v>李颖</v>
      </c>
      <c r="C636" s="9" t="s">
        <v>634</v>
      </c>
    </row>
    <row r="637" spans="1:3" s="2" customFormat="1" ht="24.75" customHeight="1">
      <c r="A637" s="8">
        <v>634</v>
      </c>
      <c r="B637" s="9" t="str">
        <f>"李迪"</f>
        <v>李迪</v>
      </c>
      <c r="C637" s="9" t="s">
        <v>635</v>
      </c>
    </row>
    <row r="638" spans="1:3" s="2" customFormat="1" ht="24.75" customHeight="1">
      <c r="A638" s="8">
        <v>635</v>
      </c>
      <c r="B638" s="9" t="str">
        <f>"李飞"</f>
        <v>李飞</v>
      </c>
      <c r="C638" s="9" t="s">
        <v>636</v>
      </c>
    </row>
    <row r="639" spans="1:3" s="2" customFormat="1" ht="24.75" customHeight="1">
      <c r="A639" s="8">
        <v>636</v>
      </c>
      <c r="B639" s="9" t="str">
        <f>"吴春燕"</f>
        <v>吴春燕</v>
      </c>
      <c r="C639" s="9" t="s">
        <v>637</v>
      </c>
    </row>
    <row r="640" spans="1:3" s="2" customFormat="1" ht="24.75" customHeight="1">
      <c r="A640" s="8">
        <v>637</v>
      </c>
      <c r="B640" s="9" t="str">
        <f>"吴晗芳"</f>
        <v>吴晗芳</v>
      </c>
      <c r="C640" s="9" t="s">
        <v>638</v>
      </c>
    </row>
    <row r="641" spans="1:3" s="2" customFormat="1" ht="24.75" customHeight="1">
      <c r="A641" s="8">
        <v>638</v>
      </c>
      <c r="B641" s="9" t="str">
        <f>"王山妹"</f>
        <v>王山妹</v>
      </c>
      <c r="C641" s="9" t="s">
        <v>639</v>
      </c>
    </row>
    <row r="642" spans="1:3" s="2" customFormat="1" ht="24.75" customHeight="1">
      <c r="A642" s="8">
        <v>639</v>
      </c>
      <c r="B642" s="9" t="str">
        <f>"李名丁"</f>
        <v>李名丁</v>
      </c>
      <c r="C642" s="9" t="s">
        <v>640</v>
      </c>
    </row>
    <row r="643" spans="1:3" s="2" customFormat="1" ht="24.75" customHeight="1">
      <c r="A643" s="8">
        <v>640</v>
      </c>
      <c r="B643" s="9" t="str">
        <f>"曾惠"</f>
        <v>曾惠</v>
      </c>
      <c r="C643" s="9" t="s">
        <v>641</v>
      </c>
    </row>
    <row r="644" spans="1:3" s="2" customFormat="1" ht="24.75" customHeight="1">
      <c r="A644" s="8">
        <v>641</v>
      </c>
      <c r="B644" s="9" t="str">
        <f>"杨小娟"</f>
        <v>杨小娟</v>
      </c>
      <c r="C644" s="9" t="s">
        <v>642</v>
      </c>
    </row>
    <row r="645" spans="1:3" s="2" customFormat="1" ht="24.75" customHeight="1">
      <c r="A645" s="8">
        <v>642</v>
      </c>
      <c r="B645" s="9" t="str">
        <f>"邢增完"</f>
        <v>邢增完</v>
      </c>
      <c r="C645" s="9" t="s">
        <v>643</v>
      </c>
    </row>
    <row r="646" spans="1:3" s="2" customFormat="1" ht="24.75" customHeight="1">
      <c r="A646" s="8">
        <v>643</v>
      </c>
      <c r="B646" s="9" t="str">
        <f>"蔡菲菲"</f>
        <v>蔡菲菲</v>
      </c>
      <c r="C646" s="9" t="s">
        <v>644</v>
      </c>
    </row>
    <row r="647" spans="1:3" s="2" customFormat="1" ht="24.75" customHeight="1">
      <c r="A647" s="8">
        <v>644</v>
      </c>
      <c r="B647" s="9" t="str">
        <f>"蔡宁静"</f>
        <v>蔡宁静</v>
      </c>
      <c r="C647" s="9" t="s">
        <v>645</v>
      </c>
    </row>
    <row r="648" spans="1:3" s="2" customFormat="1" ht="24.75" customHeight="1">
      <c r="A648" s="8">
        <v>645</v>
      </c>
      <c r="B648" s="9" t="str">
        <f>"郭孟日"</f>
        <v>郭孟日</v>
      </c>
      <c r="C648" s="9" t="s">
        <v>646</v>
      </c>
    </row>
    <row r="649" spans="1:3" s="2" customFormat="1" ht="24.75" customHeight="1">
      <c r="A649" s="8">
        <v>646</v>
      </c>
      <c r="B649" s="9" t="str">
        <f>"陈永蕊"</f>
        <v>陈永蕊</v>
      </c>
      <c r="C649" s="9" t="s">
        <v>647</v>
      </c>
    </row>
    <row r="650" spans="1:3" s="2" customFormat="1" ht="24.75" customHeight="1">
      <c r="A650" s="8">
        <v>647</v>
      </c>
      <c r="B650" s="9" t="str">
        <f>"唐晓如"</f>
        <v>唐晓如</v>
      </c>
      <c r="C650" s="9" t="s">
        <v>648</v>
      </c>
    </row>
    <row r="651" spans="1:3" s="2" customFormat="1" ht="24.75" customHeight="1">
      <c r="A651" s="8">
        <v>648</v>
      </c>
      <c r="B651" s="9" t="str">
        <f>"周德建"</f>
        <v>周德建</v>
      </c>
      <c r="C651" s="9" t="s">
        <v>649</v>
      </c>
    </row>
    <row r="652" spans="1:3" s="2" customFormat="1" ht="24.75" customHeight="1">
      <c r="A652" s="8">
        <v>649</v>
      </c>
      <c r="B652" s="9" t="str">
        <f>"黄里仙"</f>
        <v>黄里仙</v>
      </c>
      <c r="C652" s="9" t="s">
        <v>650</v>
      </c>
    </row>
    <row r="653" spans="1:3" s="2" customFormat="1" ht="24.75" customHeight="1">
      <c r="A653" s="8">
        <v>650</v>
      </c>
      <c r="B653" s="9" t="str">
        <f>"王春"</f>
        <v>王春</v>
      </c>
      <c r="C653" s="9" t="s">
        <v>651</v>
      </c>
    </row>
    <row r="654" spans="1:3" s="2" customFormat="1" ht="24.75" customHeight="1">
      <c r="A654" s="8">
        <v>651</v>
      </c>
      <c r="B654" s="9" t="str">
        <f>"孙婷"</f>
        <v>孙婷</v>
      </c>
      <c r="C654" s="9" t="s">
        <v>652</v>
      </c>
    </row>
    <row r="655" spans="1:3" s="2" customFormat="1" ht="24.75" customHeight="1">
      <c r="A655" s="8">
        <v>652</v>
      </c>
      <c r="B655" s="9" t="str">
        <f>"覃雪琴"</f>
        <v>覃雪琴</v>
      </c>
      <c r="C655" s="9" t="s">
        <v>653</v>
      </c>
    </row>
    <row r="656" spans="1:3" s="2" customFormat="1" ht="24.75" customHeight="1">
      <c r="A656" s="8">
        <v>653</v>
      </c>
      <c r="B656" s="9" t="str">
        <f>"韦云"</f>
        <v>韦云</v>
      </c>
      <c r="C656" s="9" t="s">
        <v>654</v>
      </c>
    </row>
    <row r="657" spans="1:3" s="2" customFormat="1" ht="24.75" customHeight="1">
      <c r="A657" s="8">
        <v>654</v>
      </c>
      <c r="B657" s="9" t="str">
        <f>"何舜萍"</f>
        <v>何舜萍</v>
      </c>
      <c r="C657" s="9" t="s">
        <v>655</v>
      </c>
    </row>
    <row r="658" spans="1:3" s="2" customFormat="1" ht="24.75" customHeight="1">
      <c r="A658" s="8">
        <v>655</v>
      </c>
      <c r="B658" s="9" t="str">
        <f>"吴海荣"</f>
        <v>吴海荣</v>
      </c>
      <c r="C658" s="9" t="s">
        <v>656</v>
      </c>
    </row>
    <row r="659" spans="1:3" s="2" customFormat="1" ht="24.75" customHeight="1">
      <c r="A659" s="8">
        <v>656</v>
      </c>
      <c r="B659" s="9" t="str">
        <f>"高茜"</f>
        <v>高茜</v>
      </c>
      <c r="C659" s="9" t="s">
        <v>657</v>
      </c>
    </row>
    <row r="660" spans="1:3" s="2" customFormat="1" ht="24.75" customHeight="1">
      <c r="A660" s="8">
        <v>657</v>
      </c>
      <c r="B660" s="9" t="str">
        <f>"庄琳惠"</f>
        <v>庄琳惠</v>
      </c>
      <c r="C660" s="9" t="s">
        <v>658</v>
      </c>
    </row>
    <row r="661" spans="1:3" s="2" customFormat="1" ht="24.75" customHeight="1">
      <c r="A661" s="8">
        <v>658</v>
      </c>
      <c r="B661" s="9" t="str">
        <f>"陈素珍"</f>
        <v>陈素珍</v>
      </c>
      <c r="C661" s="9" t="s">
        <v>659</v>
      </c>
    </row>
    <row r="662" spans="1:3" s="2" customFormat="1" ht="24.75" customHeight="1">
      <c r="A662" s="8">
        <v>659</v>
      </c>
      <c r="B662" s="9" t="str">
        <f>"黄国慧"</f>
        <v>黄国慧</v>
      </c>
      <c r="C662" s="9" t="s">
        <v>660</v>
      </c>
    </row>
    <row r="663" spans="1:3" s="2" customFormat="1" ht="24.75" customHeight="1">
      <c r="A663" s="8">
        <v>660</v>
      </c>
      <c r="B663" s="9" t="str">
        <f>"伍春花"</f>
        <v>伍春花</v>
      </c>
      <c r="C663" s="9" t="s">
        <v>661</v>
      </c>
    </row>
    <row r="664" spans="1:3" s="2" customFormat="1" ht="24.75" customHeight="1">
      <c r="A664" s="8">
        <v>661</v>
      </c>
      <c r="B664" s="9" t="str">
        <f>"汪怡妮"</f>
        <v>汪怡妮</v>
      </c>
      <c r="C664" s="9" t="s">
        <v>662</v>
      </c>
    </row>
    <row r="665" spans="1:3" s="2" customFormat="1" ht="24.75" customHeight="1">
      <c r="A665" s="8">
        <v>662</v>
      </c>
      <c r="B665" s="9" t="str">
        <f>"邱怡萌"</f>
        <v>邱怡萌</v>
      </c>
      <c r="C665" s="9" t="s">
        <v>663</v>
      </c>
    </row>
    <row r="666" spans="1:3" s="2" customFormat="1" ht="24.75" customHeight="1">
      <c r="A666" s="8">
        <v>663</v>
      </c>
      <c r="B666" s="9" t="str">
        <f>"曾定雨"</f>
        <v>曾定雨</v>
      </c>
      <c r="C666" s="9" t="s">
        <v>664</v>
      </c>
    </row>
    <row r="667" spans="1:3" s="2" customFormat="1" ht="24.75" customHeight="1">
      <c r="A667" s="8">
        <v>664</v>
      </c>
      <c r="B667" s="9" t="str">
        <f>"罗小月"</f>
        <v>罗小月</v>
      </c>
      <c r="C667" s="9" t="s">
        <v>665</v>
      </c>
    </row>
    <row r="668" spans="1:3" s="2" customFormat="1" ht="24.75" customHeight="1">
      <c r="A668" s="8">
        <v>665</v>
      </c>
      <c r="B668" s="9" t="str">
        <f>"文金瑶"</f>
        <v>文金瑶</v>
      </c>
      <c r="C668" s="9" t="s">
        <v>666</v>
      </c>
    </row>
    <row r="669" spans="1:3" s="2" customFormat="1" ht="24.75" customHeight="1">
      <c r="A669" s="8">
        <v>666</v>
      </c>
      <c r="B669" s="9" t="str">
        <f>"黄志灵"</f>
        <v>黄志灵</v>
      </c>
      <c r="C669" s="9" t="s">
        <v>667</v>
      </c>
    </row>
    <row r="670" spans="1:3" s="2" customFormat="1" ht="24.75" customHeight="1">
      <c r="A670" s="8">
        <v>667</v>
      </c>
      <c r="B670" s="9" t="str">
        <f>"王春艳"</f>
        <v>王春艳</v>
      </c>
      <c r="C670" s="9" t="s">
        <v>668</v>
      </c>
    </row>
    <row r="671" spans="1:3" s="2" customFormat="1" ht="24.75" customHeight="1">
      <c r="A671" s="8">
        <v>668</v>
      </c>
      <c r="B671" s="9" t="str">
        <f>"何俏"</f>
        <v>何俏</v>
      </c>
      <c r="C671" s="9" t="s">
        <v>669</v>
      </c>
    </row>
    <row r="672" spans="1:3" s="2" customFormat="1" ht="24.75" customHeight="1">
      <c r="A672" s="8">
        <v>669</v>
      </c>
      <c r="B672" s="9" t="str">
        <f>"陈瑜"</f>
        <v>陈瑜</v>
      </c>
      <c r="C672" s="9" t="s">
        <v>670</v>
      </c>
    </row>
    <row r="673" spans="1:3" s="2" customFormat="1" ht="24.75" customHeight="1">
      <c r="A673" s="8">
        <v>670</v>
      </c>
      <c r="B673" s="9" t="str">
        <f>"钟美珠"</f>
        <v>钟美珠</v>
      </c>
      <c r="C673" s="9" t="s">
        <v>671</v>
      </c>
    </row>
    <row r="674" spans="1:3" s="2" customFormat="1" ht="24.75" customHeight="1">
      <c r="A674" s="8">
        <v>671</v>
      </c>
      <c r="B674" s="9" t="str">
        <f>"王小竹"</f>
        <v>王小竹</v>
      </c>
      <c r="C674" s="9" t="s">
        <v>672</v>
      </c>
    </row>
    <row r="675" spans="1:3" s="2" customFormat="1" ht="24.75" customHeight="1">
      <c r="A675" s="8">
        <v>672</v>
      </c>
      <c r="B675" s="9" t="str">
        <f>"曾天婷"</f>
        <v>曾天婷</v>
      </c>
      <c r="C675" s="9" t="s">
        <v>673</v>
      </c>
    </row>
    <row r="676" spans="1:3" s="2" customFormat="1" ht="24.75" customHeight="1">
      <c r="A676" s="8">
        <v>673</v>
      </c>
      <c r="B676" s="9" t="str">
        <f>"符鸾洁"</f>
        <v>符鸾洁</v>
      </c>
      <c r="C676" s="9" t="s">
        <v>674</v>
      </c>
    </row>
    <row r="677" spans="1:3" s="2" customFormat="1" ht="24.75" customHeight="1">
      <c r="A677" s="8">
        <v>674</v>
      </c>
      <c r="B677" s="9" t="str">
        <f>"林莹"</f>
        <v>林莹</v>
      </c>
      <c r="C677" s="9" t="s">
        <v>675</v>
      </c>
    </row>
    <row r="678" spans="1:3" s="2" customFormat="1" ht="24.75" customHeight="1">
      <c r="A678" s="8">
        <v>675</v>
      </c>
      <c r="B678" s="9" t="str">
        <f>"李庆娟"</f>
        <v>李庆娟</v>
      </c>
      <c r="C678" s="9" t="s">
        <v>676</v>
      </c>
    </row>
    <row r="679" spans="1:3" s="2" customFormat="1" ht="24.75" customHeight="1">
      <c r="A679" s="8">
        <v>676</v>
      </c>
      <c r="B679" s="9" t="str">
        <f>"谢金娥"</f>
        <v>谢金娥</v>
      </c>
      <c r="C679" s="9" t="s">
        <v>677</v>
      </c>
    </row>
    <row r="680" spans="1:3" s="2" customFormat="1" ht="24.75" customHeight="1">
      <c r="A680" s="8">
        <v>677</v>
      </c>
      <c r="B680" s="9" t="str">
        <f>"梁思敏"</f>
        <v>梁思敏</v>
      </c>
      <c r="C680" s="9" t="s">
        <v>678</v>
      </c>
    </row>
    <row r="681" spans="1:3" s="2" customFormat="1" ht="24.75" customHeight="1">
      <c r="A681" s="8">
        <v>678</v>
      </c>
      <c r="B681" s="9" t="str">
        <f>"骆柳女"</f>
        <v>骆柳女</v>
      </c>
      <c r="C681" s="9" t="s">
        <v>679</v>
      </c>
    </row>
    <row r="682" spans="1:3" s="2" customFormat="1" ht="24.75" customHeight="1">
      <c r="A682" s="8">
        <v>679</v>
      </c>
      <c r="B682" s="9" t="str">
        <f>"何思衡"</f>
        <v>何思衡</v>
      </c>
      <c r="C682" s="9" t="s">
        <v>680</v>
      </c>
    </row>
    <row r="683" spans="1:3" s="2" customFormat="1" ht="24.75" customHeight="1">
      <c r="A683" s="8">
        <v>680</v>
      </c>
      <c r="B683" s="9" t="str">
        <f>"陈芳委"</f>
        <v>陈芳委</v>
      </c>
      <c r="C683" s="9" t="s">
        <v>681</v>
      </c>
    </row>
    <row r="684" spans="1:3" s="2" customFormat="1" ht="24.75" customHeight="1">
      <c r="A684" s="8">
        <v>681</v>
      </c>
      <c r="B684" s="9" t="str">
        <f>"黄凯鑫"</f>
        <v>黄凯鑫</v>
      </c>
      <c r="C684" s="9" t="s">
        <v>682</v>
      </c>
    </row>
    <row r="685" spans="1:3" s="2" customFormat="1" ht="24.75" customHeight="1">
      <c r="A685" s="8">
        <v>682</v>
      </c>
      <c r="B685" s="9" t="str">
        <f>"陈晓"</f>
        <v>陈晓</v>
      </c>
      <c r="C685" s="9" t="s">
        <v>683</v>
      </c>
    </row>
    <row r="686" spans="1:3" s="2" customFormat="1" ht="24.75" customHeight="1">
      <c r="A686" s="8">
        <v>683</v>
      </c>
      <c r="B686" s="9" t="str">
        <f>"林小云"</f>
        <v>林小云</v>
      </c>
      <c r="C686" s="9" t="s">
        <v>684</v>
      </c>
    </row>
    <row r="687" spans="1:3" s="2" customFormat="1" ht="24.75" customHeight="1">
      <c r="A687" s="8">
        <v>684</v>
      </c>
      <c r="B687" s="9" t="str">
        <f>"羊必芳"</f>
        <v>羊必芳</v>
      </c>
      <c r="C687" s="9" t="s">
        <v>685</v>
      </c>
    </row>
    <row r="688" spans="1:3" s="2" customFormat="1" ht="24.75" customHeight="1">
      <c r="A688" s="8">
        <v>685</v>
      </c>
      <c r="B688" s="9" t="str">
        <f>"符琼喜"</f>
        <v>符琼喜</v>
      </c>
      <c r="C688" s="9" t="s">
        <v>686</v>
      </c>
    </row>
    <row r="689" spans="1:3" s="2" customFormat="1" ht="24.75" customHeight="1">
      <c r="A689" s="8">
        <v>686</v>
      </c>
      <c r="B689" s="9" t="str">
        <f>"冯维维"</f>
        <v>冯维维</v>
      </c>
      <c r="C689" s="9" t="s">
        <v>687</v>
      </c>
    </row>
    <row r="690" spans="1:3" s="2" customFormat="1" ht="24.75" customHeight="1">
      <c r="A690" s="8">
        <v>687</v>
      </c>
      <c r="B690" s="9" t="str">
        <f>"赵仪"</f>
        <v>赵仪</v>
      </c>
      <c r="C690" s="9" t="s">
        <v>688</v>
      </c>
    </row>
    <row r="691" spans="1:3" s="2" customFormat="1" ht="24.75" customHeight="1">
      <c r="A691" s="8">
        <v>688</v>
      </c>
      <c r="B691" s="9" t="str">
        <f>"曹宝欣"</f>
        <v>曹宝欣</v>
      </c>
      <c r="C691" s="9" t="s">
        <v>689</v>
      </c>
    </row>
    <row r="692" spans="1:3" s="2" customFormat="1" ht="24.75" customHeight="1">
      <c r="A692" s="8">
        <v>689</v>
      </c>
      <c r="B692" s="9" t="str">
        <f>"符敦苗"</f>
        <v>符敦苗</v>
      </c>
      <c r="C692" s="9" t="s">
        <v>690</v>
      </c>
    </row>
    <row r="693" spans="1:3" s="2" customFormat="1" ht="24.75" customHeight="1">
      <c r="A693" s="8">
        <v>690</v>
      </c>
      <c r="B693" s="9" t="str">
        <f>"姜虹"</f>
        <v>姜虹</v>
      </c>
      <c r="C693" s="9" t="s">
        <v>691</v>
      </c>
    </row>
    <row r="694" spans="1:3" s="2" customFormat="1" ht="24.75" customHeight="1">
      <c r="A694" s="8">
        <v>691</v>
      </c>
      <c r="B694" s="9" t="str">
        <f>"黄少丽"</f>
        <v>黄少丽</v>
      </c>
      <c r="C694" s="9" t="s">
        <v>692</v>
      </c>
    </row>
    <row r="695" spans="1:3" s="2" customFormat="1" ht="24.75" customHeight="1">
      <c r="A695" s="8">
        <v>692</v>
      </c>
      <c r="B695" s="9" t="str">
        <f>"陈奉南"</f>
        <v>陈奉南</v>
      </c>
      <c r="C695" s="9" t="s">
        <v>693</v>
      </c>
    </row>
    <row r="696" spans="1:3" s="2" customFormat="1" ht="24.75" customHeight="1">
      <c r="A696" s="8">
        <v>693</v>
      </c>
      <c r="B696" s="9" t="str">
        <f>"郑淑萍"</f>
        <v>郑淑萍</v>
      </c>
      <c r="C696" s="9" t="s">
        <v>694</v>
      </c>
    </row>
    <row r="697" spans="1:3" s="2" customFormat="1" ht="24.75" customHeight="1">
      <c r="A697" s="8">
        <v>694</v>
      </c>
      <c r="B697" s="9" t="str">
        <f>"黄美娟"</f>
        <v>黄美娟</v>
      </c>
      <c r="C697" s="9" t="s">
        <v>695</v>
      </c>
    </row>
    <row r="698" spans="1:3" s="2" customFormat="1" ht="24.75" customHeight="1">
      <c r="A698" s="8">
        <v>695</v>
      </c>
      <c r="B698" s="9" t="str">
        <f>"王冬梅"</f>
        <v>王冬梅</v>
      </c>
      <c r="C698" s="9" t="s">
        <v>696</v>
      </c>
    </row>
    <row r="699" spans="1:3" s="2" customFormat="1" ht="24.75" customHeight="1">
      <c r="A699" s="8">
        <v>696</v>
      </c>
      <c r="B699" s="9" t="str">
        <f>"王丽"</f>
        <v>王丽</v>
      </c>
      <c r="C699" s="9" t="s">
        <v>697</v>
      </c>
    </row>
    <row r="700" spans="1:3" s="2" customFormat="1" ht="24.75" customHeight="1">
      <c r="A700" s="8">
        <v>697</v>
      </c>
      <c r="B700" s="9" t="str">
        <f>"王兰娇"</f>
        <v>王兰娇</v>
      </c>
      <c r="C700" s="9" t="s">
        <v>698</v>
      </c>
    </row>
    <row r="701" spans="1:3" s="2" customFormat="1" ht="24.75" customHeight="1">
      <c r="A701" s="8">
        <v>698</v>
      </c>
      <c r="B701" s="9" t="str">
        <f>"蔡彬彬"</f>
        <v>蔡彬彬</v>
      </c>
      <c r="C701" s="9" t="s">
        <v>699</v>
      </c>
    </row>
    <row r="702" spans="1:3" s="2" customFormat="1" ht="24.75" customHeight="1">
      <c r="A702" s="8">
        <v>699</v>
      </c>
      <c r="B702" s="9" t="str">
        <f>"许云捷"</f>
        <v>许云捷</v>
      </c>
      <c r="C702" s="9" t="s">
        <v>700</v>
      </c>
    </row>
    <row r="703" spans="1:3" s="2" customFormat="1" ht="24.75" customHeight="1">
      <c r="A703" s="8">
        <v>700</v>
      </c>
      <c r="B703" s="9" t="str">
        <f>"邢慧慧"</f>
        <v>邢慧慧</v>
      </c>
      <c r="C703" s="9" t="s">
        <v>701</v>
      </c>
    </row>
    <row r="704" spans="1:3" s="2" customFormat="1" ht="24.75" customHeight="1">
      <c r="A704" s="8">
        <v>701</v>
      </c>
      <c r="B704" s="9" t="str">
        <f>"刘仪"</f>
        <v>刘仪</v>
      </c>
      <c r="C704" s="9" t="s">
        <v>702</v>
      </c>
    </row>
    <row r="705" spans="1:3" s="2" customFormat="1" ht="24.75" customHeight="1">
      <c r="A705" s="8">
        <v>702</v>
      </c>
      <c r="B705" s="9" t="str">
        <f>"陈莹"</f>
        <v>陈莹</v>
      </c>
      <c r="C705" s="9" t="s">
        <v>703</v>
      </c>
    </row>
    <row r="706" spans="1:3" s="2" customFormat="1" ht="24.75" customHeight="1">
      <c r="A706" s="8">
        <v>703</v>
      </c>
      <c r="B706" s="9" t="str">
        <f>"唐燕萍"</f>
        <v>唐燕萍</v>
      </c>
      <c r="C706" s="9" t="s">
        <v>704</v>
      </c>
    </row>
    <row r="707" spans="1:3" s="2" customFormat="1" ht="24.75" customHeight="1">
      <c r="A707" s="8">
        <v>704</v>
      </c>
      <c r="B707" s="9" t="str">
        <f>"黄阿小"</f>
        <v>黄阿小</v>
      </c>
      <c r="C707" s="9" t="s">
        <v>705</v>
      </c>
    </row>
    <row r="708" spans="1:3" s="2" customFormat="1" ht="24.75" customHeight="1">
      <c r="A708" s="8">
        <v>705</v>
      </c>
      <c r="B708" s="9" t="str">
        <f>"李娇木"</f>
        <v>李娇木</v>
      </c>
      <c r="C708" s="9" t="s">
        <v>706</v>
      </c>
    </row>
    <row r="709" spans="1:3" s="2" customFormat="1" ht="24.75" customHeight="1">
      <c r="A709" s="8">
        <v>706</v>
      </c>
      <c r="B709" s="9" t="str">
        <f>"林云"</f>
        <v>林云</v>
      </c>
      <c r="C709" s="9" t="s">
        <v>707</v>
      </c>
    </row>
    <row r="710" spans="1:3" s="2" customFormat="1" ht="24.75" customHeight="1">
      <c r="A710" s="8">
        <v>707</v>
      </c>
      <c r="B710" s="9" t="str">
        <f>"黄仁金"</f>
        <v>黄仁金</v>
      </c>
      <c r="C710" s="9" t="s">
        <v>708</v>
      </c>
    </row>
    <row r="711" spans="1:3" s="2" customFormat="1" ht="24.75" customHeight="1">
      <c r="A711" s="8">
        <v>708</v>
      </c>
      <c r="B711" s="9" t="str">
        <f>"唐婉"</f>
        <v>唐婉</v>
      </c>
      <c r="C711" s="9" t="s">
        <v>709</v>
      </c>
    </row>
    <row r="712" spans="1:3" s="2" customFormat="1" ht="24.75" customHeight="1">
      <c r="A712" s="8">
        <v>709</v>
      </c>
      <c r="B712" s="9" t="str">
        <f>"唐春君"</f>
        <v>唐春君</v>
      </c>
      <c r="C712" s="9" t="s">
        <v>710</v>
      </c>
    </row>
    <row r="713" spans="1:3" s="2" customFormat="1" ht="24.75" customHeight="1">
      <c r="A713" s="8">
        <v>710</v>
      </c>
      <c r="B713" s="9" t="str">
        <f>"王暖"</f>
        <v>王暖</v>
      </c>
      <c r="C713" s="9" t="s">
        <v>711</v>
      </c>
    </row>
    <row r="714" spans="1:3" s="2" customFormat="1" ht="24.75" customHeight="1">
      <c r="A714" s="8">
        <v>711</v>
      </c>
      <c r="B714" s="9" t="str">
        <f>"马晓筠"</f>
        <v>马晓筠</v>
      </c>
      <c r="C714" s="9" t="s">
        <v>712</v>
      </c>
    </row>
    <row r="715" spans="1:3" s="2" customFormat="1" ht="24.75" customHeight="1">
      <c r="A715" s="8">
        <v>712</v>
      </c>
      <c r="B715" s="9" t="str">
        <f>"陈蔓"</f>
        <v>陈蔓</v>
      </c>
      <c r="C715" s="9" t="s">
        <v>713</v>
      </c>
    </row>
    <row r="716" spans="1:3" s="2" customFormat="1" ht="24.75" customHeight="1">
      <c r="A716" s="8">
        <v>713</v>
      </c>
      <c r="B716" s="9" t="str">
        <f>"李秀弦"</f>
        <v>李秀弦</v>
      </c>
      <c r="C716" s="9" t="s">
        <v>714</v>
      </c>
    </row>
    <row r="717" spans="1:3" s="2" customFormat="1" ht="24.75" customHeight="1">
      <c r="A717" s="8">
        <v>714</v>
      </c>
      <c r="B717" s="9" t="str">
        <f>"林竹"</f>
        <v>林竹</v>
      </c>
      <c r="C717" s="9" t="s">
        <v>715</v>
      </c>
    </row>
    <row r="718" spans="1:3" s="2" customFormat="1" ht="24.75" customHeight="1">
      <c r="A718" s="8">
        <v>715</v>
      </c>
      <c r="B718" s="9" t="str">
        <f>"陈丹兰"</f>
        <v>陈丹兰</v>
      </c>
      <c r="C718" s="9" t="s">
        <v>716</v>
      </c>
    </row>
    <row r="719" spans="1:3" s="2" customFormat="1" ht="24.75" customHeight="1">
      <c r="A719" s="8">
        <v>716</v>
      </c>
      <c r="B719" s="9" t="str">
        <f>"王春云"</f>
        <v>王春云</v>
      </c>
      <c r="C719" s="9" t="s">
        <v>717</v>
      </c>
    </row>
    <row r="720" spans="1:3" s="2" customFormat="1" ht="24.75" customHeight="1">
      <c r="A720" s="8">
        <v>717</v>
      </c>
      <c r="B720" s="9" t="str">
        <f>"唐霞"</f>
        <v>唐霞</v>
      </c>
      <c r="C720" s="9" t="s">
        <v>718</v>
      </c>
    </row>
    <row r="721" spans="1:3" s="2" customFormat="1" ht="24.75" customHeight="1">
      <c r="A721" s="8">
        <v>718</v>
      </c>
      <c r="B721" s="9" t="str">
        <f>"王海英"</f>
        <v>王海英</v>
      </c>
      <c r="C721" s="9" t="s">
        <v>719</v>
      </c>
    </row>
    <row r="722" spans="1:3" s="2" customFormat="1" ht="24.75" customHeight="1">
      <c r="A722" s="8">
        <v>719</v>
      </c>
      <c r="B722" s="9" t="str">
        <f>"唐丽敏"</f>
        <v>唐丽敏</v>
      </c>
      <c r="C722" s="9" t="s">
        <v>720</v>
      </c>
    </row>
    <row r="723" spans="1:3" s="2" customFormat="1" ht="24.75" customHeight="1">
      <c r="A723" s="8">
        <v>720</v>
      </c>
      <c r="B723" s="9" t="str">
        <f>"刘勇秀"</f>
        <v>刘勇秀</v>
      </c>
      <c r="C723" s="9" t="s">
        <v>721</v>
      </c>
    </row>
    <row r="724" spans="1:3" s="2" customFormat="1" ht="24.75" customHeight="1">
      <c r="A724" s="8">
        <v>721</v>
      </c>
      <c r="B724" s="9" t="str">
        <f>"王诗仪"</f>
        <v>王诗仪</v>
      </c>
      <c r="C724" s="9" t="s">
        <v>722</v>
      </c>
    </row>
    <row r="725" spans="1:3" s="2" customFormat="1" ht="24.75" customHeight="1">
      <c r="A725" s="8">
        <v>722</v>
      </c>
      <c r="B725" s="9" t="str">
        <f>"何娟娟"</f>
        <v>何娟娟</v>
      </c>
      <c r="C725" s="9" t="s">
        <v>723</v>
      </c>
    </row>
    <row r="726" spans="1:3" s="2" customFormat="1" ht="24.75" customHeight="1">
      <c r="A726" s="8">
        <v>723</v>
      </c>
      <c r="B726" s="9" t="str">
        <f>"蔡梦如"</f>
        <v>蔡梦如</v>
      </c>
      <c r="C726" s="9" t="s">
        <v>724</v>
      </c>
    </row>
    <row r="727" spans="1:3" s="2" customFormat="1" ht="24.75" customHeight="1">
      <c r="A727" s="8">
        <v>724</v>
      </c>
      <c r="B727" s="9" t="str">
        <f>"符娜"</f>
        <v>符娜</v>
      </c>
      <c r="C727" s="9" t="s">
        <v>725</v>
      </c>
    </row>
    <row r="728" spans="1:3" s="2" customFormat="1" ht="24.75" customHeight="1">
      <c r="A728" s="8">
        <v>725</v>
      </c>
      <c r="B728" s="9" t="str">
        <f>"吴沂芸"</f>
        <v>吴沂芸</v>
      </c>
      <c r="C728" s="9" t="s">
        <v>726</v>
      </c>
    </row>
    <row r="729" spans="1:3" s="2" customFormat="1" ht="24.75" customHeight="1">
      <c r="A729" s="8">
        <v>726</v>
      </c>
      <c r="B729" s="9" t="str">
        <f>"周芯如"</f>
        <v>周芯如</v>
      </c>
      <c r="C729" s="9" t="s">
        <v>727</v>
      </c>
    </row>
    <row r="730" spans="1:3" s="2" customFormat="1" ht="24.75" customHeight="1">
      <c r="A730" s="8">
        <v>727</v>
      </c>
      <c r="B730" s="9" t="str">
        <f>"王求丽"</f>
        <v>王求丽</v>
      </c>
      <c r="C730" s="9" t="s">
        <v>728</v>
      </c>
    </row>
    <row r="731" spans="1:3" s="2" customFormat="1" ht="24.75" customHeight="1">
      <c r="A731" s="8">
        <v>728</v>
      </c>
      <c r="B731" s="9" t="str">
        <f>"陈艳"</f>
        <v>陈艳</v>
      </c>
      <c r="C731" s="9" t="s">
        <v>729</v>
      </c>
    </row>
    <row r="732" spans="1:3" s="2" customFormat="1" ht="24.75" customHeight="1">
      <c r="A732" s="8">
        <v>729</v>
      </c>
      <c r="B732" s="9" t="str">
        <f>"蔡雪藤"</f>
        <v>蔡雪藤</v>
      </c>
      <c r="C732" s="9" t="s">
        <v>730</v>
      </c>
    </row>
    <row r="733" spans="1:3" s="2" customFormat="1" ht="24.75" customHeight="1">
      <c r="A733" s="8">
        <v>730</v>
      </c>
      <c r="B733" s="9" t="str">
        <f>"符欣琪"</f>
        <v>符欣琪</v>
      </c>
      <c r="C733" s="9" t="s">
        <v>731</v>
      </c>
    </row>
    <row r="734" spans="1:3" s="2" customFormat="1" ht="24.75" customHeight="1">
      <c r="A734" s="8">
        <v>731</v>
      </c>
      <c r="B734" s="9" t="str">
        <f>" 刘东阳"</f>
        <v> 刘东阳</v>
      </c>
      <c r="C734" s="9" t="s">
        <v>732</v>
      </c>
    </row>
    <row r="735" spans="1:3" s="2" customFormat="1" ht="24.75" customHeight="1">
      <c r="A735" s="8">
        <v>732</v>
      </c>
      <c r="B735" s="9" t="str">
        <f>"卓玛莉"</f>
        <v>卓玛莉</v>
      </c>
      <c r="C735" s="9" t="s">
        <v>733</v>
      </c>
    </row>
    <row r="736" spans="1:3" s="2" customFormat="1" ht="24.75" customHeight="1">
      <c r="A736" s="8">
        <v>733</v>
      </c>
      <c r="B736" s="9" t="str">
        <f>"符小姗"</f>
        <v>符小姗</v>
      </c>
      <c r="C736" s="9" t="s">
        <v>734</v>
      </c>
    </row>
    <row r="737" spans="1:3" s="2" customFormat="1" ht="24.75" customHeight="1">
      <c r="A737" s="8">
        <v>734</v>
      </c>
      <c r="B737" s="9" t="str">
        <f>"杜心婉"</f>
        <v>杜心婉</v>
      </c>
      <c r="C737" s="9" t="s">
        <v>735</v>
      </c>
    </row>
    <row r="738" spans="1:3" s="2" customFormat="1" ht="24.75" customHeight="1">
      <c r="A738" s="8">
        <v>735</v>
      </c>
      <c r="B738" s="9" t="str">
        <f>"苏鸿浩"</f>
        <v>苏鸿浩</v>
      </c>
      <c r="C738" s="9" t="s">
        <v>736</v>
      </c>
    </row>
    <row r="739" spans="1:3" s="2" customFormat="1" ht="24.75" customHeight="1">
      <c r="A739" s="8">
        <v>736</v>
      </c>
      <c r="B739" s="9" t="str">
        <f>"谢佳颖"</f>
        <v>谢佳颖</v>
      </c>
      <c r="C739" s="9" t="s">
        <v>737</v>
      </c>
    </row>
    <row r="740" spans="1:3" s="2" customFormat="1" ht="24.75" customHeight="1">
      <c r="A740" s="8">
        <v>737</v>
      </c>
      <c r="B740" s="9" t="str">
        <f>"周颂玉"</f>
        <v>周颂玉</v>
      </c>
      <c r="C740" s="9" t="s">
        <v>738</v>
      </c>
    </row>
    <row r="741" spans="1:3" s="2" customFormat="1" ht="24.75" customHeight="1">
      <c r="A741" s="8">
        <v>738</v>
      </c>
      <c r="B741" s="9" t="str">
        <f>"陈晶晶"</f>
        <v>陈晶晶</v>
      </c>
      <c r="C741" s="9" t="s">
        <v>739</v>
      </c>
    </row>
    <row r="742" spans="1:3" s="2" customFormat="1" ht="24.75" customHeight="1">
      <c r="A742" s="8">
        <v>739</v>
      </c>
      <c r="B742" s="9" t="str">
        <f>"李海珠"</f>
        <v>李海珠</v>
      </c>
      <c r="C742" s="9" t="s">
        <v>740</v>
      </c>
    </row>
    <row r="743" spans="1:3" s="2" customFormat="1" ht="24.75" customHeight="1">
      <c r="A743" s="8">
        <v>740</v>
      </c>
      <c r="B743" s="9" t="str">
        <f>"洪二妹"</f>
        <v>洪二妹</v>
      </c>
      <c r="C743" s="9" t="s">
        <v>741</v>
      </c>
    </row>
    <row r="744" spans="1:3" s="2" customFormat="1" ht="24.75" customHeight="1">
      <c r="A744" s="8">
        <v>741</v>
      </c>
      <c r="B744" s="9" t="str">
        <f>"刘彩风"</f>
        <v>刘彩风</v>
      </c>
      <c r="C744" s="9" t="s">
        <v>742</v>
      </c>
    </row>
    <row r="745" spans="1:3" s="2" customFormat="1" ht="24.75" customHeight="1">
      <c r="A745" s="8">
        <v>742</v>
      </c>
      <c r="B745" s="9" t="str">
        <f>"王小卫"</f>
        <v>王小卫</v>
      </c>
      <c r="C745" s="9" t="s">
        <v>743</v>
      </c>
    </row>
    <row r="746" spans="1:3" s="2" customFormat="1" ht="24.75" customHeight="1">
      <c r="A746" s="8">
        <v>743</v>
      </c>
      <c r="B746" s="9" t="str">
        <f>"张琼"</f>
        <v>张琼</v>
      </c>
      <c r="C746" s="9" t="s">
        <v>744</v>
      </c>
    </row>
    <row r="747" spans="1:3" s="2" customFormat="1" ht="24.75" customHeight="1">
      <c r="A747" s="8">
        <v>744</v>
      </c>
      <c r="B747" s="9" t="str">
        <f>"陈冰"</f>
        <v>陈冰</v>
      </c>
      <c r="C747" s="9" t="s">
        <v>745</v>
      </c>
    </row>
    <row r="748" spans="1:3" s="2" customFormat="1" ht="24.75" customHeight="1">
      <c r="A748" s="8">
        <v>745</v>
      </c>
      <c r="B748" s="9" t="str">
        <f>"刘扬燕"</f>
        <v>刘扬燕</v>
      </c>
      <c r="C748" s="9" t="s">
        <v>746</v>
      </c>
    </row>
    <row r="749" spans="1:3" s="2" customFormat="1" ht="24.75" customHeight="1">
      <c r="A749" s="8">
        <v>746</v>
      </c>
      <c r="B749" s="9" t="str">
        <f>"王芳"</f>
        <v>王芳</v>
      </c>
      <c r="C749" s="9" t="s">
        <v>747</v>
      </c>
    </row>
    <row r="750" spans="1:3" s="2" customFormat="1" ht="24.75" customHeight="1">
      <c r="A750" s="8">
        <v>747</v>
      </c>
      <c r="B750" s="9" t="str">
        <f>"王茀敏"</f>
        <v>王茀敏</v>
      </c>
      <c r="C750" s="9" t="s">
        <v>748</v>
      </c>
    </row>
    <row r="751" spans="1:3" s="2" customFormat="1" ht="24.75" customHeight="1">
      <c r="A751" s="8">
        <v>748</v>
      </c>
      <c r="B751" s="9" t="str">
        <f>"莫春梅"</f>
        <v>莫春梅</v>
      </c>
      <c r="C751" s="9" t="s">
        <v>749</v>
      </c>
    </row>
    <row r="752" spans="1:3" s="2" customFormat="1" ht="24.75" customHeight="1">
      <c r="A752" s="8">
        <v>749</v>
      </c>
      <c r="B752" s="9" t="str">
        <f>"何晓"</f>
        <v>何晓</v>
      </c>
      <c r="C752" s="9" t="s">
        <v>750</v>
      </c>
    </row>
    <row r="753" spans="1:3" s="2" customFormat="1" ht="24.75" customHeight="1">
      <c r="A753" s="8">
        <v>750</v>
      </c>
      <c r="B753" s="9" t="str">
        <f>"陈豪雅"</f>
        <v>陈豪雅</v>
      </c>
      <c r="C753" s="9" t="s">
        <v>751</v>
      </c>
    </row>
    <row r="754" spans="1:3" s="2" customFormat="1" ht="24.75" customHeight="1">
      <c r="A754" s="8">
        <v>751</v>
      </c>
      <c r="B754" s="9" t="str">
        <f>"罗家"</f>
        <v>罗家</v>
      </c>
      <c r="C754" s="9" t="s">
        <v>752</v>
      </c>
    </row>
    <row r="755" spans="1:3" s="2" customFormat="1" ht="24.75" customHeight="1">
      <c r="A755" s="8">
        <v>752</v>
      </c>
      <c r="B755" s="9" t="str">
        <f>"黎娜"</f>
        <v>黎娜</v>
      </c>
      <c r="C755" s="9" t="s">
        <v>753</v>
      </c>
    </row>
    <row r="756" spans="1:3" s="2" customFormat="1" ht="24.75" customHeight="1">
      <c r="A756" s="8">
        <v>753</v>
      </c>
      <c r="B756" s="9" t="str">
        <f>"吴小颂"</f>
        <v>吴小颂</v>
      </c>
      <c r="C756" s="9" t="s">
        <v>754</v>
      </c>
    </row>
    <row r="757" spans="1:3" s="2" customFormat="1" ht="24.75" customHeight="1">
      <c r="A757" s="8">
        <v>754</v>
      </c>
      <c r="B757" s="9" t="str">
        <f>"陈太坤"</f>
        <v>陈太坤</v>
      </c>
      <c r="C757" s="9" t="s">
        <v>755</v>
      </c>
    </row>
    <row r="758" spans="1:3" s="2" customFormat="1" ht="24.75" customHeight="1">
      <c r="A758" s="8">
        <v>755</v>
      </c>
      <c r="B758" s="9" t="str">
        <f>"许可欣"</f>
        <v>许可欣</v>
      </c>
      <c r="C758" s="9" t="s">
        <v>756</v>
      </c>
    </row>
    <row r="759" spans="1:3" s="2" customFormat="1" ht="24.75" customHeight="1">
      <c r="A759" s="8">
        <v>756</v>
      </c>
      <c r="B759" s="9" t="str">
        <f>"林琳"</f>
        <v>林琳</v>
      </c>
      <c r="C759" s="9" t="s">
        <v>757</v>
      </c>
    </row>
    <row r="760" spans="1:3" s="2" customFormat="1" ht="24.75" customHeight="1">
      <c r="A760" s="8">
        <v>757</v>
      </c>
      <c r="B760" s="9" t="str">
        <f>"陈潇"</f>
        <v>陈潇</v>
      </c>
      <c r="C760" s="9" t="s">
        <v>758</v>
      </c>
    </row>
    <row r="761" spans="1:3" s="2" customFormat="1" ht="24.75" customHeight="1">
      <c r="A761" s="8">
        <v>758</v>
      </c>
      <c r="B761" s="9" t="str">
        <f>"许宇雪"</f>
        <v>许宇雪</v>
      </c>
      <c r="C761" s="9" t="s">
        <v>759</v>
      </c>
    </row>
    <row r="762" spans="1:3" s="2" customFormat="1" ht="24.75" customHeight="1">
      <c r="A762" s="8">
        <v>759</v>
      </c>
      <c r="B762" s="9" t="str">
        <f>"张慧玲"</f>
        <v>张慧玲</v>
      </c>
      <c r="C762" s="9" t="s">
        <v>760</v>
      </c>
    </row>
    <row r="763" spans="1:3" s="2" customFormat="1" ht="24.75" customHeight="1">
      <c r="A763" s="8">
        <v>760</v>
      </c>
      <c r="B763" s="9" t="str">
        <f>"徐恒"</f>
        <v>徐恒</v>
      </c>
      <c r="C763" s="9" t="s">
        <v>761</v>
      </c>
    </row>
    <row r="764" spans="1:3" s="2" customFormat="1" ht="24.75" customHeight="1">
      <c r="A764" s="8">
        <v>761</v>
      </c>
      <c r="B764" s="9" t="str">
        <f>"王恋"</f>
        <v>王恋</v>
      </c>
      <c r="C764" s="9" t="s">
        <v>762</v>
      </c>
    </row>
    <row r="765" spans="1:3" s="2" customFormat="1" ht="24.75" customHeight="1">
      <c r="A765" s="8">
        <v>762</v>
      </c>
      <c r="B765" s="9" t="str">
        <f>"吴才霞"</f>
        <v>吴才霞</v>
      </c>
      <c r="C765" s="9" t="s">
        <v>763</v>
      </c>
    </row>
    <row r="766" spans="1:3" s="2" customFormat="1" ht="24.75" customHeight="1">
      <c r="A766" s="8">
        <v>763</v>
      </c>
      <c r="B766" s="9" t="str">
        <f>"王丹萍"</f>
        <v>王丹萍</v>
      </c>
      <c r="C766" s="9" t="s">
        <v>764</v>
      </c>
    </row>
    <row r="767" spans="1:3" s="2" customFormat="1" ht="24.75" customHeight="1">
      <c r="A767" s="8">
        <v>764</v>
      </c>
      <c r="B767" s="9" t="str">
        <f>"叶琼金"</f>
        <v>叶琼金</v>
      </c>
      <c r="C767" s="9" t="s">
        <v>765</v>
      </c>
    </row>
    <row r="768" spans="1:3" s="2" customFormat="1" ht="24.75" customHeight="1">
      <c r="A768" s="8">
        <v>765</v>
      </c>
      <c r="B768" s="9" t="str">
        <f>"李丽坤"</f>
        <v>李丽坤</v>
      </c>
      <c r="C768" s="9" t="s">
        <v>766</v>
      </c>
    </row>
    <row r="769" spans="1:3" s="2" customFormat="1" ht="24.75" customHeight="1">
      <c r="A769" s="8">
        <v>766</v>
      </c>
      <c r="B769" s="9" t="str">
        <f>"王肖琴"</f>
        <v>王肖琴</v>
      </c>
      <c r="C769" s="9" t="s">
        <v>767</v>
      </c>
    </row>
    <row r="770" spans="1:3" s="2" customFormat="1" ht="24.75" customHeight="1">
      <c r="A770" s="8">
        <v>767</v>
      </c>
      <c r="B770" s="9" t="str">
        <f>"许婉英"</f>
        <v>许婉英</v>
      </c>
      <c r="C770" s="9" t="s">
        <v>768</v>
      </c>
    </row>
    <row r="771" spans="1:3" s="2" customFormat="1" ht="24.75" customHeight="1">
      <c r="A771" s="8">
        <v>768</v>
      </c>
      <c r="B771" s="9" t="str">
        <f>"黎桂柳"</f>
        <v>黎桂柳</v>
      </c>
      <c r="C771" s="9" t="s">
        <v>769</v>
      </c>
    </row>
    <row r="772" spans="1:3" s="2" customFormat="1" ht="24.75" customHeight="1">
      <c r="A772" s="8">
        <v>769</v>
      </c>
      <c r="B772" s="9" t="str">
        <f>"祁小傣"</f>
        <v>祁小傣</v>
      </c>
      <c r="C772" s="9" t="s">
        <v>770</v>
      </c>
    </row>
    <row r="773" spans="1:3" s="2" customFormat="1" ht="24.75" customHeight="1">
      <c r="A773" s="8">
        <v>770</v>
      </c>
      <c r="B773" s="9" t="str">
        <f>"岑小敏"</f>
        <v>岑小敏</v>
      </c>
      <c r="C773" s="9" t="s">
        <v>771</v>
      </c>
    </row>
    <row r="774" spans="1:3" s="2" customFormat="1" ht="24.75" customHeight="1">
      <c r="A774" s="8">
        <v>771</v>
      </c>
      <c r="B774" s="9" t="str">
        <f>"王能"</f>
        <v>王能</v>
      </c>
      <c r="C774" s="9" t="s">
        <v>772</v>
      </c>
    </row>
    <row r="775" spans="1:3" s="2" customFormat="1" ht="24.75" customHeight="1">
      <c r="A775" s="8">
        <v>772</v>
      </c>
      <c r="B775" s="9" t="str">
        <f>"符娟"</f>
        <v>符娟</v>
      </c>
      <c r="C775" s="9" t="s">
        <v>773</v>
      </c>
    </row>
    <row r="776" spans="1:3" s="2" customFormat="1" ht="24.75" customHeight="1">
      <c r="A776" s="8">
        <v>773</v>
      </c>
      <c r="B776" s="9" t="str">
        <f>"符慧崖"</f>
        <v>符慧崖</v>
      </c>
      <c r="C776" s="9" t="s">
        <v>774</v>
      </c>
    </row>
    <row r="777" spans="1:3" s="2" customFormat="1" ht="24.75" customHeight="1">
      <c r="A777" s="8">
        <v>774</v>
      </c>
      <c r="B777" s="9" t="str">
        <f>"唐燕娥"</f>
        <v>唐燕娥</v>
      </c>
      <c r="C777" s="9" t="s">
        <v>775</v>
      </c>
    </row>
    <row r="778" spans="1:3" s="2" customFormat="1" ht="24.75" customHeight="1">
      <c r="A778" s="8">
        <v>775</v>
      </c>
      <c r="B778" s="9" t="str">
        <f>"吴育婷"</f>
        <v>吴育婷</v>
      </c>
      <c r="C778" s="9" t="s">
        <v>776</v>
      </c>
    </row>
    <row r="779" spans="1:3" s="2" customFormat="1" ht="24.75" customHeight="1">
      <c r="A779" s="8">
        <v>776</v>
      </c>
      <c r="B779" s="9" t="str">
        <f>"陈锦汝"</f>
        <v>陈锦汝</v>
      </c>
      <c r="C779" s="9" t="s">
        <v>777</v>
      </c>
    </row>
    <row r="780" spans="1:3" s="2" customFormat="1" ht="24.75" customHeight="1">
      <c r="A780" s="8">
        <v>777</v>
      </c>
      <c r="B780" s="9" t="str">
        <f>"王可茜"</f>
        <v>王可茜</v>
      </c>
      <c r="C780" s="9" t="s">
        <v>778</v>
      </c>
    </row>
    <row r="781" spans="1:3" s="2" customFormat="1" ht="24.75" customHeight="1">
      <c r="A781" s="8">
        <v>778</v>
      </c>
      <c r="B781" s="9" t="str">
        <f>"梁彩金"</f>
        <v>梁彩金</v>
      </c>
      <c r="C781" s="9" t="s">
        <v>779</v>
      </c>
    </row>
    <row r="782" spans="1:3" s="2" customFormat="1" ht="24.75" customHeight="1">
      <c r="A782" s="8">
        <v>779</v>
      </c>
      <c r="B782" s="9" t="str">
        <f>"陈亮新"</f>
        <v>陈亮新</v>
      </c>
      <c r="C782" s="9" t="s">
        <v>780</v>
      </c>
    </row>
    <row r="783" spans="1:3" s="2" customFormat="1" ht="24.75" customHeight="1">
      <c r="A783" s="8">
        <v>780</v>
      </c>
      <c r="B783" s="9" t="str">
        <f>"王云"</f>
        <v>王云</v>
      </c>
      <c r="C783" s="9" t="s">
        <v>781</v>
      </c>
    </row>
    <row r="784" spans="1:3" s="2" customFormat="1" ht="24.75" customHeight="1">
      <c r="A784" s="8">
        <v>781</v>
      </c>
      <c r="B784" s="9" t="str">
        <f>"周雨菱"</f>
        <v>周雨菱</v>
      </c>
      <c r="C784" s="9" t="s">
        <v>782</v>
      </c>
    </row>
    <row r="785" spans="1:3" s="2" customFormat="1" ht="24.75" customHeight="1">
      <c r="A785" s="8">
        <v>782</v>
      </c>
      <c r="B785" s="9" t="str">
        <f>"唐惠柏"</f>
        <v>唐惠柏</v>
      </c>
      <c r="C785" s="9" t="s">
        <v>783</v>
      </c>
    </row>
    <row r="786" spans="1:3" s="2" customFormat="1" ht="24.75" customHeight="1">
      <c r="A786" s="8">
        <v>783</v>
      </c>
      <c r="B786" s="9" t="str">
        <f>"邱天梅"</f>
        <v>邱天梅</v>
      </c>
      <c r="C786" s="9" t="s">
        <v>784</v>
      </c>
    </row>
    <row r="787" spans="1:3" s="2" customFormat="1" ht="24.75" customHeight="1">
      <c r="A787" s="8">
        <v>784</v>
      </c>
      <c r="B787" s="9" t="str">
        <f>"符倩翠"</f>
        <v>符倩翠</v>
      </c>
      <c r="C787" s="9" t="s">
        <v>785</v>
      </c>
    </row>
    <row r="788" spans="1:3" s="2" customFormat="1" ht="24.75" customHeight="1">
      <c r="A788" s="8">
        <v>785</v>
      </c>
      <c r="B788" s="9" t="str">
        <f>"黄莉娜"</f>
        <v>黄莉娜</v>
      </c>
      <c r="C788" s="9" t="s">
        <v>786</v>
      </c>
    </row>
    <row r="789" spans="1:3" s="2" customFormat="1" ht="24.75" customHeight="1">
      <c r="A789" s="8">
        <v>786</v>
      </c>
      <c r="B789" s="9" t="str">
        <f>"林晶晶"</f>
        <v>林晶晶</v>
      </c>
      <c r="C789" s="9" t="s">
        <v>787</v>
      </c>
    </row>
    <row r="790" spans="1:3" s="2" customFormat="1" ht="24.75" customHeight="1">
      <c r="A790" s="8">
        <v>787</v>
      </c>
      <c r="B790" s="9" t="str">
        <f>"黄美诗"</f>
        <v>黄美诗</v>
      </c>
      <c r="C790" s="9" t="s">
        <v>788</v>
      </c>
    </row>
    <row r="791" spans="1:3" s="2" customFormat="1" ht="24.75" customHeight="1">
      <c r="A791" s="8">
        <v>788</v>
      </c>
      <c r="B791" s="9" t="str">
        <f>"徐鹏宇"</f>
        <v>徐鹏宇</v>
      </c>
      <c r="C791" s="9" t="s">
        <v>789</v>
      </c>
    </row>
    <row r="792" spans="1:3" s="2" customFormat="1" ht="24.75" customHeight="1">
      <c r="A792" s="8">
        <v>789</v>
      </c>
      <c r="B792" s="9" t="str">
        <f>"王梦桥"</f>
        <v>王梦桥</v>
      </c>
      <c r="C792" s="9" t="s">
        <v>790</v>
      </c>
    </row>
    <row r="793" spans="1:3" s="2" customFormat="1" ht="24.75" customHeight="1">
      <c r="A793" s="8">
        <v>790</v>
      </c>
      <c r="B793" s="9" t="str">
        <f>"王梨"</f>
        <v>王梨</v>
      </c>
      <c r="C793" s="9" t="s">
        <v>791</v>
      </c>
    </row>
    <row r="794" spans="1:3" s="2" customFormat="1" ht="24.75" customHeight="1">
      <c r="A794" s="8">
        <v>791</v>
      </c>
      <c r="B794" s="9" t="str">
        <f>"吴建爱"</f>
        <v>吴建爱</v>
      </c>
      <c r="C794" s="9" t="s">
        <v>792</v>
      </c>
    </row>
    <row r="795" spans="1:3" s="2" customFormat="1" ht="24.75" customHeight="1">
      <c r="A795" s="8">
        <v>792</v>
      </c>
      <c r="B795" s="9" t="str">
        <f>"张美莎"</f>
        <v>张美莎</v>
      </c>
      <c r="C795" s="9" t="s">
        <v>793</v>
      </c>
    </row>
    <row r="796" spans="1:3" s="2" customFormat="1" ht="24.75" customHeight="1">
      <c r="A796" s="8">
        <v>793</v>
      </c>
      <c r="B796" s="9" t="str">
        <f>"曲美达"</f>
        <v>曲美达</v>
      </c>
      <c r="C796" s="9" t="s">
        <v>794</v>
      </c>
    </row>
    <row r="797" spans="1:3" s="2" customFormat="1" ht="24.75" customHeight="1">
      <c r="A797" s="8">
        <v>794</v>
      </c>
      <c r="B797" s="9" t="str">
        <f>"黎焕丽"</f>
        <v>黎焕丽</v>
      </c>
      <c r="C797" s="9" t="s">
        <v>795</v>
      </c>
    </row>
    <row r="798" spans="1:3" s="2" customFormat="1" ht="24.75" customHeight="1">
      <c r="A798" s="8">
        <v>795</v>
      </c>
      <c r="B798" s="9" t="str">
        <f>"周霞"</f>
        <v>周霞</v>
      </c>
      <c r="C798" s="9" t="s">
        <v>796</v>
      </c>
    </row>
    <row r="799" spans="1:3" s="2" customFormat="1" ht="24.75" customHeight="1">
      <c r="A799" s="8">
        <v>796</v>
      </c>
      <c r="B799" s="9" t="str">
        <f>"严雨晴"</f>
        <v>严雨晴</v>
      </c>
      <c r="C799" s="9" t="s">
        <v>797</v>
      </c>
    </row>
    <row r="800" spans="1:3" s="2" customFormat="1" ht="24.75" customHeight="1">
      <c r="A800" s="8">
        <v>797</v>
      </c>
      <c r="B800" s="9" t="str">
        <f>"黄亦皇黄"</f>
        <v>黄亦皇黄</v>
      </c>
      <c r="C800" s="9" t="s">
        <v>798</v>
      </c>
    </row>
    <row r="801" spans="1:3" s="2" customFormat="1" ht="24.75" customHeight="1">
      <c r="A801" s="8">
        <v>798</v>
      </c>
      <c r="B801" s="9" t="str">
        <f>"李小双"</f>
        <v>李小双</v>
      </c>
      <c r="C801" s="9" t="s">
        <v>799</v>
      </c>
    </row>
    <row r="802" spans="1:3" s="2" customFormat="1" ht="24.75" customHeight="1">
      <c r="A802" s="8">
        <v>799</v>
      </c>
      <c r="B802" s="9" t="str">
        <f>"赖星邑"</f>
        <v>赖星邑</v>
      </c>
      <c r="C802" s="9" t="s">
        <v>800</v>
      </c>
    </row>
    <row r="803" spans="1:3" s="2" customFormat="1" ht="24.75" customHeight="1">
      <c r="A803" s="8">
        <v>800</v>
      </c>
      <c r="B803" s="9" t="str">
        <f>"林声桦"</f>
        <v>林声桦</v>
      </c>
      <c r="C803" s="9" t="s">
        <v>801</v>
      </c>
    </row>
    <row r="804" spans="1:3" s="2" customFormat="1" ht="24.75" customHeight="1">
      <c r="A804" s="8">
        <v>801</v>
      </c>
      <c r="B804" s="9" t="str">
        <f>"邱颖"</f>
        <v>邱颖</v>
      </c>
      <c r="C804" s="9" t="s">
        <v>802</v>
      </c>
    </row>
    <row r="805" spans="1:3" s="2" customFormat="1" ht="24.75" customHeight="1">
      <c r="A805" s="8">
        <v>802</v>
      </c>
      <c r="B805" s="9" t="str">
        <f>"陈宇"</f>
        <v>陈宇</v>
      </c>
      <c r="C805" s="9" t="s">
        <v>803</v>
      </c>
    </row>
    <row r="806" spans="1:3" s="2" customFormat="1" ht="24.75" customHeight="1">
      <c r="A806" s="8">
        <v>803</v>
      </c>
      <c r="B806" s="9" t="str">
        <f>"符水秀"</f>
        <v>符水秀</v>
      </c>
      <c r="C806" s="9" t="s">
        <v>804</v>
      </c>
    </row>
    <row r="807" spans="1:3" s="2" customFormat="1" ht="24.75" customHeight="1">
      <c r="A807" s="8">
        <v>804</v>
      </c>
      <c r="B807" s="9" t="str">
        <f>"吉晓芳"</f>
        <v>吉晓芳</v>
      </c>
      <c r="C807" s="9" t="s">
        <v>805</v>
      </c>
    </row>
    <row r="808" spans="1:3" s="2" customFormat="1" ht="24.75" customHeight="1">
      <c r="A808" s="8">
        <v>805</v>
      </c>
      <c r="B808" s="9" t="str">
        <f>"唐美燕"</f>
        <v>唐美燕</v>
      </c>
      <c r="C808" s="9" t="s">
        <v>806</v>
      </c>
    </row>
    <row r="809" spans="1:3" s="2" customFormat="1" ht="24.75" customHeight="1">
      <c r="A809" s="8">
        <v>806</v>
      </c>
      <c r="B809" s="9" t="str">
        <f>"周冬菊"</f>
        <v>周冬菊</v>
      </c>
      <c r="C809" s="9" t="s">
        <v>807</v>
      </c>
    </row>
    <row r="810" spans="1:3" s="2" customFormat="1" ht="24.75" customHeight="1">
      <c r="A810" s="8">
        <v>807</v>
      </c>
      <c r="B810" s="9" t="str">
        <f>"符一红"</f>
        <v>符一红</v>
      </c>
      <c r="C810" s="9" t="s">
        <v>808</v>
      </c>
    </row>
    <row r="811" spans="1:3" s="2" customFormat="1" ht="24.75" customHeight="1">
      <c r="A811" s="8">
        <v>808</v>
      </c>
      <c r="B811" s="9" t="str">
        <f>"王芝"</f>
        <v>王芝</v>
      </c>
      <c r="C811" s="9" t="s">
        <v>809</v>
      </c>
    </row>
    <row r="812" spans="1:3" s="2" customFormat="1" ht="24.75" customHeight="1">
      <c r="A812" s="8">
        <v>809</v>
      </c>
      <c r="B812" s="9" t="str">
        <f>"邱美玲"</f>
        <v>邱美玲</v>
      </c>
      <c r="C812" s="9" t="s">
        <v>810</v>
      </c>
    </row>
    <row r="813" spans="1:3" s="2" customFormat="1" ht="24.75" customHeight="1">
      <c r="A813" s="8">
        <v>810</v>
      </c>
      <c r="B813" s="9" t="str">
        <f>"钟舒怡"</f>
        <v>钟舒怡</v>
      </c>
      <c r="C813" s="9" t="s">
        <v>811</v>
      </c>
    </row>
    <row r="814" spans="1:3" s="2" customFormat="1" ht="24.75" customHeight="1">
      <c r="A814" s="8">
        <v>811</v>
      </c>
      <c r="B814" s="9" t="str">
        <f>"麦嘉丽"</f>
        <v>麦嘉丽</v>
      </c>
      <c r="C814" s="9" t="s">
        <v>812</v>
      </c>
    </row>
    <row r="815" spans="1:3" s="2" customFormat="1" ht="24.75" customHeight="1">
      <c r="A815" s="8">
        <v>812</v>
      </c>
      <c r="B815" s="9" t="str">
        <f>"蔡文谞"</f>
        <v>蔡文谞</v>
      </c>
      <c r="C815" s="9" t="s">
        <v>813</v>
      </c>
    </row>
    <row r="816" spans="1:3" s="2" customFormat="1" ht="24.75" customHeight="1">
      <c r="A816" s="8">
        <v>813</v>
      </c>
      <c r="B816" s="9" t="str">
        <f>"刘瑾"</f>
        <v>刘瑾</v>
      </c>
      <c r="C816" s="9" t="s">
        <v>814</v>
      </c>
    </row>
    <row r="817" spans="1:3" s="2" customFormat="1" ht="24.75" customHeight="1">
      <c r="A817" s="8">
        <v>814</v>
      </c>
      <c r="B817" s="9" t="str">
        <f>"许立婷"</f>
        <v>许立婷</v>
      </c>
      <c r="C817" s="9" t="s">
        <v>815</v>
      </c>
    </row>
    <row r="818" spans="1:3" s="2" customFormat="1" ht="24.75" customHeight="1">
      <c r="A818" s="8">
        <v>815</v>
      </c>
      <c r="B818" s="9" t="str">
        <f>"唐静"</f>
        <v>唐静</v>
      </c>
      <c r="C818" s="9" t="s">
        <v>816</v>
      </c>
    </row>
    <row r="819" spans="1:3" s="2" customFormat="1" ht="24.75" customHeight="1">
      <c r="A819" s="8">
        <v>816</v>
      </c>
      <c r="B819" s="9" t="str">
        <f>"吴万惠"</f>
        <v>吴万惠</v>
      </c>
      <c r="C819" s="9" t="s">
        <v>817</v>
      </c>
    </row>
    <row r="820" spans="1:3" s="2" customFormat="1" ht="24.75" customHeight="1">
      <c r="A820" s="8">
        <v>817</v>
      </c>
      <c r="B820" s="9" t="str">
        <f>"陈玲玉"</f>
        <v>陈玲玉</v>
      </c>
      <c r="C820" s="9" t="s">
        <v>818</v>
      </c>
    </row>
    <row r="821" spans="1:3" s="2" customFormat="1" ht="24.75" customHeight="1">
      <c r="A821" s="8">
        <v>818</v>
      </c>
      <c r="B821" s="9" t="str">
        <f>"唐秋月"</f>
        <v>唐秋月</v>
      </c>
      <c r="C821" s="9" t="s">
        <v>819</v>
      </c>
    </row>
    <row r="822" spans="1:3" s="2" customFormat="1" ht="24.75" customHeight="1">
      <c r="A822" s="8">
        <v>819</v>
      </c>
      <c r="B822" s="9" t="str">
        <f>"王雪凯"</f>
        <v>王雪凯</v>
      </c>
      <c r="C822" s="9" t="s">
        <v>820</v>
      </c>
    </row>
    <row r="823" spans="1:3" s="2" customFormat="1" ht="24.75" customHeight="1">
      <c r="A823" s="8">
        <v>820</v>
      </c>
      <c r="B823" s="9" t="str">
        <f>"林少"</f>
        <v>林少</v>
      </c>
      <c r="C823" s="9" t="s">
        <v>821</v>
      </c>
    </row>
    <row r="824" spans="1:3" s="2" customFormat="1" ht="24.75" customHeight="1">
      <c r="A824" s="8">
        <v>821</v>
      </c>
      <c r="B824" s="9" t="str">
        <f>"廖玲"</f>
        <v>廖玲</v>
      </c>
      <c r="C824" s="9" t="s">
        <v>822</v>
      </c>
    </row>
    <row r="825" spans="1:3" s="2" customFormat="1" ht="24.75" customHeight="1">
      <c r="A825" s="8">
        <v>822</v>
      </c>
      <c r="B825" s="9" t="str">
        <f>"周永辉"</f>
        <v>周永辉</v>
      </c>
      <c r="C825" s="9" t="s">
        <v>823</v>
      </c>
    </row>
    <row r="826" spans="1:3" s="2" customFormat="1" ht="24.75" customHeight="1">
      <c r="A826" s="8">
        <v>823</v>
      </c>
      <c r="B826" s="9" t="str">
        <f>"王玉銮"</f>
        <v>王玉銮</v>
      </c>
      <c r="C826" s="9" t="s">
        <v>824</v>
      </c>
    </row>
    <row r="827" spans="1:3" s="2" customFormat="1" ht="24.75" customHeight="1">
      <c r="A827" s="8">
        <v>824</v>
      </c>
      <c r="B827" s="9" t="str">
        <f>"潘饶瑶"</f>
        <v>潘饶瑶</v>
      </c>
      <c r="C827" s="9" t="s">
        <v>825</v>
      </c>
    </row>
    <row r="828" spans="1:3" s="2" customFormat="1" ht="24.75" customHeight="1">
      <c r="A828" s="8">
        <v>825</v>
      </c>
      <c r="B828" s="9" t="str">
        <f>"陈美玲"</f>
        <v>陈美玲</v>
      </c>
      <c r="C828" s="9" t="s">
        <v>826</v>
      </c>
    </row>
    <row r="829" spans="1:3" s="2" customFormat="1" ht="24.75" customHeight="1">
      <c r="A829" s="8">
        <v>826</v>
      </c>
      <c r="B829" s="9" t="str">
        <f>"谢丽莲"</f>
        <v>谢丽莲</v>
      </c>
      <c r="C829" s="9" t="s">
        <v>827</v>
      </c>
    </row>
    <row r="830" spans="1:3" s="2" customFormat="1" ht="24.75" customHeight="1">
      <c r="A830" s="8">
        <v>827</v>
      </c>
      <c r="B830" s="9" t="str">
        <f>"许慧婷"</f>
        <v>许慧婷</v>
      </c>
      <c r="C830" s="9" t="s">
        <v>828</v>
      </c>
    </row>
    <row r="831" spans="1:3" s="2" customFormat="1" ht="24.75" customHeight="1">
      <c r="A831" s="8">
        <v>828</v>
      </c>
      <c r="B831" s="9" t="str">
        <f>"王诒芳"</f>
        <v>王诒芳</v>
      </c>
      <c r="C831" s="9" t="s">
        <v>829</v>
      </c>
    </row>
    <row r="832" spans="1:3" s="2" customFormat="1" ht="24.75" customHeight="1">
      <c r="A832" s="8">
        <v>829</v>
      </c>
      <c r="B832" s="9" t="str">
        <f>"蔡颖"</f>
        <v>蔡颖</v>
      </c>
      <c r="C832" s="9" t="s">
        <v>830</v>
      </c>
    </row>
    <row r="833" spans="1:3" s="2" customFormat="1" ht="24.75" customHeight="1">
      <c r="A833" s="8">
        <v>830</v>
      </c>
      <c r="B833" s="9" t="str">
        <f>"符小娟"</f>
        <v>符小娟</v>
      </c>
      <c r="C833" s="9" t="s">
        <v>831</v>
      </c>
    </row>
    <row r="834" spans="1:3" s="2" customFormat="1" ht="24.75" customHeight="1">
      <c r="A834" s="8">
        <v>831</v>
      </c>
      <c r="B834" s="9" t="str">
        <f>"赵沁"</f>
        <v>赵沁</v>
      </c>
      <c r="C834" s="9" t="s">
        <v>832</v>
      </c>
    </row>
    <row r="835" spans="1:3" s="2" customFormat="1" ht="24.75" customHeight="1">
      <c r="A835" s="8">
        <v>832</v>
      </c>
      <c r="B835" s="9" t="str">
        <f>"王艳"</f>
        <v>王艳</v>
      </c>
      <c r="C835" s="9" t="s">
        <v>833</v>
      </c>
    </row>
    <row r="836" spans="1:3" s="2" customFormat="1" ht="24.75" customHeight="1">
      <c r="A836" s="8">
        <v>833</v>
      </c>
      <c r="B836" s="9" t="str">
        <f>"王秋"</f>
        <v>王秋</v>
      </c>
      <c r="C836" s="9" t="s">
        <v>834</v>
      </c>
    </row>
    <row r="837" spans="1:3" s="2" customFormat="1" ht="24.75" customHeight="1">
      <c r="A837" s="8">
        <v>834</v>
      </c>
      <c r="B837" s="9" t="str">
        <f>"李俊桦"</f>
        <v>李俊桦</v>
      </c>
      <c r="C837" s="9" t="s">
        <v>835</v>
      </c>
    </row>
    <row r="838" spans="1:3" s="2" customFormat="1" ht="24.75" customHeight="1">
      <c r="A838" s="8">
        <v>835</v>
      </c>
      <c r="B838" s="9" t="str">
        <f>"陈颖"</f>
        <v>陈颖</v>
      </c>
      <c r="C838" s="9" t="s">
        <v>836</v>
      </c>
    </row>
    <row r="839" spans="1:3" s="2" customFormat="1" ht="24.75" customHeight="1">
      <c r="A839" s="8">
        <v>836</v>
      </c>
      <c r="B839" s="9" t="str">
        <f>"符春品"</f>
        <v>符春品</v>
      </c>
      <c r="C839" s="9" t="s">
        <v>837</v>
      </c>
    </row>
    <row r="840" spans="1:3" s="2" customFormat="1" ht="24.75" customHeight="1">
      <c r="A840" s="8">
        <v>837</v>
      </c>
      <c r="B840" s="9" t="str">
        <f>"王宇伦"</f>
        <v>王宇伦</v>
      </c>
      <c r="C840" s="9" t="s">
        <v>838</v>
      </c>
    </row>
    <row r="841" spans="1:3" s="2" customFormat="1" ht="24.75" customHeight="1">
      <c r="A841" s="8">
        <v>838</v>
      </c>
      <c r="B841" s="9" t="str">
        <f>"陈学嘉"</f>
        <v>陈学嘉</v>
      </c>
      <c r="C841" s="9" t="s">
        <v>839</v>
      </c>
    </row>
    <row r="842" spans="1:3" s="2" customFormat="1" ht="24.75" customHeight="1">
      <c r="A842" s="8">
        <v>839</v>
      </c>
      <c r="B842" s="9" t="str">
        <f>"王晓岚"</f>
        <v>王晓岚</v>
      </c>
      <c r="C842" s="9" t="s">
        <v>840</v>
      </c>
    </row>
    <row r="843" spans="1:3" s="2" customFormat="1" ht="24.75" customHeight="1">
      <c r="A843" s="8">
        <v>840</v>
      </c>
      <c r="B843" s="9" t="str">
        <f>"廖秀丽"</f>
        <v>廖秀丽</v>
      </c>
      <c r="C843" s="9" t="s">
        <v>841</v>
      </c>
    </row>
    <row r="844" spans="1:3" s="2" customFormat="1" ht="24.75" customHeight="1">
      <c r="A844" s="8">
        <v>841</v>
      </c>
      <c r="B844" s="9" t="str">
        <f>"王馨"</f>
        <v>王馨</v>
      </c>
      <c r="C844" s="9" t="s">
        <v>842</v>
      </c>
    </row>
    <row r="845" spans="1:3" s="2" customFormat="1" ht="24.75" customHeight="1">
      <c r="A845" s="8">
        <v>842</v>
      </c>
      <c r="B845" s="9" t="str">
        <f>"秦娇嫩"</f>
        <v>秦娇嫩</v>
      </c>
      <c r="C845" s="9" t="s">
        <v>843</v>
      </c>
    </row>
    <row r="846" spans="1:3" s="2" customFormat="1" ht="24.75" customHeight="1">
      <c r="A846" s="8">
        <v>843</v>
      </c>
      <c r="B846" s="9" t="str">
        <f>"王丽"</f>
        <v>王丽</v>
      </c>
      <c r="C846" s="9" t="s">
        <v>844</v>
      </c>
    </row>
    <row r="847" spans="1:3" s="2" customFormat="1" ht="24.75" customHeight="1">
      <c r="A847" s="8">
        <v>844</v>
      </c>
      <c r="B847" s="9" t="str">
        <f>"宋春玮"</f>
        <v>宋春玮</v>
      </c>
      <c r="C847" s="9" t="s">
        <v>845</v>
      </c>
    </row>
    <row r="848" spans="1:3" s="2" customFormat="1" ht="24.75" customHeight="1">
      <c r="A848" s="8">
        <v>845</v>
      </c>
      <c r="B848" s="9" t="str">
        <f>"王小凤"</f>
        <v>王小凤</v>
      </c>
      <c r="C848" s="9" t="s">
        <v>846</v>
      </c>
    </row>
    <row r="849" spans="1:3" s="2" customFormat="1" ht="24.75" customHeight="1">
      <c r="A849" s="8">
        <v>846</v>
      </c>
      <c r="B849" s="9" t="str">
        <f>"王丽娟"</f>
        <v>王丽娟</v>
      </c>
      <c r="C849" s="9" t="s">
        <v>847</v>
      </c>
    </row>
    <row r="850" spans="1:3" s="2" customFormat="1" ht="24.75" customHeight="1">
      <c r="A850" s="8">
        <v>847</v>
      </c>
      <c r="B850" s="9" t="str">
        <f>"叶美君"</f>
        <v>叶美君</v>
      </c>
      <c r="C850" s="9" t="s">
        <v>848</v>
      </c>
    </row>
    <row r="851" spans="1:3" s="2" customFormat="1" ht="24.75" customHeight="1">
      <c r="A851" s="8">
        <v>848</v>
      </c>
      <c r="B851" s="9" t="str">
        <f>"谢雪梅"</f>
        <v>谢雪梅</v>
      </c>
      <c r="C851" s="9" t="s">
        <v>849</v>
      </c>
    </row>
    <row r="852" spans="1:3" s="2" customFormat="1" ht="24.75" customHeight="1">
      <c r="A852" s="8">
        <v>849</v>
      </c>
      <c r="B852" s="9" t="str">
        <f>"林娟"</f>
        <v>林娟</v>
      </c>
      <c r="C852" s="9" t="s">
        <v>850</v>
      </c>
    </row>
    <row r="853" spans="1:3" s="2" customFormat="1" ht="24.75" customHeight="1">
      <c r="A853" s="8">
        <v>850</v>
      </c>
      <c r="B853" s="9" t="str">
        <f>"李萍"</f>
        <v>李萍</v>
      </c>
      <c r="C853" s="9" t="s">
        <v>851</v>
      </c>
    </row>
    <row r="854" spans="1:3" s="2" customFormat="1" ht="24.75" customHeight="1">
      <c r="A854" s="8">
        <v>851</v>
      </c>
      <c r="B854" s="9" t="str">
        <f>"符师云"</f>
        <v>符师云</v>
      </c>
      <c r="C854" s="9" t="s">
        <v>852</v>
      </c>
    </row>
    <row r="855" spans="1:3" s="2" customFormat="1" ht="24.75" customHeight="1">
      <c r="A855" s="8">
        <v>852</v>
      </c>
      <c r="B855" s="9" t="str">
        <f>"羊爱春"</f>
        <v>羊爱春</v>
      </c>
      <c r="C855" s="9" t="s">
        <v>853</v>
      </c>
    </row>
    <row r="856" spans="1:3" s="2" customFormat="1" ht="24.75" customHeight="1">
      <c r="A856" s="8">
        <v>853</v>
      </c>
      <c r="B856" s="9" t="str">
        <f>"唐心怡"</f>
        <v>唐心怡</v>
      </c>
      <c r="C856" s="9" t="s">
        <v>854</v>
      </c>
    </row>
    <row r="857" spans="1:3" s="2" customFormat="1" ht="24.75" customHeight="1">
      <c r="A857" s="8">
        <v>854</v>
      </c>
      <c r="B857" s="9" t="str">
        <f>"张佩华"</f>
        <v>张佩华</v>
      </c>
      <c r="C857" s="9" t="s">
        <v>855</v>
      </c>
    </row>
    <row r="858" spans="1:3" s="2" customFormat="1" ht="24.75" customHeight="1">
      <c r="A858" s="8">
        <v>855</v>
      </c>
      <c r="B858" s="9" t="str">
        <f>"王沛"</f>
        <v>王沛</v>
      </c>
      <c r="C858" s="9" t="s">
        <v>856</v>
      </c>
    </row>
    <row r="859" spans="1:3" s="2" customFormat="1" ht="24.75" customHeight="1">
      <c r="A859" s="8">
        <v>856</v>
      </c>
      <c r="B859" s="9" t="str">
        <f>"王槐妙"</f>
        <v>王槐妙</v>
      </c>
      <c r="C859" s="9" t="s">
        <v>857</v>
      </c>
    </row>
    <row r="860" spans="1:3" s="2" customFormat="1" ht="24.75" customHeight="1">
      <c r="A860" s="8">
        <v>857</v>
      </c>
      <c r="B860" s="9" t="str">
        <f>"王诗"</f>
        <v>王诗</v>
      </c>
      <c r="C860" s="9" t="s">
        <v>858</v>
      </c>
    </row>
    <row r="861" spans="1:3" s="2" customFormat="1" ht="24.75" customHeight="1">
      <c r="A861" s="8">
        <v>858</v>
      </c>
      <c r="B861" s="9" t="str">
        <f>"邱净"</f>
        <v>邱净</v>
      </c>
      <c r="C861" s="9" t="s">
        <v>859</v>
      </c>
    </row>
    <row r="862" spans="1:3" s="2" customFormat="1" ht="24.75" customHeight="1">
      <c r="A862" s="8">
        <v>859</v>
      </c>
      <c r="B862" s="9" t="str">
        <f>"肖丽花"</f>
        <v>肖丽花</v>
      </c>
      <c r="C862" s="9" t="s">
        <v>860</v>
      </c>
    </row>
    <row r="863" spans="1:3" s="2" customFormat="1" ht="24.75" customHeight="1">
      <c r="A863" s="8">
        <v>860</v>
      </c>
      <c r="B863" s="9" t="str">
        <f>"殷月娟"</f>
        <v>殷月娟</v>
      </c>
      <c r="C863" s="9" t="s">
        <v>861</v>
      </c>
    </row>
    <row r="864" spans="1:3" s="2" customFormat="1" ht="24.75" customHeight="1">
      <c r="A864" s="8">
        <v>861</v>
      </c>
      <c r="B864" s="9" t="str">
        <f>"谢慧婷"</f>
        <v>谢慧婷</v>
      </c>
      <c r="C864" s="9" t="s">
        <v>862</v>
      </c>
    </row>
    <row r="865" spans="1:3" s="2" customFormat="1" ht="24.75" customHeight="1">
      <c r="A865" s="8">
        <v>862</v>
      </c>
      <c r="B865" s="9" t="str">
        <f>"李琳"</f>
        <v>李琳</v>
      </c>
      <c r="C865" s="9" t="s">
        <v>863</v>
      </c>
    </row>
    <row r="866" spans="1:3" s="2" customFormat="1" ht="24.75" customHeight="1">
      <c r="A866" s="8">
        <v>863</v>
      </c>
      <c r="B866" s="9" t="str">
        <f>"王春蕊"</f>
        <v>王春蕊</v>
      </c>
      <c r="C866" s="9" t="s">
        <v>864</v>
      </c>
    </row>
    <row r="867" spans="1:3" s="2" customFormat="1" ht="24.75" customHeight="1">
      <c r="A867" s="8">
        <v>864</v>
      </c>
      <c r="B867" s="9" t="str">
        <f>"陈星星"</f>
        <v>陈星星</v>
      </c>
      <c r="C867" s="9" t="s">
        <v>865</v>
      </c>
    </row>
    <row r="868" spans="1:3" s="2" customFormat="1" ht="24.75" customHeight="1">
      <c r="A868" s="8">
        <v>865</v>
      </c>
      <c r="B868" s="9" t="str">
        <f>"冯东娇"</f>
        <v>冯东娇</v>
      </c>
      <c r="C868" s="9" t="s">
        <v>866</v>
      </c>
    </row>
    <row r="869" spans="1:3" s="2" customFormat="1" ht="24.75" customHeight="1">
      <c r="A869" s="8">
        <v>866</v>
      </c>
      <c r="B869" s="9" t="str">
        <f>"李家圩"</f>
        <v>李家圩</v>
      </c>
      <c r="C869" s="9" t="s">
        <v>867</v>
      </c>
    </row>
    <row r="870" spans="1:3" s="2" customFormat="1" ht="24.75" customHeight="1">
      <c r="A870" s="8">
        <v>867</v>
      </c>
      <c r="B870" s="9" t="str">
        <f>"朱秋柏"</f>
        <v>朱秋柏</v>
      </c>
      <c r="C870" s="9" t="s">
        <v>868</v>
      </c>
    </row>
    <row r="871" spans="1:3" s="2" customFormat="1" ht="24.75" customHeight="1">
      <c r="A871" s="8">
        <v>868</v>
      </c>
      <c r="B871" s="9" t="str">
        <f>"谢萍"</f>
        <v>谢萍</v>
      </c>
      <c r="C871" s="9" t="s">
        <v>869</v>
      </c>
    </row>
    <row r="872" spans="1:3" s="2" customFormat="1" ht="24.75" customHeight="1">
      <c r="A872" s="8">
        <v>869</v>
      </c>
      <c r="B872" s="9" t="str">
        <f>"王小妹"</f>
        <v>王小妹</v>
      </c>
      <c r="C872" s="9" t="s">
        <v>870</v>
      </c>
    </row>
    <row r="873" spans="1:3" s="2" customFormat="1" ht="24.75" customHeight="1">
      <c r="A873" s="8">
        <v>870</v>
      </c>
      <c r="B873" s="9" t="str">
        <f>"郑妍"</f>
        <v>郑妍</v>
      </c>
      <c r="C873" s="9" t="s">
        <v>871</v>
      </c>
    </row>
    <row r="874" spans="1:3" s="2" customFormat="1" ht="24.75" customHeight="1">
      <c r="A874" s="8">
        <v>871</v>
      </c>
      <c r="B874" s="9" t="str">
        <f>"王雅"</f>
        <v>王雅</v>
      </c>
      <c r="C874" s="9" t="s">
        <v>872</v>
      </c>
    </row>
    <row r="875" spans="1:3" s="2" customFormat="1" ht="24.75" customHeight="1">
      <c r="A875" s="8">
        <v>872</v>
      </c>
      <c r="B875" s="9" t="str">
        <f>"吴海颜"</f>
        <v>吴海颜</v>
      </c>
      <c r="C875" s="9" t="s">
        <v>873</v>
      </c>
    </row>
    <row r="876" spans="1:3" s="2" customFormat="1" ht="24.75" customHeight="1">
      <c r="A876" s="8">
        <v>873</v>
      </c>
      <c r="B876" s="9" t="str">
        <f>"王智能"</f>
        <v>王智能</v>
      </c>
      <c r="C876" s="9" t="s">
        <v>874</v>
      </c>
    </row>
    <row r="877" spans="1:3" s="2" customFormat="1" ht="24.75" customHeight="1">
      <c r="A877" s="8">
        <v>874</v>
      </c>
      <c r="B877" s="9" t="str">
        <f>"陈平"</f>
        <v>陈平</v>
      </c>
      <c r="C877" s="9" t="s">
        <v>875</v>
      </c>
    </row>
    <row r="878" spans="1:3" s="2" customFormat="1" ht="24.75" customHeight="1">
      <c r="A878" s="8">
        <v>875</v>
      </c>
      <c r="B878" s="9" t="str">
        <f>"廖小坚"</f>
        <v>廖小坚</v>
      </c>
      <c r="C878" s="9" t="s">
        <v>876</v>
      </c>
    </row>
    <row r="879" spans="1:3" s="2" customFormat="1" ht="24.75" customHeight="1">
      <c r="A879" s="8">
        <v>876</v>
      </c>
      <c r="B879" s="9" t="str">
        <f>"邱妹"</f>
        <v>邱妹</v>
      </c>
      <c r="C879" s="9" t="s">
        <v>877</v>
      </c>
    </row>
    <row r="880" spans="1:3" s="2" customFormat="1" ht="24.75" customHeight="1">
      <c r="A880" s="8">
        <v>877</v>
      </c>
      <c r="B880" s="9" t="str">
        <f>"曾燕妮"</f>
        <v>曾燕妮</v>
      </c>
      <c r="C880" s="9" t="s">
        <v>878</v>
      </c>
    </row>
    <row r="881" spans="1:3" s="2" customFormat="1" ht="24.75" customHeight="1">
      <c r="A881" s="8">
        <v>878</v>
      </c>
      <c r="B881" s="9" t="str">
        <f>"王晓"</f>
        <v>王晓</v>
      </c>
      <c r="C881" s="9" t="s">
        <v>879</v>
      </c>
    </row>
    <row r="882" spans="1:3" s="2" customFormat="1" ht="24.75" customHeight="1">
      <c r="A882" s="8">
        <v>879</v>
      </c>
      <c r="B882" s="9" t="str">
        <f>"李丹凤"</f>
        <v>李丹凤</v>
      </c>
      <c r="C882" s="9" t="s">
        <v>880</v>
      </c>
    </row>
    <row r="883" spans="1:3" s="2" customFormat="1" ht="24.75" customHeight="1">
      <c r="A883" s="8">
        <v>880</v>
      </c>
      <c r="B883" s="9" t="str">
        <f>"周业兰"</f>
        <v>周业兰</v>
      </c>
      <c r="C883" s="9" t="s">
        <v>881</v>
      </c>
    </row>
    <row r="884" spans="1:3" s="2" customFormat="1" ht="24.75" customHeight="1">
      <c r="A884" s="8">
        <v>881</v>
      </c>
      <c r="B884" s="9" t="str">
        <f>"吴晓帆"</f>
        <v>吴晓帆</v>
      </c>
      <c r="C884" s="9" t="s">
        <v>882</v>
      </c>
    </row>
    <row r="885" spans="1:3" s="2" customFormat="1" ht="24.75" customHeight="1">
      <c r="A885" s="8">
        <v>882</v>
      </c>
      <c r="B885" s="9" t="str">
        <f>"陈诗诗"</f>
        <v>陈诗诗</v>
      </c>
      <c r="C885" s="9" t="s">
        <v>883</v>
      </c>
    </row>
    <row r="886" spans="1:3" s="2" customFormat="1" ht="24.75" customHeight="1">
      <c r="A886" s="8">
        <v>883</v>
      </c>
      <c r="B886" s="9" t="str">
        <f>"刘子丽"</f>
        <v>刘子丽</v>
      </c>
      <c r="C886" s="9" t="s">
        <v>884</v>
      </c>
    </row>
    <row r="887" spans="1:3" s="2" customFormat="1" ht="24.75" customHeight="1">
      <c r="A887" s="8">
        <v>884</v>
      </c>
      <c r="B887" s="9" t="str">
        <f>"王皎侨"</f>
        <v>王皎侨</v>
      </c>
      <c r="C887" s="9" t="s">
        <v>885</v>
      </c>
    </row>
    <row r="888" spans="1:3" s="2" customFormat="1" ht="24.75" customHeight="1">
      <c r="A888" s="8">
        <v>885</v>
      </c>
      <c r="B888" s="9" t="str">
        <f>"蔡辉玲"</f>
        <v>蔡辉玲</v>
      </c>
      <c r="C888" s="9" t="s">
        <v>886</v>
      </c>
    </row>
    <row r="889" spans="1:3" s="2" customFormat="1" ht="24.75" customHeight="1">
      <c r="A889" s="8">
        <v>886</v>
      </c>
      <c r="B889" s="9" t="str">
        <f>"刘陶雪"</f>
        <v>刘陶雪</v>
      </c>
      <c r="C889" s="9" t="s">
        <v>887</v>
      </c>
    </row>
    <row r="890" spans="1:3" s="2" customFormat="1" ht="24.75" customHeight="1">
      <c r="A890" s="8">
        <v>887</v>
      </c>
      <c r="B890" s="9" t="str">
        <f>"林飞转"</f>
        <v>林飞转</v>
      </c>
      <c r="C890" s="9" t="s">
        <v>888</v>
      </c>
    </row>
    <row r="891" spans="1:3" s="2" customFormat="1" ht="24.75" customHeight="1">
      <c r="A891" s="8">
        <v>888</v>
      </c>
      <c r="B891" s="9" t="str">
        <f>"冯品凤"</f>
        <v>冯品凤</v>
      </c>
      <c r="C891" s="9" t="s">
        <v>889</v>
      </c>
    </row>
    <row r="892" spans="1:3" s="2" customFormat="1" ht="24.75" customHeight="1">
      <c r="A892" s="8">
        <v>889</v>
      </c>
      <c r="B892" s="9" t="str">
        <f>"符琼尹"</f>
        <v>符琼尹</v>
      </c>
      <c r="C892" s="9" t="s">
        <v>890</v>
      </c>
    </row>
    <row r="893" spans="1:3" s="2" customFormat="1" ht="24.75" customHeight="1">
      <c r="A893" s="8">
        <v>890</v>
      </c>
      <c r="B893" s="9" t="str">
        <f>"王偲衡"</f>
        <v>王偲衡</v>
      </c>
      <c r="C893" s="9" t="s">
        <v>891</v>
      </c>
    </row>
    <row r="894" spans="1:3" s="2" customFormat="1" ht="24.75" customHeight="1">
      <c r="A894" s="8">
        <v>891</v>
      </c>
      <c r="B894" s="9" t="str">
        <f>"何清奶"</f>
        <v>何清奶</v>
      </c>
      <c r="C894" s="9" t="s">
        <v>892</v>
      </c>
    </row>
    <row r="895" spans="1:3" s="2" customFormat="1" ht="24.75" customHeight="1">
      <c r="A895" s="8">
        <v>892</v>
      </c>
      <c r="B895" s="9" t="str">
        <f>"胡芳菲"</f>
        <v>胡芳菲</v>
      </c>
      <c r="C895" s="9" t="s">
        <v>893</v>
      </c>
    </row>
    <row r="896" spans="1:3" s="2" customFormat="1" ht="24.75" customHeight="1">
      <c r="A896" s="8">
        <v>893</v>
      </c>
      <c r="B896" s="9" t="str">
        <f>"王珊珊"</f>
        <v>王珊珊</v>
      </c>
      <c r="C896" s="9" t="s">
        <v>894</v>
      </c>
    </row>
    <row r="897" spans="1:3" s="2" customFormat="1" ht="24.75" customHeight="1">
      <c r="A897" s="8">
        <v>894</v>
      </c>
      <c r="B897" s="9" t="str">
        <f>"欧楠"</f>
        <v>欧楠</v>
      </c>
      <c r="C897" s="9" t="s">
        <v>895</v>
      </c>
    </row>
    <row r="898" spans="1:3" s="2" customFormat="1" ht="24.75" customHeight="1">
      <c r="A898" s="8">
        <v>895</v>
      </c>
      <c r="B898" s="9" t="str">
        <f>"黄明慧"</f>
        <v>黄明慧</v>
      </c>
      <c r="C898" s="9" t="s">
        <v>896</v>
      </c>
    </row>
    <row r="899" spans="1:3" s="2" customFormat="1" ht="24.75" customHeight="1">
      <c r="A899" s="8">
        <v>896</v>
      </c>
      <c r="B899" s="9" t="str">
        <f>"王梅华"</f>
        <v>王梅华</v>
      </c>
      <c r="C899" s="9" t="s">
        <v>897</v>
      </c>
    </row>
    <row r="900" spans="1:3" s="2" customFormat="1" ht="24.75" customHeight="1">
      <c r="A900" s="8">
        <v>897</v>
      </c>
      <c r="B900" s="9" t="str">
        <f>"尹桂真"</f>
        <v>尹桂真</v>
      </c>
      <c r="C900" s="9" t="s">
        <v>898</v>
      </c>
    </row>
    <row r="901" spans="1:3" s="2" customFormat="1" ht="24.75" customHeight="1">
      <c r="A901" s="8">
        <v>898</v>
      </c>
      <c r="B901" s="9" t="str">
        <f>"梁文丹"</f>
        <v>梁文丹</v>
      </c>
      <c r="C901" s="9" t="s">
        <v>899</v>
      </c>
    </row>
    <row r="902" spans="1:3" s="2" customFormat="1" ht="24.75" customHeight="1">
      <c r="A902" s="8">
        <v>899</v>
      </c>
      <c r="B902" s="9" t="str">
        <f>"黄小艳"</f>
        <v>黄小艳</v>
      </c>
      <c r="C902" s="9" t="s">
        <v>900</v>
      </c>
    </row>
    <row r="903" spans="1:3" s="2" customFormat="1" ht="24.75" customHeight="1">
      <c r="A903" s="8">
        <v>900</v>
      </c>
      <c r="B903" s="9" t="str">
        <f>"羊金桃"</f>
        <v>羊金桃</v>
      </c>
      <c r="C903" s="9" t="s">
        <v>901</v>
      </c>
    </row>
    <row r="904" spans="1:3" s="2" customFormat="1" ht="24.75" customHeight="1">
      <c r="A904" s="8">
        <v>901</v>
      </c>
      <c r="B904" s="9" t="str">
        <f>"王诗韵"</f>
        <v>王诗韵</v>
      </c>
      <c r="C904" s="9" t="s">
        <v>902</v>
      </c>
    </row>
    <row r="905" spans="1:3" s="2" customFormat="1" ht="24.75" customHeight="1">
      <c r="A905" s="8">
        <v>902</v>
      </c>
      <c r="B905" s="9" t="str">
        <f>"吴美红"</f>
        <v>吴美红</v>
      </c>
      <c r="C905" s="9" t="s">
        <v>903</v>
      </c>
    </row>
    <row r="906" spans="1:3" s="2" customFormat="1" ht="24.75" customHeight="1">
      <c r="A906" s="8">
        <v>903</v>
      </c>
      <c r="B906" s="9" t="str">
        <f>"何逢女"</f>
        <v>何逢女</v>
      </c>
      <c r="C906" s="9" t="s">
        <v>904</v>
      </c>
    </row>
    <row r="907" spans="1:3" s="2" customFormat="1" ht="24.75" customHeight="1">
      <c r="A907" s="8">
        <v>904</v>
      </c>
      <c r="B907" s="9" t="str">
        <f>"陈素影"</f>
        <v>陈素影</v>
      </c>
      <c r="C907" s="9" t="s">
        <v>905</v>
      </c>
    </row>
    <row r="908" spans="1:3" s="2" customFormat="1" ht="24.75" customHeight="1">
      <c r="A908" s="8">
        <v>905</v>
      </c>
      <c r="B908" s="9" t="str">
        <f>"邢晓颖"</f>
        <v>邢晓颖</v>
      </c>
      <c r="C908" s="9" t="s">
        <v>906</v>
      </c>
    </row>
    <row r="909" spans="1:3" s="2" customFormat="1" ht="24.75" customHeight="1">
      <c r="A909" s="8">
        <v>906</v>
      </c>
      <c r="B909" s="9" t="str">
        <f>"赵永立"</f>
        <v>赵永立</v>
      </c>
      <c r="C909" s="9" t="s">
        <v>907</v>
      </c>
    </row>
    <row r="910" spans="1:3" s="2" customFormat="1" ht="24.75" customHeight="1">
      <c r="A910" s="8">
        <v>907</v>
      </c>
      <c r="B910" s="9" t="str">
        <f>"谢继翠"</f>
        <v>谢继翠</v>
      </c>
      <c r="C910" s="9" t="s">
        <v>908</v>
      </c>
    </row>
    <row r="911" spans="1:3" s="2" customFormat="1" ht="24.75" customHeight="1">
      <c r="A911" s="8">
        <v>908</v>
      </c>
      <c r="B911" s="9" t="str">
        <f>"陈新芳"</f>
        <v>陈新芳</v>
      </c>
      <c r="C911" s="9" t="s">
        <v>909</v>
      </c>
    </row>
    <row r="912" spans="1:3" s="2" customFormat="1" ht="24.75" customHeight="1">
      <c r="A912" s="8">
        <v>909</v>
      </c>
      <c r="B912" s="9" t="str">
        <f>"符春祝"</f>
        <v>符春祝</v>
      </c>
      <c r="C912" s="9" t="s">
        <v>910</v>
      </c>
    </row>
    <row r="913" spans="1:3" s="2" customFormat="1" ht="24.75" customHeight="1">
      <c r="A913" s="8">
        <v>910</v>
      </c>
      <c r="B913" s="9" t="str">
        <f>"李海春"</f>
        <v>李海春</v>
      </c>
      <c r="C913" s="9" t="s">
        <v>911</v>
      </c>
    </row>
    <row r="914" spans="1:3" s="2" customFormat="1" ht="24.75" customHeight="1">
      <c r="A914" s="8">
        <v>911</v>
      </c>
      <c r="B914" s="9" t="str">
        <f>"朱艳昕"</f>
        <v>朱艳昕</v>
      </c>
      <c r="C914" s="9" t="s">
        <v>912</v>
      </c>
    </row>
    <row r="915" spans="1:3" s="2" customFormat="1" ht="24.75" customHeight="1">
      <c r="A915" s="8">
        <v>912</v>
      </c>
      <c r="B915" s="9" t="str">
        <f>"陈春燕"</f>
        <v>陈春燕</v>
      </c>
      <c r="C915" s="9" t="s">
        <v>913</v>
      </c>
    </row>
    <row r="916" spans="1:3" s="2" customFormat="1" ht="24.75" customHeight="1">
      <c r="A916" s="8">
        <v>913</v>
      </c>
      <c r="B916" s="9" t="str">
        <f>"龚芮凡"</f>
        <v>龚芮凡</v>
      </c>
      <c r="C916" s="9" t="s">
        <v>914</v>
      </c>
    </row>
    <row r="917" spans="1:3" s="2" customFormat="1" ht="24.75" customHeight="1">
      <c r="A917" s="8">
        <v>914</v>
      </c>
      <c r="B917" s="9" t="str">
        <f>"韦晓倩"</f>
        <v>韦晓倩</v>
      </c>
      <c r="C917" s="9" t="s">
        <v>915</v>
      </c>
    </row>
    <row r="918" spans="1:3" s="2" customFormat="1" ht="24.75" customHeight="1">
      <c r="A918" s="8">
        <v>915</v>
      </c>
      <c r="B918" s="9" t="str">
        <f>"邝雨柔"</f>
        <v>邝雨柔</v>
      </c>
      <c r="C918" s="9" t="s">
        <v>916</v>
      </c>
    </row>
    <row r="919" spans="1:3" s="2" customFormat="1" ht="24.75" customHeight="1">
      <c r="A919" s="8">
        <v>916</v>
      </c>
      <c r="B919" s="9" t="str">
        <f>"刘德霞"</f>
        <v>刘德霞</v>
      </c>
      <c r="C919" s="9" t="s">
        <v>917</v>
      </c>
    </row>
    <row r="920" spans="1:3" s="2" customFormat="1" ht="24.75" customHeight="1">
      <c r="A920" s="8">
        <v>917</v>
      </c>
      <c r="B920" s="9" t="str">
        <f>"符不岸"</f>
        <v>符不岸</v>
      </c>
      <c r="C920" s="9" t="s">
        <v>918</v>
      </c>
    </row>
    <row r="921" spans="1:3" s="2" customFormat="1" ht="24.75" customHeight="1">
      <c r="A921" s="8">
        <v>918</v>
      </c>
      <c r="B921" s="9" t="str">
        <f>"邢雯琳"</f>
        <v>邢雯琳</v>
      </c>
      <c r="C921" s="9" t="s">
        <v>919</v>
      </c>
    </row>
    <row r="922" spans="1:3" s="2" customFormat="1" ht="24.75" customHeight="1">
      <c r="A922" s="8">
        <v>919</v>
      </c>
      <c r="B922" s="9" t="str">
        <f>"蔡小燕"</f>
        <v>蔡小燕</v>
      </c>
      <c r="C922" s="9" t="s">
        <v>920</v>
      </c>
    </row>
    <row r="923" spans="1:3" s="2" customFormat="1" ht="24.75" customHeight="1">
      <c r="A923" s="8">
        <v>920</v>
      </c>
      <c r="B923" s="9" t="str">
        <f>"陈伙春"</f>
        <v>陈伙春</v>
      </c>
      <c r="C923" s="9" t="s">
        <v>921</v>
      </c>
    </row>
    <row r="924" spans="1:3" s="2" customFormat="1" ht="24.75" customHeight="1">
      <c r="A924" s="8">
        <v>921</v>
      </c>
      <c r="B924" s="9" t="str">
        <f>"王玉莲"</f>
        <v>王玉莲</v>
      </c>
      <c r="C924" s="9" t="s">
        <v>922</v>
      </c>
    </row>
    <row r="925" spans="1:3" s="2" customFormat="1" ht="24.75" customHeight="1">
      <c r="A925" s="8">
        <v>922</v>
      </c>
      <c r="B925" s="9" t="str">
        <f>"何晓玲"</f>
        <v>何晓玲</v>
      </c>
      <c r="C925" s="9" t="s">
        <v>923</v>
      </c>
    </row>
    <row r="926" spans="1:3" s="2" customFormat="1" ht="24.75" customHeight="1">
      <c r="A926" s="8">
        <v>923</v>
      </c>
      <c r="B926" s="9" t="str">
        <f>"张朝金"</f>
        <v>张朝金</v>
      </c>
      <c r="C926" s="9" t="s">
        <v>924</v>
      </c>
    </row>
    <row r="927" spans="1:3" s="2" customFormat="1" ht="24.75" customHeight="1">
      <c r="A927" s="8">
        <v>924</v>
      </c>
      <c r="B927" s="9" t="str">
        <f>"吴亚儒"</f>
        <v>吴亚儒</v>
      </c>
      <c r="C927" s="9" t="s">
        <v>925</v>
      </c>
    </row>
    <row r="928" spans="1:3" s="2" customFormat="1" ht="24.75" customHeight="1">
      <c r="A928" s="8">
        <v>925</v>
      </c>
      <c r="B928" s="9" t="str">
        <f>"梁亚敏"</f>
        <v>梁亚敏</v>
      </c>
      <c r="C928" s="9" t="s">
        <v>926</v>
      </c>
    </row>
    <row r="929" spans="1:3" s="2" customFormat="1" ht="24.75" customHeight="1">
      <c r="A929" s="8">
        <v>926</v>
      </c>
      <c r="B929" s="9" t="str">
        <f>"麦雨婷"</f>
        <v>麦雨婷</v>
      </c>
      <c r="C929" s="9" t="s">
        <v>927</v>
      </c>
    </row>
    <row r="930" spans="1:3" s="2" customFormat="1" ht="24.75" customHeight="1">
      <c r="A930" s="8">
        <v>927</v>
      </c>
      <c r="B930" s="9" t="str">
        <f>"简芷欣"</f>
        <v>简芷欣</v>
      </c>
      <c r="C930" s="9" t="s">
        <v>928</v>
      </c>
    </row>
    <row r="931" spans="1:3" s="2" customFormat="1" ht="24.75" customHeight="1">
      <c r="A931" s="8">
        <v>928</v>
      </c>
      <c r="B931" s="9" t="str">
        <f>"陈秋和"</f>
        <v>陈秋和</v>
      </c>
      <c r="C931" s="9" t="s">
        <v>929</v>
      </c>
    </row>
    <row r="932" spans="1:3" s="2" customFormat="1" ht="24.75" customHeight="1">
      <c r="A932" s="8">
        <v>929</v>
      </c>
      <c r="B932" s="9" t="str">
        <f>"王春玉"</f>
        <v>王春玉</v>
      </c>
      <c r="C932" s="9" t="s">
        <v>930</v>
      </c>
    </row>
    <row r="933" spans="1:3" s="2" customFormat="1" ht="24.75" customHeight="1">
      <c r="A933" s="8">
        <v>930</v>
      </c>
      <c r="B933" s="9" t="str">
        <f>"柯运丹"</f>
        <v>柯运丹</v>
      </c>
      <c r="C933" s="9" t="s">
        <v>931</v>
      </c>
    </row>
    <row r="934" spans="1:3" s="2" customFormat="1" ht="24.75" customHeight="1">
      <c r="A934" s="8">
        <v>931</v>
      </c>
      <c r="B934" s="9" t="str">
        <f>"彭颖"</f>
        <v>彭颖</v>
      </c>
      <c r="C934" s="9" t="s">
        <v>932</v>
      </c>
    </row>
    <row r="935" spans="1:3" s="2" customFormat="1" ht="24.75" customHeight="1">
      <c r="A935" s="8">
        <v>932</v>
      </c>
      <c r="B935" s="9" t="str">
        <f>"黄晓萍"</f>
        <v>黄晓萍</v>
      </c>
      <c r="C935" s="9" t="s">
        <v>933</v>
      </c>
    </row>
    <row r="936" spans="1:3" s="2" customFormat="1" ht="24.75" customHeight="1">
      <c r="A936" s="8">
        <v>933</v>
      </c>
      <c r="B936" s="9" t="str">
        <f>"邓娟妹"</f>
        <v>邓娟妹</v>
      </c>
      <c r="C936" s="9" t="s">
        <v>934</v>
      </c>
    </row>
    <row r="937" spans="1:3" s="2" customFormat="1" ht="24.75" customHeight="1">
      <c r="A937" s="8">
        <v>934</v>
      </c>
      <c r="B937" s="9" t="str">
        <f>"曾小丹"</f>
        <v>曾小丹</v>
      </c>
      <c r="C937" s="9" t="s">
        <v>935</v>
      </c>
    </row>
    <row r="938" spans="1:3" s="2" customFormat="1" ht="24.75" customHeight="1">
      <c r="A938" s="8">
        <v>935</v>
      </c>
      <c r="B938" s="9" t="str">
        <f>"黄小娟"</f>
        <v>黄小娟</v>
      </c>
      <c r="C938" s="9" t="s">
        <v>936</v>
      </c>
    </row>
    <row r="939" spans="1:3" s="2" customFormat="1" ht="24.75" customHeight="1">
      <c r="A939" s="8">
        <v>936</v>
      </c>
      <c r="B939" s="9" t="str">
        <f>"蒙柳君"</f>
        <v>蒙柳君</v>
      </c>
      <c r="C939" s="9" t="s">
        <v>937</v>
      </c>
    </row>
    <row r="940" spans="1:3" s="2" customFormat="1" ht="24.75" customHeight="1">
      <c r="A940" s="8">
        <v>937</v>
      </c>
      <c r="B940" s="9" t="str">
        <f>"吴月成"</f>
        <v>吴月成</v>
      </c>
      <c r="C940" s="9" t="s">
        <v>938</v>
      </c>
    </row>
    <row r="941" spans="1:3" s="2" customFormat="1" ht="24.75" customHeight="1">
      <c r="A941" s="8">
        <v>938</v>
      </c>
      <c r="B941" s="9" t="str">
        <f>"陈月连"</f>
        <v>陈月连</v>
      </c>
      <c r="C941" s="9" t="s">
        <v>939</v>
      </c>
    </row>
    <row r="942" spans="1:3" s="2" customFormat="1" ht="24.75" customHeight="1">
      <c r="A942" s="8">
        <v>939</v>
      </c>
      <c r="B942" s="9" t="str">
        <f>"陈虹玉"</f>
        <v>陈虹玉</v>
      </c>
      <c r="C942" s="9" t="s">
        <v>940</v>
      </c>
    </row>
    <row r="943" spans="1:3" s="2" customFormat="1" ht="24.75" customHeight="1">
      <c r="A943" s="8">
        <v>940</v>
      </c>
      <c r="B943" s="9" t="str">
        <f>"王惠"</f>
        <v>王惠</v>
      </c>
      <c r="C943" s="9" t="s">
        <v>941</v>
      </c>
    </row>
    <row r="944" spans="1:3" s="2" customFormat="1" ht="24.75" customHeight="1">
      <c r="A944" s="8">
        <v>941</v>
      </c>
      <c r="B944" s="9" t="str">
        <f>"王珍珍"</f>
        <v>王珍珍</v>
      </c>
      <c r="C944" s="9" t="s">
        <v>942</v>
      </c>
    </row>
    <row r="945" spans="1:3" s="2" customFormat="1" ht="24.75" customHeight="1">
      <c r="A945" s="8">
        <v>942</v>
      </c>
      <c r="B945" s="9" t="str">
        <f>"林子"</f>
        <v>林子</v>
      </c>
      <c r="C945" s="9" t="s">
        <v>943</v>
      </c>
    </row>
    <row r="946" spans="1:3" s="2" customFormat="1" ht="24.75" customHeight="1">
      <c r="A946" s="8">
        <v>943</v>
      </c>
      <c r="B946" s="9" t="str">
        <f>"王璐琪"</f>
        <v>王璐琪</v>
      </c>
      <c r="C946" s="9" t="s">
        <v>944</v>
      </c>
    </row>
    <row r="947" spans="1:3" s="2" customFormat="1" ht="24.75" customHeight="1">
      <c r="A947" s="8">
        <v>944</v>
      </c>
      <c r="B947" s="9" t="str">
        <f>"刘晶"</f>
        <v>刘晶</v>
      </c>
      <c r="C947" s="9" t="s">
        <v>945</v>
      </c>
    </row>
    <row r="948" spans="1:3" s="2" customFormat="1" ht="24.75" customHeight="1">
      <c r="A948" s="8">
        <v>945</v>
      </c>
      <c r="B948" s="9" t="str">
        <f>"许凯灵"</f>
        <v>许凯灵</v>
      </c>
      <c r="C948" s="9" t="s">
        <v>946</v>
      </c>
    </row>
    <row r="949" spans="1:3" s="2" customFormat="1" ht="24.75" customHeight="1">
      <c r="A949" s="8">
        <v>946</v>
      </c>
      <c r="B949" s="9" t="str">
        <f>"林紫艺"</f>
        <v>林紫艺</v>
      </c>
      <c r="C949" s="9" t="s">
        <v>947</v>
      </c>
    </row>
    <row r="950" spans="1:3" s="2" customFormat="1" ht="24.75" customHeight="1">
      <c r="A950" s="8">
        <v>947</v>
      </c>
      <c r="B950" s="9" t="str">
        <f>"张智森"</f>
        <v>张智森</v>
      </c>
      <c r="C950" s="9" t="s">
        <v>948</v>
      </c>
    </row>
    <row r="951" spans="1:3" s="2" customFormat="1" ht="24.75" customHeight="1">
      <c r="A951" s="8">
        <v>948</v>
      </c>
      <c r="B951" s="9" t="str">
        <f>"王崇颖"</f>
        <v>王崇颖</v>
      </c>
      <c r="C951" s="9" t="s">
        <v>949</v>
      </c>
    </row>
    <row r="952" spans="1:3" s="2" customFormat="1" ht="24.75" customHeight="1">
      <c r="A952" s="8">
        <v>949</v>
      </c>
      <c r="B952" s="9" t="str">
        <f>"王森"</f>
        <v>王森</v>
      </c>
      <c r="C952" s="9" t="s">
        <v>950</v>
      </c>
    </row>
    <row r="953" spans="1:3" s="2" customFormat="1" ht="24.75" customHeight="1">
      <c r="A953" s="8">
        <v>950</v>
      </c>
      <c r="B953" s="9" t="str">
        <f>"许起宁"</f>
        <v>许起宁</v>
      </c>
      <c r="C953" s="9" t="s">
        <v>951</v>
      </c>
    </row>
    <row r="954" spans="1:3" s="2" customFormat="1" ht="24.75" customHeight="1">
      <c r="A954" s="8">
        <v>951</v>
      </c>
      <c r="B954" s="9" t="str">
        <f>"陈送莹"</f>
        <v>陈送莹</v>
      </c>
      <c r="C954" s="9" t="s">
        <v>952</v>
      </c>
    </row>
    <row r="955" spans="1:3" s="2" customFormat="1" ht="24.75" customHeight="1">
      <c r="A955" s="8">
        <v>952</v>
      </c>
      <c r="B955" s="9" t="str">
        <f>"王川儒"</f>
        <v>王川儒</v>
      </c>
      <c r="C955" s="9" t="s">
        <v>953</v>
      </c>
    </row>
    <row r="956" spans="1:3" s="2" customFormat="1" ht="24.75" customHeight="1">
      <c r="A956" s="8">
        <v>953</v>
      </c>
      <c r="B956" s="9" t="str">
        <f>"王和强"</f>
        <v>王和强</v>
      </c>
      <c r="C956" s="9" t="s">
        <v>954</v>
      </c>
    </row>
    <row r="957" spans="1:3" s="2" customFormat="1" ht="24.75" customHeight="1">
      <c r="A957" s="8">
        <v>954</v>
      </c>
      <c r="B957" s="9" t="str">
        <f>"任丽双"</f>
        <v>任丽双</v>
      </c>
      <c r="C957" s="9" t="s">
        <v>955</v>
      </c>
    </row>
    <row r="958" spans="1:3" s="2" customFormat="1" ht="24.75" customHeight="1">
      <c r="A958" s="8">
        <v>955</v>
      </c>
      <c r="B958" s="9" t="str">
        <f>"李儒瑞"</f>
        <v>李儒瑞</v>
      </c>
      <c r="C958" s="9" t="s">
        <v>956</v>
      </c>
    </row>
    <row r="959" spans="1:3" s="2" customFormat="1" ht="24.75" customHeight="1">
      <c r="A959" s="8">
        <v>956</v>
      </c>
      <c r="B959" s="9" t="str">
        <f>"吴小晶"</f>
        <v>吴小晶</v>
      </c>
      <c r="C959" s="9" t="s">
        <v>957</v>
      </c>
    </row>
    <row r="960" spans="1:3" s="2" customFormat="1" ht="24.75" customHeight="1">
      <c r="A960" s="8">
        <v>957</v>
      </c>
      <c r="B960" s="9" t="str">
        <f>"黄洁萍"</f>
        <v>黄洁萍</v>
      </c>
      <c r="C960" s="9" t="s">
        <v>958</v>
      </c>
    </row>
    <row r="961" spans="1:3" s="2" customFormat="1" ht="24.75" customHeight="1">
      <c r="A961" s="8">
        <v>958</v>
      </c>
      <c r="B961" s="9" t="str">
        <f>"陈莲美"</f>
        <v>陈莲美</v>
      </c>
      <c r="C961" s="9" t="s">
        <v>959</v>
      </c>
    </row>
    <row r="962" spans="1:3" s="2" customFormat="1" ht="24.75" customHeight="1">
      <c r="A962" s="8">
        <v>959</v>
      </c>
      <c r="B962" s="9" t="str">
        <f>"韩六妹"</f>
        <v>韩六妹</v>
      </c>
      <c r="C962" s="9" t="s">
        <v>960</v>
      </c>
    </row>
    <row r="963" spans="1:3" s="2" customFormat="1" ht="24.75" customHeight="1">
      <c r="A963" s="8">
        <v>960</v>
      </c>
      <c r="B963" s="9" t="str">
        <f>"赵津宇"</f>
        <v>赵津宇</v>
      </c>
      <c r="C963" s="9" t="s">
        <v>961</v>
      </c>
    </row>
    <row r="964" spans="1:3" s="2" customFormat="1" ht="24.75" customHeight="1">
      <c r="A964" s="8">
        <v>961</v>
      </c>
      <c r="B964" s="9" t="str">
        <f>"吴桂玲"</f>
        <v>吴桂玲</v>
      </c>
      <c r="C964" s="9" t="s">
        <v>962</v>
      </c>
    </row>
    <row r="965" spans="1:3" s="2" customFormat="1" ht="24.75" customHeight="1">
      <c r="A965" s="8">
        <v>962</v>
      </c>
      <c r="B965" s="9" t="str">
        <f>"施婷"</f>
        <v>施婷</v>
      </c>
      <c r="C965" s="9" t="s">
        <v>963</v>
      </c>
    </row>
    <row r="966" spans="1:3" s="2" customFormat="1" ht="24.75" customHeight="1">
      <c r="A966" s="8">
        <v>963</v>
      </c>
      <c r="B966" s="9" t="str">
        <f>"吴海桂"</f>
        <v>吴海桂</v>
      </c>
      <c r="C966" s="9" t="s">
        <v>964</v>
      </c>
    </row>
    <row r="967" spans="1:3" s="2" customFormat="1" ht="24.75" customHeight="1">
      <c r="A967" s="8">
        <v>964</v>
      </c>
      <c r="B967" s="9" t="str">
        <f>"陈方利"</f>
        <v>陈方利</v>
      </c>
      <c r="C967" s="9" t="s">
        <v>965</v>
      </c>
    </row>
    <row r="968" spans="1:3" s="2" customFormat="1" ht="24.75" customHeight="1">
      <c r="A968" s="8">
        <v>965</v>
      </c>
      <c r="B968" s="9" t="str">
        <f>"王红姑"</f>
        <v>王红姑</v>
      </c>
      <c r="C968" s="9" t="s">
        <v>966</v>
      </c>
    </row>
    <row r="969" spans="1:3" s="2" customFormat="1" ht="24.75" customHeight="1">
      <c r="A969" s="8">
        <v>966</v>
      </c>
      <c r="B969" s="9" t="str">
        <f>"黎逢彩"</f>
        <v>黎逢彩</v>
      </c>
      <c r="C969" s="9" t="s">
        <v>967</v>
      </c>
    </row>
    <row r="970" spans="1:3" s="2" customFormat="1" ht="24.75" customHeight="1">
      <c r="A970" s="8">
        <v>967</v>
      </c>
      <c r="B970" s="9" t="str">
        <f>"周孟莹"</f>
        <v>周孟莹</v>
      </c>
      <c r="C970" s="9" t="s">
        <v>968</v>
      </c>
    </row>
    <row r="971" spans="1:3" s="2" customFormat="1" ht="24.75" customHeight="1">
      <c r="A971" s="8">
        <v>968</v>
      </c>
      <c r="B971" s="9" t="str">
        <f>"符晶晶"</f>
        <v>符晶晶</v>
      </c>
      <c r="C971" s="9" t="s">
        <v>969</v>
      </c>
    </row>
    <row r="972" spans="1:3" s="2" customFormat="1" ht="24.75" customHeight="1">
      <c r="A972" s="8">
        <v>969</v>
      </c>
      <c r="B972" s="9" t="str">
        <f>"纪定威"</f>
        <v>纪定威</v>
      </c>
      <c r="C972" s="9" t="s">
        <v>970</v>
      </c>
    </row>
    <row r="973" spans="1:3" s="2" customFormat="1" ht="24.75" customHeight="1">
      <c r="A973" s="8">
        <v>970</v>
      </c>
      <c r="B973" s="9" t="str">
        <f>"李晶晶"</f>
        <v>李晶晶</v>
      </c>
      <c r="C973" s="9" t="s">
        <v>971</v>
      </c>
    </row>
    <row r="974" spans="1:3" s="2" customFormat="1" ht="24.75" customHeight="1">
      <c r="A974" s="8">
        <v>971</v>
      </c>
      <c r="B974" s="9" t="str">
        <f>"易秀奇"</f>
        <v>易秀奇</v>
      </c>
      <c r="C974" s="9" t="s">
        <v>972</v>
      </c>
    </row>
    <row r="975" spans="1:3" s="2" customFormat="1" ht="24.75" customHeight="1">
      <c r="A975" s="8">
        <v>972</v>
      </c>
      <c r="B975" s="9" t="str">
        <f>"邓聪绍"</f>
        <v>邓聪绍</v>
      </c>
      <c r="C975" s="9" t="s">
        <v>973</v>
      </c>
    </row>
    <row r="976" spans="1:3" s="2" customFormat="1" ht="24.75" customHeight="1">
      <c r="A976" s="8">
        <v>973</v>
      </c>
      <c r="B976" s="9" t="str">
        <f>"麦全卫"</f>
        <v>麦全卫</v>
      </c>
      <c r="C976" s="9" t="s">
        <v>974</v>
      </c>
    </row>
    <row r="977" spans="1:3" s="2" customFormat="1" ht="24.75" customHeight="1">
      <c r="A977" s="8">
        <v>974</v>
      </c>
      <c r="B977" s="9" t="str">
        <f>"陈宁"</f>
        <v>陈宁</v>
      </c>
      <c r="C977" s="9" t="s">
        <v>975</v>
      </c>
    </row>
    <row r="978" spans="1:3" s="2" customFormat="1" ht="24.75" customHeight="1">
      <c r="A978" s="8">
        <v>975</v>
      </c>
      <c r="B978" s="9" t="str">
        <f>"朱厚宣"</f>
        <v>朱厚宣</v>
      </c>
      <c r="C978" s="9" t="s">
        <v>976</v>
      </c>
    </row>
    <row r="979" spans="1:3" s="2" customFormat="1" ht="24.75" customHeight="1">
      <c r="A979" s="8">
        <v>976</v>
      </c>
      <c r="B979" s="9" t="str">
        <f>"王大刚"</f>
        <v>王大刚</v>
      </c>
      <c r="C979" s="9" t="s">
        <v>977</v>
      </c>
    </row>
    <row r="980" spans="1:3" s="2" customFormat="1" ht="24.75" customHeight="1">
      <c r="A980" s="8">
        <v>977</v>
      </c>
      <c r="B980" s="9" t="str">
        <f>"郑丁健"</f>
        <v>郑丁健</v>
      </c>
      <c r="C980" s="9" t="s">
        <v>978</v>
      </c>
    </row>
    <row r="981" spans="1:3" s="2" customFormat="1" ht="24.75" customHeight="1">
      <c r="A981" s="8">
        <v>978</v>
      </c>
      <c r="B981" s="9" t="str">
        <f>"刘扬"</f>
        <v>刘扬</v>
      </c>
      <c r="C981" s="9" t="s">
        <v>979</v>
      </c>
    </row>
    <row r="982" spans="1:3" s="2" customFormat="1" ht="24.75" customHeight="1">
      <c r="A982" s="8">
        <v>979</v>
      </c>
      <c r="B982" s="9" t="str">
        <f>"陈奕锦"</f>
        <v>陈奕锦</v>
      </c>
      <c r="C982" s="9" t="s">
        <v>980</v>
      </c>
    </row>
    <row r="983" spans="1:3" s="2" customFormat="1" ht="24.75" customHeight="1">
      <c r="A983" s="8">
        <v>980</v>
      </c>
      <c r="B983" s="9" t="str">
        <f>"蔡亲凡"</f>
        <v>蔡亲凡</v>
      </c>
      <c r="C983" s="9" t="s">
        <v>981</v>
      </c>
    </row>
    <row r="984" spans="1:3" s="2" customFormat="1" ht="24.75" customHeight="1">
      <c r="A984" s="8">
        <v>981</v>
      </c>
      <c r="B984" s="9" t="str">
        <f>"王燕舞"</f>
        <v>王燕舞</v>
      </c>
      <c r="C984" s="9" t="s">
        <v>982</v>
      </c>
    </row>
    <row r="985" spans="1:3" s="2" customFormat="1" ht="24.75" customHeight="1">
      <c r="A985" s="8">
        <v>982</v>
      </c>
      <c r="B985" s="9" t="str">
        <f>"陈云霞"</f>
        <v>陈云霞</v>
      </c>
      <c r="C985" s="9" t="s">
        <v>983</v>
      </c>
    </row>
    <row r="986" spans="1:3" s="2" customFormat="1" ht="24.75" customHeight="1">
      <c r="A986" s="8">
        <v>983</v>
      </c>
      <c r="B986" s="9" t="str">
        <f>"钟易汝"</f>
        <v>钟易汝</v>
      </c>
      <c r="C986" s="9" t="s">
        <v>984</v>
      </c>
    </row>
    <row r="987" spans="1:3" s="2" customFormat="1" ht="24.75" customHeight="1">
      <c r="A987" s="8">
        <v>984</v>
      </c>
      <c r="B987" s="9" t="str">
        <f>"符艳丽"</f>
        <v>符艳丽</v>
      </c>
      <c r="C987" s="9" t="s">
        <v>985</v>
      </c>
    </row>
    <row r="988" spans="1:3" s="2" customFormat="1" ht="24.75" customHeight="1">
      <c r="A988" s="8">
        <v>985</v>
      </c>
      <c r="B988" s="9" t="str">
        <f>"陈秀李"</f>
        <v>陈秀李</v>
      </c>
      <c r="C988" s="9" t="s">
        <v>986</v>
      </c>
    </row>
    <row r="989" spans="1:3" s="2" customFormat="1" ht="24.75" customHeight="1">
      <c r="A989" s="8">
        <v>986</v>
      </c>
      <c r="B989" s="9" t="str">
        <f>"罗雨蝶"</f>
        <v>罗雨蝶</v>
      </c>
      <c r="C989" s="9" t="s">
        <v>987</v>
      </c>
    </row>
    <row r="990" spans="1:3" s="2" customFormat="1" ht="24.75" customHeight="1">
      <c r="A990" s="8">
        <v>987</v>
      </c>
      <c r="B990" s="9" t="str">
        <f>"张紫玲"</f>
        <v>张紫玲</v>
      </c>
      <c r="C990" s="9" t="s">
        <v>988</v>
      </c>
    </row>
    <row r="991" spans="1:3" s="2" customFormat="1" ht="24.75" customHeight="1">
      <c r="A991" s="8">
        <v>988</v>
      </c>
      <c r="B991" s="9" t="str">
        <f>"林明杰"</f>
        <v>林明杰</v>
      </c>
      <c r="C991" s="9" t="s">
        <v>989</v>
      </c>
    </row>
    <row r="992" spans="1:3" s="2" customFormat="1" ht="24.75" customHeight="1">
      <c r="A992" s="8">
        <v>989</v>
      </c>
      <c r="B992" s="9" t="str">
        <f>"周璇"</f>
        <v>周璇</v>
      </c>
      <c r="C992" s="9" t="s">
        <v>990</v>
      </c>
    </row>
    <row r="993" spans="1:3" s="2" customFormat="1" ht="24.75" customHeight="1">
      <c r="A993" s="8">
        <v>990</v>
      </c>
      <c r="B993" s="9" t="str">
        <f>"罗红莹"</f>
        <v>罗红莹</v>
      </c>
      <c r="C993" s="9" t="s">
        <v>991</v>
      </c>
    </row>
    <row r="994" spans="1:3" s="2" customFormat="1" ht="24.75" customHeight="1">
      <c r="A994" s="8">
        <v>991</v>
      </c>
      <c r="B994" s="9" t="str">
        <f>"张霞"</f>
        <v>张霞</v>
      </c>
      <c r="C994" s="9" t="s">
        <v>992</v>
      </c>
    </row>
    <row r="995" spans="1:3" s="2" customFormat="1" ht="24.75" customHeight="1">
      <c r="A995" s="8">
        <v>992</v>
      </c>
      <c r="B995" s="9" t="str">
        <f>"潘孝彤"</f>
        <v>潘孝彤</v>
      </c>
      <c r="C995" s="9" t="s">
        <v>993</v>
      </c>
    </row>
    <row r="996" spans="1:3" s="2" customFormat="1" ht="24.75" customHeight="1">
      <c r="A996" s="8">
        <v>993</v>
      </c>
      <c r="B996" s="9" t="str">
        <f>"朱娇"</f>
        <v>朱娇</v>
      </c>
      <c r="C996" s="9" t="s">
        <v>994</v>
      </c>
    </row>
    <row r="997" spans="1:3" s="2" customFormat="1" ht="24.75" customHeight="1">
      <c r="A997" s="8">
        <v>994</v>
      </c>
      <c r="B997" s="9" t="str">
        <f>"李水银"</f>
        <v>李水银</v>
      </c>
      <c r="C997" s="9" t="s">
        <v>995</v>
      </c>
    </row>
    <row r="998" spans="1:3" s="2" customFormat="1" ht="24.75" customHeight="1">
      <c r="A998" s="8">
        <v>995</v>
      </c>
      <c r="B998" s="9" t="str">
        <f>"林洪康"</f>
        <v>林洪康</v>
      </c>
      <c r="C998" s="9" t="s">
        <v>996</v>
      </c>
    </row>
    <row r="999" spans="1:3" s="2" customFormat="1" ht="24.75" customHeight="1">
      <c r="A999" s="8">
        <v>996</v>
      </c>
      <c r="B999" s="9" t="str">
        <f>"王冬美"</f>
        <v>王冬美</v>
      </c>
      <c r="C999" s="9" t="s">
        <v>997</v>
      </c>
    </row>
    <row r="1000" spans="1:3" s="2" customFormat="1" ht="24.75" customHeight="1">
      <c r="A1000" s="8">
        <v>997</v>
      </c>
      <c r="B1000" s="9" t="str">
        <f>"符倩倩"</f>
        <v>符倩倩</v>
      </c>
      <c r="C1000" s="9" t="s">
        <v>998</v>
      </c>
    </row>
    <row r="1001" spans="1:3" s="2" customFormat="1" ht="24.75" customHeight="1">
      <c r="A1001" s="8">
        <v>998</v>
      </c>
      <c r="B1001" s="9" t="str">
        <f>"袁会政"</f>
        <v>袁会政</v>
      </c>
      <c r="C1001" s="9" t="s">
        <v>999</v>
      </c>
    </row>
    <row r="1002" spans="1:3" s="2" customFormat="1" ht="24.75" customHeight="1">
      <c r="A1002" s="8">
        <v>999</v>
      </c>
      <c r="B1002" s="9" t="str">
        <f>"王邦权"</f>
        <v>王邦权</v>
      </c>
      <c r="C1002" s="9" t="s">
        <v>1000</v>
      </c>
    </row>
    <row r="1003" spans="1:3" s="2" customFormat="1" ht="24.75" customHeight="1">
      <c r="A1003" s="8">
        <v>1000</v>
      </c>
      <c r="B1003" s="9" t="str">
        <f>"符怡"</f>
        <v>符怡</v>
      </c>
      <c r="C1003" s="9" t="s">
        <v>1001</v>
      </c>
    </row>
    <row r="1004" spans="1:3" s="2" customFormat="1" ht="24.75" customHeight="1">
      <c r="A1004" s="8">
        <v>1001</v>
      </c>
      <c r="B1004" s="9" t="str">
        <f>"吴燕飞"</f>
        <v>吴燕飞</v>
      </c>
      <c r="C1004" s="9" t="s">
        <v>1002</v>
      </c>
    </row>
    <row r="1005" spans="1:3" s="2" customFormat="1" ht="24.75" customHeight="1">
      <c r="A1005" s="8">
        <v>1002</v>
      </c>
      <c r="B1005" s="9" t="str">
        <f>"黄贞"</f>
        <v>黄贞</v>
      </c>
      <c r="C1005" s="9" t="s">
        <v>1003</v>
      </c>
    </row>
    <row r="1006" spans="1:3" s="2" customFormat="1" ht="24.75" customHeight="1">
      <c r="A1006" s="8">
        <v>1003</v>
      </c>
      <c r="B1006" s="9" t="str">
        <f>"黄志明"</f>
        <v>黄志明</v>
      </c>
      <c r="C1006" s="9" t="s">
        <v>1004</v>
      </c>
    </row>
    <row r="1007" spans="1:3" s="2" customFormat="1" ht="24.75" customHeight="1">
      <c r="A1007" s="8">
        <v>1004</v>
      </c>
      <c r="B1007" s="9" t="str">
        <f>"雷坚军"</f>
        <v>雷坚军</v>
      </c>
      <c r="C1007" s="9" t="s">
        <v>1005</v>
      </c>
    </row>
    <row r="1008" spans="1:3" s="2" customFormat="1" ht="24.75" customHeight="1">
      <c r="A1008" s="8">
        <v>1005</v>
      </c>
      <c r="B1008" s="9" t="str">
        <f>"薛奇民"</f>
        <v>薛奇民</v>
      </c>
      <c r="C1008" s="9" t="s">
        <v>1006</v>
      </c>
    </row>
    <row r="1009" spans="1:3" s="2" customFormat="1" ht="24.75" customHeight="1">
      <c r="A1009" s="8">
        <v>1006</v>
      </c>
      <c r="B1009" s="9" t="str">
        <f>"蔡仁鹏"</f>
        <v>蔡仁鹏</v>
      </c>
      <c r="C1009" s="9" t="s">
        <v>1007</v>
      </c>
    </row>
    <row r="1010" spans="1:3" s="2" customFormat="1" ht="24.75" customHeight="1">
      <c r="A1010" s="8">
        <v>1007</v>
      </c>
      <c r="B1010" s="9" t="str">
        <f>"蔡笃颖"</f>
        <v>蔡笃颖</v>
      </c>
      <c r="C1010" s="9" t="s">
        <v>1008</v>
      </c>
    </row>
    <row r="1011" spans="1:3" s="2" customFormat="1" ht="24.75" customHeight="1">
      <c r="A1011" s="8">
        <v>1008</v>
      </c>
      <c r="B1011" s="9" t="str">
        <f>"王贻发"</f>
        <v>王贻发</v>
      </c>
      <c r="C1011" s="9" t="s">
        <v>1009</v>
      </c>
    </row>
    <row r="1012" spans="1:3" s="2" customFormat="1" ht="24.75" customHeight="1">
      <c r="A1012" s="8">
        <v>1009</v>
      </c>
      <c r="B1012" s="9" t="str">
        <f>"黄秋霞"</f>
        <v>黄秋霞</v>
      </c>
      <c r="C1012" s="9" t="s">
        <v>1010</v>
      </c>
    </row>
    <row r="1013" spans="1:3" s="2" customFormat="1" ht="24.75" customHeight="1">
      <c r="A1013" s="8">
        <v>1010</v>
      </c>
      <c r="B1013" s="9" t="str">
        <f>"刘裕花"</f>
        <v>刘裕花</v>
      </c>
      <c r="C1013" s="9" t="s">
        <v>1011</v>
      </c>
    </row>
    <row r="1014" spans="1:3" s="2" customFormat="1" ht="24.75" customHeight="1">
      <c r="A1014" s="8">
        <v>1011</v>
      </c>
      <c r="B1014" s="9" t="str">
        <f>"包兵兵"</f>
        <v>包兵兵</v>
      </c>
      <c r="C1014" s="9" t="s">
        <v>1012</v>
      </c>
    </row>
    <row r="1015" spans="1:3" s="2" customFormat="1" ht="24.75" customHeight="1">
      <c r="A1015" s="8">
        <v>1012</v>
      </c>
      <c r="B1015" s="9" t="str">
        <f>"朱小丽"</f>
        <v>朱小丽</v>
      </c>
      <c r="C1015" s="9" t="s">
        <v>1013</v>
      </c>
    </row>
    <row r="1016" spans="1:3" s="2" customFormat="1" ht="24.75" customHeight="1">
      <c r="A1016" s="8">
        <v>1013</v>
      </c>
      <c r="B1016" s="9" t="str">
        <f>"王一桔"</f>
        <v>王一桔</v>
      </c>
      <c r="C1016" s="9" t="s">
        <v>1014</v>
      </c>
    </row>
    <row r="1017" spans="1:3" s="2" customFormat="1" ht="24.75" customHeight="1">
      <c r="A1017" s="8">
        <v>1014</v>
      </c>
      <c r="B1017" s="9" t="str">
        <f>"王海桃"</f>
        <v>王海桃</v>
      </c>
      <c r="C1017" s="9" t="s">
        <v>1015</v>
      </c>
    </row>
    <row r="1018" spans="1:3" s="2" customFormat="1" ht="24.75" customHeight="1">
      <c r="A1018" s="8">
        <v>1015</v>
      </c>
      <c r="B1018" s="9" t="str">
        <f>"关冬蓉"</f>
        <v>关冬蓉</v>
      </c>
      <c r="C1018" s="9" t="s">
        <v>1016</v>
      </c>
    </row>
    <row r="1019" spans="1:3" s="2" customFormat="1" ht="24.75" customHeight="1">
      <c r="A1019" s="8">
        <v>1016</v>
      </c>
      <c r="B1019" s="9" t="str">
        <f>"廖孝彬"</f>
        <v>廖孝彬</v>
      </c>
      <c r="C1019" s="9" t="s">
        <v>1017</v>
      </c>
    </row>
    <row r="1020" spans="1:3" s="2" customFormat="1" ht="24.75" customHeight="1">
      <c r="A1020" s="8">
        <v>1017</v>
      </c>
      <c r="B1020" s="9" t="str">
        <f>"陈冠成"</f>
        <v>陈冠成</v>
      </c>
      <c r="C1020" s="9" t="s">
        <v>1018</v>
      </c>
    </row>
    <row r="1021" spans="1:3" s="2" customFormat="1" ht="24.75" customHeight="1">
      <c r="A1021" s="8">
        <v>1018</v>
      </c>
      <c r="B1021" s="9" t="str">
        <f>"陈慧"</f>
        <v>陈慧</v>
      </c>
      <c r="C1021" s="9" t="s">
        <v>1019</v>
      </c>
    </row>
    <row r="1022" spans="1:3" s="2" customFormat="1" ht="24.75" customHeight="1">
      <c r="A1022" s="8">
        <v>1019</v>
      </c>
      <c r="B1022" s="9" t="str">
        <f>"梁桐"</f>
        <v>梁桐</v>
      </c>
      <c r="C1022" s="9" t="s">
        <v>1020</v>
      </c>
    </row>
    <row r="1023" spans="1:3" s="2" customFormat="1" ht="24.75" customHeight="1">
      <c r="A1023" s="8">
        <v>1020</v>
      </c>
      <c r="B1023" s="9" t="str">
        <f>"余荟吉"</f>
        <v>余荟吉</v>
      </c>
      <c r="C1023" s="9" t="s">
        <v>1021</v>
      </c>
    </row>
    <row r="1024" spans="1:3" s="2" customFormat="1" ht="24.75" customHeight="1">
      <c r="A1024" s="8">
        <v>1021</v>
      </c>
      <c r="B1024" s="9" t="str">
        <f>"王莹莹"</f>
        <v>王莹莹</v>
      </c>
      <c r="C1024" s="9" t="s">
        <v>1022</v>
      </c>
    </row>
    <row r="1025" spans="1:3" s="2" customFormat="1" ht="24.75" customHeight="1">
      <c r="A1025" s="8">
        <v>1022</v>
      </c>
      <c r="B1025" s="9" t="str">
        <f>"史才通"</f>
        <v>史才通</v>
      </c>
      <c r="C1025" s="9" t="s">
        <v>1023</v>
      </c>
    </row>
    <row r="1026" spans="1:3" s="2" customFormat="1" ht="24.75" customHeight="1">
      <c r="A1026" s="8">
        <v>1023</v>
      </c>
      <c r="B1026" s="9" t="str">
        <f>"王劲杨"</f>
        <v>王劲杨</v>
      </c>
      <c r="C1026" s="9" t="s">
        <v>1024</v>
      </c>
    </row>
    <row r="1027" spans="1:3" s="2" customFormat="1" ht="24.75" customHeight="1">
      <c r="A1027" s="8">
        <v>1024</v>
      </c>
      <c r="B1027" s="9" t="str">
        <f>"王军"</f>
        <v>王军</v>
      </c>
      <c r="C1027" s="9" t="s">
        <v>1025</v>
      </c>
    </row>
    <row r="1028" spans="1:3" s="2" customFormat="1" ht="24.75" customHeight="1">
      <c r="A1028" s="8">
        <v>1025</v>
      </c>
      <c r="B1028" s="9" t="str">
        <f>"郭美球"</f>
        <v>郭美球</v>
      </c>
      <c r="C1028" s="9" t="s">
        <v>1026</v>
      </c>
    </row>
    <row r="1029" spans="1:3" s="2" customFormat="1" ht="24.75" customHeight="1">
      <c r="A1029" s="8">
        <v>1026</v>
      </c>
      <c r="B1029" s="9" t="str">
        <f>"张玮"</f>
        <v>张玮</v>
      </c>
      <c r="C1029" s="9" t="s">
        <v>1027</v>
      </c>
    </row>
    <row r="1030" spans="1:3" s="2" customFormat="1" ht="24.75" customHeight="1">
      <c r="A1030" s="8">
        <v>1027</v>
      </c>
      <c r="B1030" s="9" t="str">
        <f>"符庆天"</f>
        <v>符庆天</v>
      </c>
      <c r="C1030" s="9" t="s">
        <v>1028</v>
      </c>
    </row>
    <row r="1031" spans="1:3" s="2" customFormat="1" ht="24.75" customHeight="1">
      <c r="A1031" s="8">
        <v>1028</v>
      </c>
      <c r="B1031" s="9" t="str">
        <f>"姜金雨"</f>
        <v>姜金雨</v>
      </c>
      <c r="C1031" s="9" t="s">
        <v>1029</v>
      </c>
    </row>
    <row r="1032" spans="1:3" s="2" customFormat="1" ht="24.75" customHeight="1">
      <c r="A1032" s="8">
        <v>1029</v>
      </c>
      <c r="B1032" s="9" t="str">
        <f>"林日妙"</f>
        <v>林日妙</v>
      </c>
      <c r="C1032" s="9" t="s">
        <v>1030</v>
      </c>
    </row>
    <row r="1033" spans="1:3" s="2" customFormat="1" ht="24.75" customHeight="1">
      <c r="A1033" s="8">
        <v>1030</v>
      </c>
      <c r="B1033" s="9" t="str">
        <f>"杜春虹"</f>
        <v>杜春虹</v>
      </c>
      <c r="C1033" s="9" t="s">
        <v>1031</v>
      </c>
    </row>
    <row r="1034" spans="1:3" s="2" customFormat="1" ht="24.75" customHeight="1">
      <c r="A1034" s="8">
        <v>1031</v>
      </c>
      <c r="B1034" s="9" t="str">
        <f>"张芳华"</f>
        <v>张芳华</v>
      </c>
      <c r="C1034" s="9" t="s">
        <v>1032</v>
      </c>
    </row>
    <row r="1035" spans="1:3" s="2" customFormat="1" ht="24.75" customHeight="1">
      <c r="A1035" s="8">
        <v>1032</v>
      </c>
      <c r="B1035" s="9" t="str">
        <f>"陈林燕"</f>
        <v>陈林燕</v>
      </c>
      <c r="C1035" s="9" t="s">
        <v>1033</v>
      </c>
    </row>
    <row r="1036" spans="1:3" s="2" customFormat="1" ht="24.75" customHeight="1">
      <c r="A1036" s="8">
        <v>1033</v>
      </c>
      <c r="B1036" s="9" t="str">
        <f>"莫翠妃"</f>
        <v>莫翠妃</v>
      </c>
      <c r="C1036" s="9" t="s">
        <v>1034</v>
      </c>
    </row>
    <row r="1037" spans="1:3" s="2" customFormat="1" ht="24.75" customHeight="1">
      <c r="A1037" s="8">
        <v>1034</v>
      </c>
      <c r="B1037" s="9" t="str">
        <f>"冯梦"</f>
        <v>冯梦</v>
      </c>
      <c r="C1037" s="9" t="s">
        <v>1035</v>
      </c>
    </row>
    <row r="1038" spans="1:3" s="2" customFormat="1" ht="24.75" customHeight="1">
      <c r="A1038" s="8">
        <v>1035</v>
      </c>
      <c r="B1038" s="9" t="str">
        <f>"刘元浪"</f>
        <v>刘元浪</v>
      </c>
      <c r="C1038" s="9" t="s">
        <v>1036</v>
      </c>
    </row>
    <row r="1039" spans="1:3" s="2" customFormat="1" ht="24.75" customHeight="1">
      <c r="A1039" s="8">
        <v>1036</v>
      </c>
      <c r="B1039" s="9" t="str">
        <f>"吴祥瑞"</f>
        <v>吴祥瑞</v>
      </c>
      <c r="C1039" s="9" t="s">
        <v>1037</v>
      </c>
    </row>
    <row r="1040" spans="1:3" s="2" customFormat="1" ht="24.75" customHeight="1">
      <c r="A1040" s="8">
        <v>1037</v>
      </c>
      <c r="B1040" s="9" t="str">
        <f>"徐奇亮"</f>
        <v>徐奇亮</v>
      </c>
      <c r="C1040" s="9" t="s">
        <v>1038</v>
      </c>
    </row>
    <row r="1041" spans="1:3" s="2" customFormat="1" ht="24.75" customHeight="1">
      <c r="A1041" s="8">
        <v>1038</v>
      </c>
      <c r="B1041" s="9" t="str">
        <f>"王刚"</f>
        <v>王刚</v>
      </c>
      <c r="C1041" s="9" t="s">
        <v>1039</v>
      </c>
    </row>
    <row r="1042" spans="1:3" s="2" customFormat="1" ht="24.75" customHeight="1">
      <c r="A1042" s="8">
        <v>1039</v>
      </c>
      <c r="B1042" s="9" t="str">
        <f>"李静姣"</f>
        <v>李静姣</v>
      </c>
      <c r="C1042" s="9" t="s">
        <v>1040</v>
      </c>
    </row>
    <row r="1043" spans="1:3" s="2" customFormat="1" ht="24.75" customHeight="1">
      <c r="A1043" s="8">
        <v>1040</v>
      </c>
      <c r="B1043" s="9" t="str">
        <f>"羊秋燕"</f>
        <v>羊秋燕</v>
      </c>
      <c r="C1043" s="9" t="s">
        <v>1041</v>
      </c>
    </row>
    <row r="1044" spans="1:3" s="2" customFormat="1" ht="24.75" customHeight="1">
      <c r="A1044" s="8">
        <v>1041</v>
      </c>
      <c r="B1044" s="9" t="str">
        <f>"王玉文"</f>
        <v>王玉文</v>
      </c>
      <c r="C1044" s="9" t="s">
        <v>1042</v>
      </c>
    </row>
    <row r="1045" spans="1:3" s="2" customFormat="1" ht="24.75" customHeight="1">
      <c r="A1045" s="8">
        <v>1042</v>
      </c>
      <c r="B1045" s="9" t="str">
        <f>"王祺儒"</f>
        <v>王祺儒</v>
      </c>
      <c r="C1045" s="9" t="s">
        <v>1043</v>
      </c>
    </row>
    <row r="1046" spans="1:3" s="2" customFormat="1" ht="24.75" customHeight="1">
      <c r="A1046" s="8">
        <v>1043</v>
      </c>
      <c r="B1046" s="9" t="str">
        <f>"邢增智"</f>
        <v>邢增智</v>
      </c>
      <c r="C1046" s="9" t="s">
        <v>1044</v>
      </c>
    </row>
    <row r="1047" spans="1:3" s="2" customFormat="1" ht="24.75" customHeight="1">
      <c r="A1047" s="8">
        <v>1044</v>
      </c>
      <c r="B1047" s="9" t="str">
        <f>"刘元衡"</f>
        <v>刘元衡</v>
      </c>
      <c r="C1047" s="9" t="s">
        <v>1045</v>
      </c>
    </row>
    <row r="1048" spans="1:3" s="2" customFormat="1" ht="24.75" customHeight="1">
      <c r="A1048" s="8">
        <v>1045</v>
      </c>
      <c r="B1048" s="9" t="str">
        <f>"王大导"</f>
        <v>王大导</v>
      </c>
      <c r="C1048" s="9" t="s">
        <v>1046</v>
      </c>
    </row>
    <row r="1049" spans="1:3" s="2" customFormat="1" ht="24.75" customHeight="1">
      <c r="A1049" s="8">
        <v>1046</v>
      </c>
      <c r="B1049" s="9" t="str">
        <f>"徐成"</f>
        <v>徐成</v>
      </c>
      <c r="C1049" s="9" t="s">
        <v>1047</v>
      </c>
    </row>
    <row r="1050" spans="1:3" s="2" customFormat="1" ht="24.75" customHeight="1">
      <c r="A1050" s="8">
        <v>1047</v>
      </c>
      <c r="B1050" s="9" t="str">
        <f>"王港"</f>
        <v>王港</v>
      </c>
      <c r="C1050" s="9" t="s">
        <v>1048</v>
      </c>
    </row>
    <row r="1051" spans="1:3" s="2" customFormat="1" ht="24.75" customHeight="1">
      <c r="A1051" s="8">
        <v>1048</v>
      </c>
      <c r="B1051" s="9" t="str">
        <f>"胡娇丹"</f>
        <v>胡娇丹</v>
      </c>
      <c r="C1051" s="9" t="s">
        <v>1049</v>
      </c>
    </row>
    <row r="1052" spans="1:3" s="2" customFormat="1" ht="24.75" customHeight="1">
      <c r="A1052" s="8">
        <v>1049</v>
      </c>
      <c r="B1052" s="9" t="str">
        <f>"周月"</f>
        <v>周月</v>
      </c>
      <c r="C1052" s="9" t="s">
        <v>1050</v>
      </c>
    </row>
    <row r="1053" spans="1:3" s="2" customFormat="1" ht="24.75" customHeight="1">
      <c r="A1053" s="8">
        <v>1050</v>
      </c>
      <c r="B1053" s="9" t="str">
        <f>"符诒洪"</f>
        <v>符诒洪</v>
      </c>
      <c r="C1053" s="9" t="s">
        <v>1051</v>
      </c>
    </row>
    <row r="1054" spans="1:3" s="2" customFormat="1" ht="24.75" customHeight="1">
      <c r="A1054" s="8">
        <v>1051</v>
      </c>
      <c r="B1054" s="9" t="str">
        <f>"符洺睿"</f>
        <v>符洺睿</v>
      </c>
      <c r="C1054" s="9" t="s">
        <v>1052</v>
      </c>
    </row>
    <row r="1055" spans="1:3" s="2" customFormat="1" ht="24.75" customHeight="1">
      <c r="A1055" s="8">
        <v>1052</v>
      </c>
      <c r="B1055" s="9" t="str">
        <f>"何元娟"</f>
        <v>何元娟</v>
      </c>
      <c r="C1055" s="9" t="s">
        <v>1053</v>
      </c>
    </row>
    <row r="1056" spans="1:3" s="2" customFormat="1" ht="24.75" customHeight="1">
      <c r="A1056" s="8">
        <v>1053</v>
      </c>
      <c r="B1056" s="9" t="str">
        <f>"吴莹"</f>
        <v>吴莹</v>
      </c>
      <c r="C1056" s="9" t="s">
        <v>1054</v>
      </c>
    </row>
    <row r="1057" spans="1:3" s="2" customFormat="1" ht="24.75" customHeight="1">
      <c r="A1057" s="8">
        <v>1054</v>
      </c>
      <c r="B1057" s="9" t="str">
        <f>"吉少稀"</f>
        <v>吉少稀</v>
      </c>
      <c r="C1057" s="9" t="s">
        <v>1055</v>
      </c>
    </row>
    <row r="1058" spans="1:3" s="2" customFormat="1" ht="24.75" customHeight="1">
      <c r="A1058" s="8">
        <v>1055</v>
      </c>
      <c r="B1058" s="9" t="str">
        <f>"吴艳"</f>
        <v>吴艳</v>
      </c>
      <c r="C1058" s="9" t="s">
        <v>1056</v>
      </c>
    </row>
    <row r="1059" spans="1:3" s="2" customFormat="1" ht="24.75" customHeight="1">
      <c r="A1059" s="8">
        <v>1056</v>
      </c>
      <c r="B1059" s="9" t="str">
        <f>"史全锋"</f>
        <v>史全锋</v>
      </c>
      <c r="C1059" s="9" t="s">
        <v>1057</v>
      </c>
    </row>
    <row r="1060" spans="1:3" s="2" customFormat="1" ht="24.75" customHeight="1">
      <c r="A1060" s="8">
        <v>1057</v>
      </c>
      <c r="B1060" s="9" t="str">
        <f>"朱武青"</f>
        <v>朱武青</v>
      </c>
      <c r="C1060" s="9" t="s">
        <v>1058</v>
      </c>
    </row>
    <row r="1061" spans="1:3" s="2" customFormat="1" ht="24.75" customHeight="1">
      <c r="A1061" s="8">
        <v>1058</v>
      </c>
      <c r="B1061" s="9" t="str">
        <f>"蔡亲铭"</f>
        <v>蔡亲铭</v>
      </c>
      <c r="C1061" s="9" t="s">
        <v>1059</v>
      </c>
    </row>
    <row r="1062" spans="1:3" s="2" customFormat="1" ht="24.75" customHeight="1">
      <c r="A1062" s="8">
        <v>1059</v>
      </c>
      <c r="B1062" s="9" t="str">
        <f>"王小骄"</f>
        <v>王小骄</v>
      </c>
      <c r="C1062" s="9" t="s">
        <v>1060</v>
      </c>
    </row>
    <row r="1063" spans="1:3" s="2" customFormat="1" ht="24.75" customHeight="1">
      <c r="A1063" s="8">
        <v>1060</v>
      </c>
      <c r="B1063" s="9" t="str">
        <f>"何文斌"</f>
        <v>何文斌</v>
      </c>
      <c r="C1063" s="9" t="s">
        <v>1061</v>
      </c>
    </row>
    <row r="1064" spans="1:3" s="2" customFormat="1" ht="24.75" customHeight="1">
      <c r="A1064" s="8">
        <v>1061</v>
      </c>
      <c r="B1064" s="9" t="str">
        <f>"程子豪"</f>
        <v>程子豪</v>
      </c>
      <c r="C1064" s="9" t="s">
        <v>1062</v>
      </c>
    </row>
    <row r="1065" spans="1:3" s="2" customFormat="1" ht="24.75" customHeight="1">
      <c r="A1065" s="8">
        <v>1062</v>
      </c>
      <c r="B1065" s="9" t="str">
        <f>"章欣"</f>
        <v>章欣</v>
      </c>
      <c r="C1065" s="9" t="s">
        <v>1063</v>
      </c>
    </row>
    <row r="1066" spans="1:3" s="2" customFormat="1" ht="24.75" customHeight="1">
      <c r="A1066" s="8">
        <v>1063</v>
      </c>
      <c r="B1066" s="9" t="str">
        <f>"陈晓斌"</f>
        <v>陈晓斌</v>
      </c>
      <c r="C1066" s="9" t="s">
        <v>1064</v>
      </c>
    </row>
    <row r="1067" spans="1:3" s="2" customFormat="1" ht="24.75" customHeight="1">
      <c r="A1067" s="8">
        <v>1064</v>
      </c>
      <c r="B1067" s="9" t="str">
        <f>"董天娜"</f>
        <v>董天娜</v>
      </c>
      <c r="C1067" s="9" t="s">
        <v>1065</v>
      </c>
    </row>
    <row r="1068" spans="1:3" s="2" customFormat="1" ht="24.75" customHeight="1">
      <c r="A1068" s="8">
        <v>1065</v>
      </c>
      <c r="B1068" s="9" t="str">
        <f>"陈厚伶"</f>
        <v>陈厚伶</v>
      </c>
      <c r="C1068" s="9" t="s">
        <v>1066</v>
      </c>
    </row>
    <row r="1069" spans="1:3" s="2" customFormat="1" ht="24.75" customHeight="1">
      <c r="A1069" s="8">
        <v>1066</v>
      </c>
      <c r="B1069" s="9" t="str">
        <f>"陈孜聪"</f>
        <v>陈孜聪</v>
      </c>
      <c r="C1069" s="9" t="s">
        <v>1067</v>
      </c>
    </row>
    <row r="1070" spans="1:3" s="2" customFormat="1" ht="24.75" customHeight="1">
      <c r="A1070" s="8">
        <v>1067</v>
      </c>
      <c r="B1070" s="9" t="str">
        <f>"秦瑞雪"</f>
        <v>秦瑞雪</v>
      </c>
      <c r="C1070" s="9" t="s">
        <v>1068</v>
      </c>
    </row>
    <row r="1071" spans="1:3" s="2" customFormat="1" ht="24.75" customHeight="1">
      <c r="A1071" s="8">
        <v>1068</v>
      </c>
      <c r="B1071" s="9" t="str">
        <f>"刘佳佳"</f>
        <v>刘佳佳</v>
      </c>
      <c r="C1071" s="9" t="s">
        <v>1069</v>
      </c>
    </row>
    <row r="1072" spans="1:3" s="2" customFormat="1" ht="24.75" customHeight="1">
      <c r="A1072" s="8">
        <v>1069</v>
      </c>
      <c r="B1072" s="9" t="str">
        <f>"卓书鸿"</f>
        <v>卓书鸿</v>
      </c>
      <c r="C1072" s="9" t="s">
        <v>1070</v>
      </c>
    </row>
    <row r="1073" spans="1:3" s="2" customFormat="1" ht="24.75" customHeight="1">
      <c r="A1073" s="8">
        <v>1070</v>
      </c>
      <c r="B1073" s="9" t="str">
        <f>"梁育瑄"</f>
        <v>梁育瑄</v>
      </c>
      <c r="C1073" s="9" t="s">
        <v>1071</v>
      </c>
    </row>
    <row r="1074" spans="1:3" s="2" customFormat="1" ht="24.75" customHeight="1">
      <c r="A1074" s="8">
        <v>1071</v>
      </c>
      <c r="B1074" s="9" t="str">
        <f>"林丽"</f>
        <v>林丽</v>
      </c>
      <c r="C1074" s="9" t="s">
        <v>1072</v>
      </c>
    </row>
    <row r="1075" spans="1:3" s="2" customFormat="1" ht="24.75" customHeight="1">
      <c r="A1075" s="8">
        <v>1072</v>
      </c>
      <c r="B1075" s="9" t="str">
        <f>"邓家佳"</f>
        <v>邓家佳</v>
      </c>
      <c r="C1075" s="9" t="s">
        <v>1073</v>
      </c>
    </row>
    <row r="1076" spans="1:3" s="2" customFormat="1" ht="24.75" customHeight="1">
      <c r="A1076" s="8">
        <v>1073</v>
      </c>
      <c r="B1076" s="9" t="str">
        <f>"邓传龙"</f>
        <v>邓传龙</v>
      </c>
      <c r="C1076" s="9" t="s">
        <v>1074</v>
      </c>
    </row>
    <row r="1077" spans="1:3" s="2" customFormat="1" ht="24.75" customHeight="1">
      <c r="A1077" s="8">
        <v>1074</v>
      </c>
      <c r="B1077" s="9" t="str">
        <f>"王世尧"</f>
        <v>王世尧</v>
      </c>
      <c r="C1077" s="9" t="s">
        <v>1075</v>
      </c>
    </row>
    <row r="1078" spans="1:3" s="2" customFormat="1" ht="24.75" customHeight="1">
      <c r="A1078" s="8">
        <v>1075</v>
      </c>
      <c r="B1078" s="9" t="str">
        <f>"王德荣"</f>
        <v>王德荣</v>
      </c>
      <c r="C1078" s="9" t="s">
        <v>1076</v>
      </c>
    </row>
    <row r="1079" spans="1:3" s="2" customFormat="1" ht="24.75" customHeight="1">
      <c r="A1079" s="8">
        <v>1076</v>
      </c>
      <c r="B1079" s="9" t="str">
        <f>"王雪丹"</f>
        <v>王雪丹</v>
      </c>
      <c r="C1079" s="9" t="s">
        <v>1077</v>
      </c>
    </row>
    <row r="1080" spans="1:3" s="2" customFormat="1" ht="24.75" customHeight="1">
      <c r="A1080" s="8">
        <v>1077</v>
      </c>
      <c r="B1080" s="9" t="str">
        <f>"王发泽"</f>
        <v>王发泽</v>
      </c>
      <c r="C1080" s="9" t="s">
        <v>1078</v>
      </c>
    </row>
    <row r="1081" spans="1:3" s="2" customFormat="1" ht="24.75" customHeight="1">
      <c r="A1081" s="8">
        <v>1078</v>
      </c>
      <c r="B1081" s="9" t="str">
        <f>"刘帅"</f>
        <v>刘帅</v>
      </c>
      <c r="C1081" s="9" t="s">
        <v>1079</v>
      </c>
    </row>
    <row r="1082" spans="1:3" s="2" customFormat="1" ht="24.75" customHeight="1">
      <c r="A1082" s="8">
        <v>1079</v>
      </c>
      <c r="B1082" s="9" t="str">
        <f>"李二女"</f>
        <v>李二女</v>
      </c>
      <c r="C1082" s="9" t="s">
        <v>1080</v>
      </c>
    </row>
    <row r="1083" spans="1:3" s="2" customFormat="1" ht="24.75" customHeight="1">
      <c r="A1083" s="8">
        <v>1080</v>
      </c>
      <c r="B1083" s="9" t="str">
        <f>"黄贯兴"</f>
        <v>黄贯兴</v>
      </c>
      <c r="C1083" s="9" t="s">
        <v>1081</v>
      </c>
    </row>
    <row r="1084" spans="1:3" s="2" customFormat="1" ht="24.75" customHeight="1">
      <c r="A1084" s="8">
        <v>1081</v>
      </c>
      <c r="B1084" s="9" t="str">
        <f>"陈琳"</f>
        <v>陈琳</v>
      </c>
      <c r="C1084" s="9" t="s">
        <v>1082</v>
      </c>
    </row>
    <row r="1085" spans="1:3" s="2" customFormat="1" ht="24.75" customHeight="1">
      <c r="A1085" s="8">
        <v>1082</v>
      </c>
      <c r="B1085" s="9" t="str">
        <f>"卢柳静"</f>
        <v>卢柳静</v>
      </c>
      <c r="C1085" s="9" t="s">
        <v>1083</v>
      </c>
    </row>
    <row r="1086" spans="1:3" s="2" customFormat="1" ht="24.75" customHeight="1">
      <c r="A1086" s="8">
        <v>1083</v>
      </c>
      <c r="B1086" s="9" t="str">
        <f>"吴勤敏"</f>
        <v>吴勤敏</v>
      </c>
      <c r="C1086" s="9" t="s">
        <v>1084</v>
      </c>
    </row>
    <row r="1087" spans="1:3" s="2" customFormat="1" ht="24.75" customHeight="1">
      <c r="A1087" s="8">
        <v>1084</v>
      </c>
      <c r="B1087" s="9" t="str">
        <f>"王泽农"</f>
        <v>王泽农</v>
      </c>
      <c r="C1087" s="9" t="s">
        <v>1085</v>
      </c>
    </row>
    <row r="1088" spans="1:3" s="2" customFormat="1" ht="24.75" customHeight="1">
      <c r="A1088" s="8">
        <v>1085</v>
      </c>
      <c r="B1088" s="9" t="str">
        <f>"刘莎莎"</f>
        <v>刘莎莎</v>
      </c>
      <c r="C1088" s="9" t="s">
        <v>1086</v>
      </c>
    </row>
    <row r="1089" spans="1:3" s="2" customFormat="1" ht="24.75" customHeight="1">
      <c r="A1089" s="8">
        <v>1086</v>
      </c>
      <c r="B1089" s="9" t="str">
        <f>"梁浩"</f>
        <v>梁浩</v>
      </c>
      <c r="C1089" s="9" t="s">
        <v>1087</v>
      </c>
    </row>
    <row r="1090" spans="1:3" s="2" customFormat="1" ht="24.75" customHeight="1">
      <c r="A1090" s="8">
        <v>1087</v>
      </c>
      <c r="B1090" s="9" t="str">
        <f>"陈绘屹"</f>
        <v>陈绘屹</v>
      </c>
      <c r="C1090" s="9" t="s">
        <v>1088</v>
      </c>
    </row>
    <row r="1091" spans="1:3" s="2" customFormat="1" ht="24.75" customHeight="1">
      <c r="A1091" s="8">
        <v>1088</v>
      </c>
      <c r="B1091" s="9" t="str">
        <f>"郑华仲"</f>
        <v>郑华仲</v>
      </c>
      <c r="C1091" s="9" t="s">
        <v>1089</v>
      </c>
    </row>
    <row r="1092" spans="1:3" s="2" customFormat="1" ht="24.75" customHeight="1">
      <c r="A1092" s="8">
        <v>1089</v>
      </c>
      <c r="B1092" s="9" t="str">
        <f>"王训帅"</f>
        <v>王训帅</v>
      </c>
      <c r="C1092" s="9" t="s">
        <v>1090</v>
      </c>
    </row>
    <row r="1093" spans="1:3" s="2" customFormat="1" ht="24.75" customHeight="1">
      <c r="A1093" s="8">
        <v>1090</v>
      </c>
      <c r="B1093" s="9" t="str">
        <f>"陈光彪"</f>
        <v>陈光彪</v>
      </c>
      <c r="C1093" s="9" t="s">
        <v>1091</v>
      </c>
    </row>
    <row r="1094" spans="1:3" s="2" customFormat="1" ht="24.75" customHeight="1">
      <c r="A1094" s="8">
        <v>1091</v>
      </c>
      <c r="B1094" s="9" t="str">
        <f>"符若平"</f>
        <v>符若平</v>
      </c>
      <c r="C1094" s="9" t="s">
        <v>1092</v>
      </c>
    </row>
    <row r="1095" spans="1:3" s="2" customFormat="1" ht="24.75" customHeight="1">
      <c r="A1095" s="8">
        <v>1092</v>
      </c>
      <c r="B1095" s="9" t="str">
        <f>"符兰核"</f>
        <v>符兰核</v>
      </c>
      <c r="C1095" s="9" t="s">
        <v>1093</v>
      </c>
    </row>
    <row r="1096" spans="1:3" s="2" customFormat="1" ht="24.75" customHeight="1">
      <c r="A1096" s="8">
        <v>1093</v>
      </c>
      <c r="B1096" s="9" t="str">
        <f>"陈秋萍"</f>
        <v>陈秋萍</v>
      </c>
      <c r="C1096" s="9" t="s">
        <v>1094</v>
      </c>
    </row>
    <row r="1097" spans="1:3" s="2" customFormat="1" ht="24.75" customHeight="1">
      <c r="A1097" s="8">
        <v>1094</v>
      </c>
      <c r="B1097" s="9" t="str">
        <f>"符丽雅"</f>
        <v>符丽雅</v>
      </c>
      <c r="C1097" s="9" t="s">
        <v>1095</v>
      </c>
    </row>
    <row r="1098" spans="1:3" s="2" customFormat="1" ht="24.75" customHeight="1">
      <c r="A1098" s="8">
        <v>1095</v>
      </c>
      <c r="B1098" s="9" t="str">
        <f>"梁崇保"</f>
        <v>梁崇保</v>
      </c>
      <c r="C1098" s="9" t="s">
        <v>1096</v>
      </c>
    </row>
    <row r="1099" spans="1:3" s="2" customFormat="1" ht="24.75" customHeight="1">
      <c r="A1099" s="8">
        <v>1096</v>
      </c>
      <c r="B1099" s="9" t="str">
        <f>"杨丽君"</f>
        <v>杨丽君</v>
      </c>
      <c r="C1099" s="9" t="s">
        <v>1097</v>
      </c>
    </row>
    <row r="1100" spans="1:3" s="2" customFormat="1" ht="24.75" customHeight="1">
      <c r="A1100" s="8">
        <v>1097</v>
      </c>
      <c r="B1100" s="9" t="str">
        <f>"陆子颜"</f>
        <v>陆子颜</v>
      </c>
      <c r="C1100" s="9" t="s">
        <v>1098</v>
      </c>
    </row>
    <row r="1101" spans="1:3" s="2" customFormat="1" ht="24.75" customHeight="1">
      <c r="A1101" s="8">
        <v>1098</v>
      </c>
      <c r="B1101" s="9" t="str">
        <f>"李道魁"</f>
        <v>李道魁</v>
      </c>
      <c r="C1101" s="9" t="s">
        <v>1099</v>
      </c>
    </row>
    <row r="1102" spans="1:3" s="2" customFormat="1" ht="24.75" customHeight="1">
      <c r="A1102" s="8">
        <v>1099</v>
      </c>
      <c r="B1102" s="9" t="str">
        <f>"符传栋"</f>
        <v>符传栋</v>
      </c>
      <c r="C1102" s="9" t="s">
        <v>1100</v>
      </c>
    </row>
    <row r="1103" spans="1:3" s="2" customFormat="1" ht="24.75" customHeight="1">
      <c r="A1103" s="8">
        <v>1100</v>
      </c>
      <c r="B1103" s="9" t="str">
        <f>"李亮"</f>
        <v>李亮</v>
      </c>
      <c r="C1103" s="9" t="s">
        <v>1101</v>
      </c>
    </row>
    <row r="1104" spans="1:3" s="2" customFormat="1" ht="24.75" customHeight="1">
      <c r="A1104" s="8">
        <v>1101</v>
      </c>
      <c r="B1104" s="9" t="str">
        <f>"陈必艳"</f>
        <v>陈必艳</v>
      </c>
      <c r="C1104" s="9" t="s">
        <v>1102</v>
      </c>
    </row>
    <row r="1105" spans="1:3" s="2" customFormat="1" ht="24.75" customHeight="1">
      <c r="A1105" s="8">
        <v>1102</v>
      </c>
      <c r="B1105" s="9" t="str">
        <f>"符丽"</f>
        <v>符丽</v>
      </c>
      <c r="C1105" s="9" t="s">
        <v>1103</v>
      </c>
    </row>
    <row r="1106" spans="1:3" s="2" customFormat="1" ht="24.75" customHeight="1">
      <c r="A1106" s="8">
        <v>1103</v>
      </c>
      <c r="B1106" s="9" t="str">
        <f>"史洪杨"</f>
        <v>史洪杨</v>
      </c>
      <c r="C1106" s="9" t="s">
        <v>1104</v>
      </c>
    </row>
    <row r="1107" spans="1:3" s="2" customFormat="1" ht="24.75" customHeight="1">
      <c r="A1107" s="8">
        <v>1104</v>
      </c>
      <c r="B1107" s="9" t="str">
        <f>"周仁华"</f>
        <v>周仁华</v>
      </c>
      <c r="C1107" s="9" t="s">
        <v>1105</v>
      </c>
    </row>
    <row r="1108" spans="1:3" s="2" customFormat="1" ht="24.75" customHeight="1">
      <c r="A1108" s="8">
        <v>1105</v>
      </c>
      <c r="B1108" s="9" t="str">
        <f>"王华乾"</f>
        <v>王华乾</v>
      </c>
      <c r="C1108" s="9" t="s">
        <v>1106</v>
      </c>
    </row>
    <row r="1109" spans="1:3" s="2" customFormat="1" ht="24.75" customHeight="1">
      <c r="A1109" s="8">
        <v>1106</v>
      </c>
      <c r="B1109" s="9" t="str">
        <f>"吴小娴"</f>
        <v>吴小娴</v>
      </c>
      <c r="C1109" s="9" t="s">
        <v>1107</v>
      </c>
    </row>
    <row r="1110" spans="1:3" s="2" customFormat="1" ht="24.75" customHeight="1">
      <c r="A1110" s="8">
        <v>1107</v>
      </c>
      <c r="B1110" s="9" t="str">
        <f>"李汶"</f>
        <v>李汶</v>
      </c>
      <c r="C1110" s="9" t="s">
        <v>1108</v>
      </c>
    </row>
    <row r="1111" spans="1:3" s="2" customFormat="1" ht="24.75" customHeight="1">
      <c r="A1111" s="8">
        <v>1108</v>
      </c>
      <c r="B1111" s="9" t="str">
        <f>"王帅"</f>
        <v>王帅</v>
      </c>
      <c r="C1111" s="9" t="s">
        <v>1109</v>
      </c>
    </row>
    <row r="1112" spans="1:3" s="2" customFormat="1" ht="24.75" customHeight="1">
      <c r="A1112" s="8">
        <v>1109</v>
      </c>
      <c r="B1112" s="9" t="str">
        <f>"蔡妃"</f>
        <v>蔡妃</v>
      </c>
      <c r="C1112" s="9" t="s">
        <v>1110</v>
      </c>
    </row>
    <row r="1113" spans="1:3" s="2" customFormat="1" ht="24.75" customHeight="1">
      <c r="A1113" s="8">
        <v>1110</v>
      </c>
      <c r="B1113" s="9" t="str">
        <f>"吴美妹"</f>
        <v>吴美妹</v>
      </c>
      <c r="C1113" s="9" t="s">
        <v>1111</v>
      </c>
    </row>
    <row r="1114" spans="1:3" s="2" customFormat="1" ht="24.75" customHeight="1">
      <c r="A1114" s="8">
        <v>1111</v>
      </c>
      <c r="B1114" s="9" t="str">
        <f>"曾福丽"</f>
        <v>曾福丽</v>
      </c>
      <c r="C1114" s="9" t="s">
        <v>1112</v>
      </c>
    </row>
    <row r="1115" spans="1:3" s="2" customFormat="1" ht="24.75" customHeight="1">
      <c r="A1115" s="8">
        <v>1112</v>
      </c>
      <c r="B1115" s="9" t="str">
        <f>"陆梅芳"</f>
        <v>陆梅芳</v>
      </c>
      <c r="C1115" s="9" t="s">
        <v>1113</v>
      </c>
    </row>
    <row r="1116" spans="1:3" s="2" customFormat="1" ht="24.75" customHeight="1">
      <c r="A1116" s="8">
        <v>1113</v>
      </c>
      <c r="B1116" s="9" t="str">
        <f>"吴清峰"</f>
        <v>吴清峰</v>
      </c>
      <c r="C1116" s="9" t="s">
        <v>1114</v>
      </c>
    </row>
    <row r="1117" spans="1:3" s="2" customFormat="1" ht="24.75" customHeight="1">
      <c r="A1117" s="8">
        <v>1114</v>
      </c>
      <c r="B1117" s="9" t="str">
        <f>"周妹妹"</f>
        <v>周妹妹</v>
      </c>
      <c r="C1117" s="9" t="s">
        <v>1115</v>
      </c>
    </row>
    <row r="1118" spans="1:3" s="2" customFormat="1" ht="24.75" customHeight="1">
      <c r="A1118" s="8">
        <v>1115</v>
      </c>
      <c r="B1118" s="9" t="str">
        <f>"王丹"</f>
        <v>王丹</v>
      </c>
      <c r="C1118" s="9" t="s">
        <v>1116</v>
      </c>
    </row>
    <row r="1119" spans="1:3" s="2" customFormat="1" ht="24.75" customHeight="1">
      <c r="A1119" s="8">
        <v>1116</v>
      </c>
      <c r="B1119" s="9" t="str">
        <f>"叶海燕"</f>
        <v>叶海燕</v>
      </c>
      <c r="C1119" s="9" t="s">
        <v>1117</v>
      </c>
    </row>
    <row r="1120" spans="1:3" s="2" customFormat="1" ht="24.75" customHeight="1">
      <c r="A1120" s="8">
        <v>1117</v>
      </c>
      <c r="B1120" s="9" t="str">
        <f>"吴娟"</f>
        <v>吴娟</v>
      </c>
      <c r="C1120" s="9" t="s">
        <v>1118</v>
      </c>
    </row>
    <row r="1121" spans="1:3" s="2" customFormat="1" ht="24.75" customHeight="1">
      <c r="A1121" s="8">
        <v>1118</v>
      </c>
      <c r="B1121" s="9" t="str">
        <f>"郭承增"</f>
        <v>郭承增</v>
      </c>
      <c r="C1121" s="9" t="s">
        <v>1119</v>
      </c>
    </row>
    <row r="1122" spans="1:3" s="2" customFormat="1" ht="24.75" customHeight="1">
      <c r="A1122" s="8">
        <v>1119</v>
      </c>
      <c r="B1122" s="9" t="str">
        <f>"罗昌庆"</f>
        <v>罗昌庆</v>
      </c>
      <c r="C1122" s="9" t="s">
        <v>1120</v>
      </c>
    </row>
    <row r="1123" spans="1:3" s="2" customFormat="1" ht="24.75" customHeight="1">
      <c r="A1123" s="8">
        <v>1120</v>
      </c>
      <c r="B1123" s="9" t="str">
        <f>"温海平"</f>
        <v>温海平</v>
      </c>
      <c r="C1123" s="9" t="s">
        <v>1121</v>
      </c>
    </row>
    <row r="1124" spans="1:3" s="2" customFormat="1" ht="24.75" customHeight="1">
      <c r="A1124" s="8">
        <v>1121</v>
      </c>
      <c r="B1124" s="9" t="str">
        <f>"欧兰凤"</f>
        <v>欧兰凤</v>
      </c>
      <c r="C1124" s="9" t="s">
        <v>1122</v>
      </c>
    </row>
    <row r="1125" spans="1:3" s="2" customFormat="1" ht="24.75" customHeight="1">
      <c r="A1125" s="8">
        <v>1122</v>
      </c>
      <c r="B1125" s="9" t="str">
        <f>"王显建"</f>
        <v>王显建</v>
      </c>
      <c r="C1125" s="9" t="s">
        <v>1123</v>
      </c>
    </row>
    <row r="1126" spans="1:3" s="2" customFormat="1" ht="24.75" customHeight="1">
      <c r="A1126" s="8">
        <v>1123</v>
      </c>
      <c r="B1126" s="9" t="str">
        <f>"王秀春"</f>
        <v>王秀春</v>
      </c>
      <c r="C1126" s="9" t="s">
        <v>1124</v>
      </c>
    </row>
    <row r="1127" spans="1:3" s="2" customFormat="1" ht="24.75" customHeight="1">
      <c r="A1127" s="8">
        <v>1124</v>
      </c>
      <c r="B1127" s="9" t="str">
        <f>"李干喜"</f>
        <v>李干喜</v>
      </c>
      <c r="C1127" s="9" t="s">
        <v>1125</v>
      </c>
    </row>
    <row r="1128" spans="1:3" s="2" customFormat="1" ht="24.75" customHeight="1">
      <c r="A1128" s="8">
        <v>1125</v>
      </c>
      <c r="B1128" s="9" t="str">
        <f>"邢益春"</f>
        <v>邢益春</v>
      </c>
      <c r="C1128" s="9" t="s">
        <v>1126</v>
      </c>
    </row>
    <row r="1129" spans="1:3" s="2" customFormat="1" ht="24.75" customHeight="1">
      <c r="A1129" s="8">
        <v>1126</v>
      </c>
      <c r="B1129" s="9" t="str">
        <f>"田雨家"</f>
        <v>田雨家</v>
      </c>
      <c r="C1129" s="9" t="s">
        <v>1127</v>
      </c>
    </row>
    <row r="1130" spans="1:3" s="2" customFormat="1" ht="24.75" customHeight="1">
      <c r="A1130" s="8">
        <v>1127</v>
      </c>
      <c r="B1130" s="9" t="str">
        <f>"吴桂凤"</f>
        <v>吴桂凤</v>
      </c>
      <c r="C1130" s="9" t="s">
        <v>1128</v>
      </c>
    </row>
    <row r="1131" spans="1:3" s="2" customFormat="1" ht="24.75" customHeight="1">
      <c r="A1131" s="8">
        <v>1128</v>
      </c>
      <c r="B1131" s="9" t="str">
        <f>"唐元园"</f>
        <v>唐元园</v>
      </c>
      <c r="C1131" s="9" t="s">
        <v>1129</v>
      </c>
    </row>
    <row r="1132" spans="1:3" s="2" customFormat="1" ht="24.75" customHeight="1">
      <c r="A1132" s="8">
        <v>1129</v>
      </c>
      <c r="B1132" s="9" t="str">
        <f>"孙晓宇"</f>
        <v>孙晓宇</v>
      </c>
      <c r="C1132" s="9" t="s">
        <v>1130</v>
      </c>
    </row>
    <row r="1133" spans="1:3" s="2" customFormat="1" ht="24.75" customHeight="1">
      <c r="A1133" s="8">
        <v>1130</v>
      </c>
      <c r="B1133" s="9" t="str">
        <f>"王金桢"</f>
        <v>王金桢</v>
      </c>
      <c r="C1133" s="9" t="s">
        <v>1131</v>
      </c>
    </row>
    <row r="1134" spans="1:3" s="2" customFormat="1" ht="24.75" customHeight="1">
      <c r="A1134" s="8">
        <v>1131</v>
      </c>
      <c r="B1134" s="9" t="str">
        <f>"王期龙"</f>
        <v>王期龙</v>
      </c>
      <c r="C1134" s="9" t="s">
        <v>1132</v>
      </c>
    </row>
    <row r="1135" spans="1:3" s="2" customFormat="1" ht="24.75" customHeight="1">
      <c r="A1135" s="8">
        <v>1132</v>
      </c>
      <c r="B1135" s="9" t="str">
        <f>"羊茵茵"</f>
        <v>羊茵茵</v>
      </c>
      <c r="C1135" s="9" t="s">
        <v>1133</v>
      </c>
    </row>
    <row r="1136" spans="1:3" s="2" customFormat="1" ht="24.75" customHeight="1">
      <c r="A1136" s="8">
        <v>1133</v>
      </c>
      <c r="B1136" s="9" t="str">
        <f>"王晶晶"</f>
        <v>王晶晶</v>
      </c>
      <c r="C1136" s="9" t="s">
        <v>1134</v>
      </c>
    </row>
    <row r="1137" spans="1:3" s="2" customFormat="1" ht="24.75" customHeight="1">
      <c r="A1137" s="8">
        <v>1134</v>
      </c>
      <c r="B1137" s="9" t="str">
        <f>"曾令丁"</f>
        <v>曾令丁</v>
      </c>
      <c r="C1137" s="9" t="s">
        <v>1135</v>
      </c>
    </row>
    <row r="1138" spans="1:3" s="2" customFormat="1" ht="24.75" customHeight="1">
      <c r="A1138" s="8">
        <v>1135</v>
      </c>
      <c r="B1138" s="9" t="str">
        <f>"庞青青"</f>
        <v>庞青青</v>
      </c>
      <c r="C1138" s="9" t="s">
        <v>1136</v>
      </c>
    </row>
    <row r="1139" spans="1:3" s="2" customFormat="1" ht="24.75" customHeight="1">
      <c r="A1139" s="8">
        <v>1136</v>
      </c>
      <c r="B1139" s="9" t="str">
        <f>"吴孝男"</f>
        <v>吴孝男</v>
      </c>
      <c r="C1139" s="9" t="s">
        <v>1137</v>
      </c>
    </row>
    <row r="1140" spans="1:3" s="2" customFormat="1" ht="24.75" customHeight="1">
      <c r="A1140" s="8">
        <v>1137</v>
      </c>
      <c r="B1140" s="9" t="str">
        <f>"李小茜"</f>
        <v>李小茜</v>
      </c>
      <c r="C1140" s="9" t="s">
        <v>1138</v>
      </c>
    </row>
    <row r="1141" spans="1:3" s="2" customFormat="1" ht="24.75" customHeight="1">
      <c r="A1141" s="8">
        <v>1138</v>
      </c>
      <c r="B1141" s="9" t="str">
        <f>"罗秋思"</f>
        <v>罗秋思</v>
      </c>
      <c r="C1141" s="9" t="s">
        <v>1139</v>
      </c>
    </row>
    <row r="1142" spans="1:3" s="2" customFormat="1" ht="24.75" customHeight="1">
      <c r="A1142" s="8">
        <v>1139</v>
      </c>
      <c r="B1142" s="9" t="str">
        <f>"王莹"</f>
        <v>王莹</v>
      </c>
      <c r="C1142" s="9" t="s">
        <v>1140</v>
      </c>
    </row>
    <row r="1143" spans="1:3" s="2" customFormat="1" ht="24.75" customHeight="1">
      <c r="A1143" s="8">
        <v>1140</v>
      </c>
      <c r="B1143" s="9" t="str">
        <f>"杨丽"</f>
        <v>杨丽</v>
      </c>
      <c r="C1143" s="9" t="s">
        <v>1141</v>
      </c>
    </row>
    <row r="1144" spans="1:3" s="2" customFormat="1" ht="24.75" customHeight="1">
      <c r="A1144" s="8">
        <v>1141</v>
      </c>
      <c r="B1144" s="9" t="str">
        <f>"扬晓霞"</f>
        <v>扬晓霞</v>
      </c>
      <c r="C1144" s="9" t="s">
        <v>1142</v>
      </c>
    </row>
    <row r="1145" spans="1:3" s="2" customFormat="1" ht="24.75" customHeight="1">
      <c r="A1145" s="8">
        <v>1142</v>
      </c>
      <c r="B1145" s="9" t="str">
        <f>"陈昌瑜"</f>
        <v>陈昌瑜</v>
      </c>
      <c r="C1145" s="9" t="s">
        <v>1143</v>
      </c>
    </row>
    <row r="1146" spans="1:3" s="2" customFormat="1" ht="24.75" customHeight="1">
      <c r="A1146" s="8">
        <v>1143</v>
      </c>
      <c r="B1146" s="9" t="str">
        <f>"王才锺"</f>
        <v>王才锺</v>
      </c>
      <c r="C1146" s="9" t="s">
        <v>1144</v>
      </c>
    </row>
    <row r="1147" spans="1:3" s="2" customFormat="1" ht="24.75" customHeight="1">
      <c r="A1147" s="8">
        <v>1144</v>
      </c>
      <c r="B1147" s="9" t="str">
        <f>"吴杰"</f>
        <v>吴杰</v>
      </c>
      <c r="C1147" s="9" t="s">
        <v>1145</v>
      </c>
    </row>
    <row r="1148" spans="1:3" s="2" customFormat="1" ht="24.75" customHeight="1">
      <c r="A1148" s="8">
        <v>1145</v>
      </c>
      <c r="B1148" s="9" t="str">
        <f>"王安琪"</f>
        <v>王安琪</v>
      </c>
      <c r="C1148" s="9" t="s">
        <v>1146</v>
      </c>
    </row>
    <row r="1149" spans="1:3" s="2" customFormat="1" ht="24.75" customHeight="1">
      <c r="A1149" s="8">
        <v>1146</v>
      </c>
      <c r="B1149" s="9" t="str">
        <f>"邓秀林"</f>
        <v>邓秀林</v>
      </c>
      <c r="C1149" s="9" t="s">
        <v>1147</v>
      </c>
    </row>
    <row r="1150" spans="1:3" s="2" customFormat="1" ht="24.75" customHeight="1">
      <c r="A1150" s="8">
        <v>1147</v>
      </c>
      <c r="B1150" s="9" t="str">
        <f>"许振椿"</f>
        <v>许振椿</v>
      </c>
      <c r="C1150" s="9" t="s">
        <v>1148</v>
      </c>
    </row>
    <row r="1151" spans="1:3" s="2" customFormat="1" ht="24.75" customHeight="1">
      <c r="A1151" s="8">
        <v>1148</v>
      </c>
      <c r="B1151" s="9" t="str">
        <f>"唐望威"</f>
        <v>唐望威</v>
      </c>
      <c r="C1151" s="9" t="s">
        <v>1149</v>
      </c>
    </row>
    <row r="1152" spans="1:3" s="2" customFormat="1" ht="24.75" customHeight="1">
      <c r="A1152" s="8">
        <v>1149</v>
      </c>
      <c r="B1152" s="9" t="str">
        <f>"黎贤忠"</f>
        <v>黎贤忠</v>
      </c>
      <c r="C1152" s="9" t="s">
        <v>1150</v>
      </c>
    </row>
    <row r="1153" spans="1:3" s="2" customFormat="1" ht="24.75" customHeight="1">
      <c r="A1153" s="8">
        <v>1150</v>
      </c>
      <c r="B1153" s="9" t="str">
        <f>"王录萃"</f>
        <v>王录萃</v>
      </c>
      <c r="C1153" s="9" t="s">
        <v>1151</v>
      </c>
    </row>
    <row r="1154" spans="1:3" s="2" customFormat="1" ht="24.75" customHeight="1">
      <c r="A1154" s="8">
        <v>1151</v>
      </c>
      <c r="B1154" s="9" t="str">
        <f>"张书婉"</f>
        <v>张书婉</v>
      </c>
      <c r="C1154" s="9" t="s">
        <v>1152</v>
      </c>
    </row>
    <row r="1155" spans="1:3" s="2" customFormat="1" ht="24.75" customHeight="1">
      <c r="A1155" s="8">
        <v>1152</v>
      </c>
      <c r="B1155" s="9" t="str">
        <f>"邝晶"</f>
        <v>邝晶</v>
      </c>
      <c r="C1155" s="9" t="s">
        <v>1153</v>
      </c>
    </row>
    <row r="1156" spans="1:3" s="2" customFormat="1" ht="24.75" customHeight="1">
      <c r="A1156" s="8">
        <v>1153</v>
      </c>
      <c r="B1156" s="9" t="str">
        <f>"王健"</f>
        <v>王健</v>
      </c>
      <c r="C1156" s="9" t="s">
        <v>1154</v>
      </c>
    </row>
    <row r="1157" spans="1:3" s="2" customFormat="1" ht="24.75" customHeight="1">
      <c r="A1157" s="8">
        <v>1154</v>
      </c>
      <c r="B1157" s="9" t="str">
        <f>"王平珍"</f>
        <v>王平珍</v>
      </c>
      <c r="C1157" s="9" t="s">
        <v>1155</v>
      </c>
    </row>
    <row r="1158" spans="1:3" s="2" customFormat="1" ht="24.75" customHeight="1">
      <c r="A1158" s="8">
        <v>1155</v>
      </c>
      <c r="B1158" s="9" t="str">
        <f>"王芳珍"</f>
        <v>王芳珍</v>
      </c>
      <c r="C1158" s="9" t="s">
        <v>1156</v>
      </c>
    </row>
    <row r="1159" spans="1:3" s="2" customFormat="1" ht="24.75" customHeight="1">
      <c r="A1159" s="8">
        <v>1156</v>
      </c>
      <c r="B1159" s="9" t="str">
        <f>"符月民"</f>
        <v>符月民</v>
      </c>
      <c r="C1159" s="9" t="s">
        <v>1157</v>
      </c>
    </row>
    <row r="1160" spans="1:3" s="2" customFormat="1" ht="24.75" customHeight="1">
      <c r="A1160" s="8">
        <v>1157</v>
      </c>
      <c r="B1160" s="9" t="str">
        <f>"黄彩柳"</f>
        <v>黄彩柳</v>
      </c>
      <c r="C1160" s="9" t="s">
        <v>1158</v>
      </c>
    </row>
    <row r="1161" spans="1:3" s="2" customFormat="1" ht="24.75" customHeight="1">
      <c r="A1161" s="8">
        <v>1158</v>
      </c>
      <c r="B1161" s="9" t="str">
        <f>"曾晨"</f>
        <v>曾晨</v>
      </c>
      <c r="C1161" s="9" t="s">
        <v>1159</v>
      </c>
    </row>
    <row r="1162" spans="1:3" s="2" customFormat="1" ht="24.75" customHeight="1">
      <c r="A1162" s="8">
        <v>1159</v>
      </c>
      <c r="B1162" s="9" t="str">
        <f>"谢水秀"</f>
        <v>谢水秀</v>
      </c>
      <c r="C1162" s="9" t="s">
        <v>1160</v>
      </c>
    </row>
    <row r="1163" spans="1:3" s="2" customFormat="1" ht="24.75" customHeight="1">
      <c r="A1163" s="8">
        <v>1160</v>
      </c>
      <c r="B1163" s="9" t="str">
        <f>"刘英"</f>
        <v>刘英</v>
      </c>
      <c r="C1163" s="9" t="s">
        <v>1161</v>
      </c>
    </row>
    <row r="1164" spans="1:3" s="2" customFormat="1" ht="24.75" customHeight="1">
      <c r="A1164" s="8">
        <v>1161</v>
      </c>
      <c r="B1164" s="9" t="str">
        <f>"陆静雁"</f>
        <v>陆静雁</v>
      </c>
      <c r="C1164" s="9" t="s">
        <v>1162</v>
      </c>
    </row>
    <row r="1165" spans="1:3" s="2" customFormat="1" ht="24.75" customHeight="1">
      <c r="A1165" s="8">
        <v>1162</v>
      </c>
      <c r="B1165" s="9" t="str">
        <f>"黄江花"</f>
        <v>黄江花</v>
      </c>
      <c r="C1165" s="9" t="s">
        <v>1163</v>
      </c>
    </row>
    <row r="1166" spans="1:3" s="2" customFormat="1" ht="24.75" customHeight="1">
      <c r="A1166" s="8">
        <v>1163</v>
      </c>
      <c r="B1166" s="9" t="str">
        <f>"陈佳豪"</f>
        <v>陈佳豪</v>
      </c>
      <c r="C1166" s="9" t="s">
        <v>1164</v>
      </c>
    </row>
    <row r="1167" spans="1:3" s="2" customFormat="1" ht="24.75" customHeight="1">
      <c r="A1167" s="8">
        <v>1164</v>
      </c>
      <c r="B1167" s="9" t="str">
        <f>"杜丽青"</f>
        <v>杜丽青</v>
      </c>
      <c r="C1167" s="9" t="s">
        <v>754</v>
      </c>
    </row>
    <row r="1168" spans="1:3" s="2" customFormat="1" ht="24.75" customHeight="1">
      <c r="A1168" s="8">
        <v>1165</v>
      </c>
      <c r="B1168" s="9" t="str">
        <f>"王舒鸿"</f>
        <v>王舒鸿</v>
      </c>
      <c r="C1168" s="9" t="s">
        <v>1165</v>
      </c>
    </row>
    <row r="1169" spans="1:3" s="2" customFormat="1" ht="24.75" customHeight="1">
      <c r="A1169" s="8">
        <v>1166</v>
      </c>
      <c r="B1169" s="9" t="str">
        <f>"苏芳玉"</f>
        <v>苏芳玉</v>
      </c>
      <c r="C1169" s="9" t="s">
        <v>1166</v>
      </c>
    </row>
    <row r="1170" spans="1:3" s="2" customFormat="1" ht="24.75" customHeight="1">
      <c r="A1170" s="8">
        <v>1167</v>
      </c>
      <c r="B1170" s="9" t="str">
        <f>"符丽琴"</f>
        <v>符丽琴</v>
      </c>
      <c r="C1170" s="9" t="s">
        <v>1167</v>
      </c>
    </row>
    <row r="1171" spans="1:3" s="2" customFormat="1" ht="24.75" customHeight="1">
      <c r="A1171" s="8">
        <v>1168</v>
      </c>
      <c r="B1171" s="9" t="str">
        <f>"张丹"</f>
        <v>张丹</v>
      </c>
      <c r="C1171" s="9" t="s">
        <v>1168</v>
      </c>
    </row>
    <row r="1172" spans="1:3" s="2" customFormat="1" ht="24.75" customHeight="1">
      <c r="A1172" s="8">
        <v>1169</v>
      </c>
      <c r="B1172" s="9" t="str">
        <f>"王辉"</f>
        <v>王辉</v>
      </c>
      <c r="C1172" s="9" t="s">
        <v>1169</v>
      </c>
    </row>
    <row r="1173" spans="1:3" s="2" customFormat="1" ht="24.75" customHeight="1">
      <c r="A1173" s="8">
        <v>1170</v>
      </c>
      <c r="B1173" s="9" t="str">
        <f>"王道洲"</f>
        <v>王道洲</v>
      </c>
      <c r="C1173" s="9" t="s">
        <v>1170</v>
      </c>
    </row>
    <row r="1174" spans="1:3" s="2" customFormat="1" ht="24.75" customHeight="1">
      <c r="A1174" s="8">
        <v>1171</v>
      </c>
      <c r="B1174" s="9" t="str">
        <f>"王慧慧"</f>
        <v>王慧慧</v>
      </c>
      <c r="C1174" s="9" t="s">
        <v>1171</v>
      </c>
    </row>
    <row r="1175" spans="1:3" s="2" customFormat="1" ht="24.75" customHeight="1">
      <c r="A1175" s="8">
        <v>1172</v>
      </c>
      <c r="B1175" s="9" t="str">
        <f>"钟秒"</f>
        <v>钟秒</v>
      </c>
      <c r="C1175" s="9" t="s">
        <v>1172</v>
      </c>
    </row>
    <row r="1176" spans="1:3" s="2" customFormat="1" ht="24.75" customHeight="1">
      <c r="A1176" s="8">
        <v>1173</v>
      </c>
      <c r="B1176" s="9" t="str">
        <f>"陈小惠"</f>
        <v>陈小惠</v>
      </c>
      <c r="C1176" s="9" t="s">
        <v>1173</v>
      </c>
    </row>
    <row r="1177" spans="1:3" s="2" customFormat="1" ht="24.75" customHeight="1">
      <c r="A1177" s="8">
        <v>1174</v>
      </c>
      <c r="B1177" s="9" t="str">
        <f>"何家璐"</f>
        <v>何家璐</v>
      </c>
      <c r="C1177" s="9" t="s">
        <v>1174</v>
      </c>
    </row>
    <row r="1178" spans="1:3" s="2" customFormat="1" ht="24.75" customHeight="1">
      <c r="A1178" s="8">
        <v>1175</v>
      </c>
      <c r="B1178" s="9" t="str">
        <f>"许娴静"</f>
        <v>许娴静</v>
      </c>
      <c r="C1178" s="9" t="s">
        <v>1175</v>
      </c>
    </row>
    <row r="1179" spans="1:3" s="2" customFormat="1" ht="24.75" customHeight="1">
      <c r="A1179" s="8">
        <v>1176</v>
      </c>
      <c r="B1179" s="9" t="str">
        <f>"黄琦"</f>
        <v>黄琦</v>
      </c>
      <c r="C1179" s="9" t="s">
        <v>1176</v>
      </c>
    </row>
    <row r="1180" spans="1:3" s="2" customFormat="1" ht="24.75" customHeight="1">
      <c r="A1180" s="8">
        <v>1177</v>
      </c>
      <c r="B1180" s="9" t="str">
        <f>"李莹"</f>
        <v>李莹</v>
      </c>
      <c r="C1180" s="9" t="s">
        <v>1177</v>
      </c>
    </row>
    <row r="1181" spans="1:3" s="2" customFormat="1" ht="24.75" customHeight="1">
      <c r="A1181" s="8">
        <v>1178</v>
      </c>
      <c r="B1181" s="9" t="str">
        <f>"王文华"</f>
        <v>王文华</v>
      </c>
      <c r="C1181" s="9" t="s">
        <v>1178</v>
      </c>
    </row>
    <row r="1182" spans="1:3" s="2" customFormat="1" ht="24.75" customHeight="1">
      <c r="A1182" s="8">
        <v>1179</v>
      </c>
      <c r="B1182" s="9" t="str">
        <f>"孙秋菊"</f>
        <v>孙秋菊</v>
      </c>
      <c r="C1182" s="9" t="s">
        <v>1179</v>
      </c>
    </row>
    <row r="1183" spans="1:3" s="2" customFormat="1" ht="24.75" customHeight="1">
      <c r="A1183" s="8">
        <v>1180</v>
      </c>
      <c r="B1183" s="9" t="str">
        <f>"王玉转"</f>
        <v>王玉转</v>
      </c>
      <c r="C1183" s="9" t="s">
        <v>1180</v>
      </c>
    </row>
    <row r="1184" spans="1:3" s="2" customFormat="1" ht="24.75" customHeight="1">
      <c r="A1184" s="8">
        <v>1181</v>
      </c>
      <c r="B1184" s="9" t="str">
        <f>"王镜"</f>
        <v>王镜</v>
      </c>
      <c r="C1184" s="9" t="s">
        <v>1181</v>
      </c>
    </row>
    <row r="1185" spans="1:3" s="2" customFormat="1" ht="24.75" customHeight="1">
      <c r="A1185" s="8">
        <v>1182</v>
      </c>
      <c r="B1185" s="9" t="str">
        <f>"符芳秀"</f>
        <v>符芳秀</v>
      </c>
      <c r="C1185" s="9" t="s">
        <v>1182</v>
      </c>
    </row>
    <row r="1186" spans="1:3" s="2" customFormat="1" ht="24.75" customHeight="1">
      <c r="A1186" s="8">
        <v>1183</v>
      </c>
      <c r="B1186" s="9" t="str">
        <f>"刘楚蓥"</f>
        <v>刘楚蓥</v>
      </c>
      <c r="C1186" s="9" t="s">
        <v>1183</v>
      </c>
    </row>
    <row r="1187" spans="1:3" s="2" customFormat="1" ht="24.75" customHeight="1">
      <c r="A1187" s="8">
        <v>1184</v>
      </c>
      <c r="B1187" s="9" t="str">
        <f>"冯晓玲"</f>
        <v>冯晓玲</v>
      </c>
      <c r="C1187" s="9" t="s">
        <v>1184</v>
      </c>
    </row>
    <row r="1188" spans="1:3" s="2" customFormat="1" ht="24.75" customHeight="1">
      <c r="A1188" s="8">
        <v>1185</v>
      </c>
      <c r="B1188" s="9" t="str">
        <f>"郭冬兰"</f>
        <v>郭冬兰</v>
      </c>
      <c r="C1188" s="9" t="s">
        <v>1185</v>
      </c>
    </row>
    <row r="1189" spans="1:3" s="2" customFormat="1" ht="24.75" customHeight="1">
      <c r="A1189" s="8">
        <v>1186</v>
      </c>
      <c r="B1189" s="9" t="str">
        <f>"尚男"</f>
        <v>尚男</v>
      </c>
      <c r="C1189" s="9" t="s">
        <v>1186</v>
      </c>
    </row>
    <row r="1190" spans="1:3" s="2" customFormat="1" ht="24.75" customHeight="1">
      <c r="A1190" s="8">
        <v>1187</v>
      </c>
      <c r="B1190" s="9" t="str">
        <f>"李华宁"</f>
        <v>李华宁</v>
      </c>
      <c r="C1190" s="9" t="s">
        <v>1187</v>
      </c>
    </row>
    <row r="1191" spans="1:3" s="2" customFormat="1" ht="24.75" customHeight="1">
      <c r="A1191" s="8">
        <v>1188</v>
      </c>
      <c r="B1191" s="9" t="str">
        <f>"何小娜"</f>
        <v>何小娜</v>
      </c>
      <c r="C1191" s="9" t="s">
        <v>1188</v>
      </c>
    </row>
    <row r="1192" spans="1:3" s="2" customFormat="1" ht="24.75" customHeight="1">
      <c r="A1192" s="8">
        <v>1189</v>
      </c>
      <c r="B1192" s="9" t="str">
        <f>"何玉花"</f>
        <v>何玉花</v>
      </c>
      <c r="C1192" s="9" t="s">
        <v>1189</v>
      </c>
    </row>
    <row r="1193" spans="1:3" s="2" customFormat="1" ht="24.75" customHeight="1">
      <c r="A1193" s="8">
        <v>1190</v>
      </c>
      <c r="B1193" s="9" t="str">
        <f>"王凯"</f>
        <v>王凯</v>
      </c>
      <c r="C1193" s="9" t="s">
        <v>1190</v>
      </c>
    </row>
    <row r="1194" spans="1:3" s="2" customFormat="1" ht="24.75" customHeight="1">
      <c r="A1194" s="8">
        <v>1191</v>
      </c>
      <c r="B1194" s="9" t="str">
        <f>"李娆靖"</f>
        <v>李娆靖</v>
      </c>
      <c r="C1194" s="9" t="s">
        <v>1191</v>
      </c>
    </row>
    <row r="1195" spans="1:3" s="2" customFormat="1" ht="24.75" customHeight="1">
      <c r="A1195" s="8">
        <v>1192</v>
      </c>
      <c r="B1195" s="9" t="str">
        <f>"张娴"</f>
        <v>张娴</v>
      </c>
      <c r="C1195" s="9" t="s">
        <v>1192</v>
      </c>
    </row>
    <row r="1196" spans="1:3" s="2" customFormat="1" ht="24.75" customHeight="1">
      <c r="A1196" s="8">
        <v>1193</v>
      </c>
      <c r="B1196" s="9" t="str">
        <f>"肖碧霞"</f>
        <v>肖碧霞</v>
      </c>
      <c r="C1196" s="9" t="s">
        <v>1193</v>
      </c>
    </row>
    <row r="1197" spans="1:3" s="2" customFormat="1" ht="24.75" customHeight="1">
      <c r="A1197" s="8">
        <v>1194</v>
      </c>
      <c r="B1197" s="9" t="str">
        <f>"李文清"</f>
        <v>李文清</v>
      </c>
      <c r="C1197" s="9" t="s">
        <v>1194</v>
      </c>
    </row>
    <row r="1198" spans="1:3" s="2" customFormat="1" ht="24.75" customHeight="1">
      <c r="A1198" s="8">
        <v>1195</v>
      </c>
      <c r="B1198" s="9" t="str">
        <f>"符远坤"</f>
        <v>符远坤</v>
      </c>
      <c r="C1198" s="9" t="s">
        <v>1195</v>
      </c>
    </row>
    <row r="1199" spans="1:3" s="2" customFormat="1" ht="24.75" customHeight="1">
      <c r="A1199" s="8">
        <v>1196</v>
      </c>
      <c r="B1199" s="9" t="str">
        <f>"梁平"</f>
        <v>梁平</v>
      </c>
      <c r="C1199" s="9" t="s">
        <v>1196</v>
      </c>
    </row>
    <row r="1200" spans="1:3" s="2" customFormat="1" ht="24.75" customHeight="1">
      <c r="A1200" s="8">
        <v>1197</v>
      </c>
      <c r="B1200" s="9" t="str">
        <f>"王岸"</f>
        <v>王岸</v>
      </c>
      <c r="C1200" s="9" t="s">
        <v>1197</v>
      </c>
    </row>
    <row r="1201" spans="1:3" s="2" customFormat="1" ht="24.75" customHeight="1">
      <c r="A1201" s="8">
        <v>1198</v>
      </c>
      <c r="B1201" s="9" t="str">
        <f>"黄莉莉"</f>
        <v>黄莉莉</v>
      </c>
      <c r="C1201" s="9" t="s">
        <v>1198</v>
      </c>
    </row>
    <row r="1202" spans="1:3" s="2" customFormat="1" ht="24.75" customHeight="1">
      <c r="A1202" s="8">
        <v>1199</v>
      </c>
      <c r="B1202" s="9" t="str">
        <f>"曾文丹"</f>
        <v>曾文丹</v>
      </c>
      <c r="C1202" s="9" t="s">
        <v>1199</v>
      </c>
    </row>
    <row r="1203" spans="1:3" s="2" customFormat="1" ht="24.75" customHeight="1">
      <c r="A1203" s="8">
        <v>1200</v>
      </c>
      <c r="B1203" s="9" t="str">
        <f>"陈海珍"</f>
        <v>陈海珍</v>
      </c>
      <c r="C1203" s="9" t="s">
        <v>1200</v>
      </c>
    </row>
    <row r="1204" spans="1:3" s="2" customFormat="1" ht="24.75" customHeight="1">
      <c r="A1204" s="8">
        <v>1201</v>
      </c>
      <c r="B1204" s="9" t="str">
        <f>"王凯欣"</f>
        <v>王凯欣</v>
      </c>
      <c r="C1204" s="9" t="s">
        <v>1201</v>
      </c>
    </row>
    <row r="1205" spans="1:3" s="2" customFormat="1" ht="24.75" customHeight="1">
      <c r="A1205" s="8">
        <v>1202</v>
      </c>
      <c r="B1205" s="9" t="str">
        <f>"王燕敏"</f>
        <v>王燕敏</v>
      </c>
      <c r="C1205" s="9" t="s">
        <v>1202</v>
      </c>
    </row>
    <row r="1206" spans="1:3" s="2" customFormat="1" ht="24.75" customHeight="1">
      <c r="A1206" s="8">
        <v>1203</v>
      </c>
      <c r="B1206" s="9" t="str">
        <f>"黎秋影"</f>
        <v>黎秋影</v>
      </c>
      <c r="C1206" s="9" t="s">
        <v>1203</v>
      </c>
    </row>
    <row r="1207" spans="1:3" s="2" customFormat="1" ht="24.75" customHeight="1">
      <c r="A1207" s="8">
        <v>1204</v>
      </c>
      <c r="B1207" s="9" t="str">
        <f>"杨博宇"</f>
        <v>杨博宇</v>
      </c>
      <c r="C1207" s="9" t="s">
        <v>1204</v>
      </c>
    </row>
    <row r="1208" spans="1:3" s="2" customFormat="1" ht="24.75" customHeight="1">
      <c r="A1208" s="8">
        <v>1205</v>
      </c>
      <c r="B1208" s="9" t="str">
        <f>"徐艺华"</f>
        <v>徐艺华</v>
      </c>
      <c r="C1208" s="9" t="s">
        <v>1205</v>
      </c>
    </row>
    <row r="1209" spans="1:3" s="2" customFormat="1" ht="24.75" customHeight="1">
      <c r="A1209" s="8">
        <v>1206</v>
      </c>
      <c r="B1209" s="9" t="str">
        <f>"吴晓朋"</f>
        <v>吴晓朋</v>
      </c>
      <c r="C1209" s="9" t="s">
        <v>1206</v>
      </c>
    </row>
    <row r="1210" spans="1:3" s="2" customFormat="1" ht="24.75" customHeight="1">
      <c r="A1210" s="8">
        <v>1207</v>
      </c>
      <c r="B1210" s="9" t="str">
        <f>"邱路生"</f>
        <v>邱路生</v>
      </c>
      <c r="C1210" s="9" t="s">
        <v>1207</v>
      </c>
    </row>
    <row r="1211" spans="1:3" s="2" customFormat="1" ht="24.75" customHeight="1">
      <c r="A1211" s="8">
        <v>1208</v>
      </c>
      <c r="B1211" s="9" t="str">
        <f>"邓陈杏"</f>
        <v>邓陈杏</v>
      </c>
      <c r="C1211" s="9" t="s">
        <v>1208</v>
      </c>
    </row>
    <row r="1212" spans="1:3" s="2" customFormat="1" ht="24.75" customHeight="1">
      <c r="A1212" s="8">
        <v>1209</v>
      </c>
      <c r="B1212" s="9" t="str">
        <f>"严居青"</f>
        <v>严居青</v>
      </c>
      <c r="C1212" s="9" t="s">
        <v>1209</v>
      </c>
    </row>
    <row r="1213" spans="1:3" s="2" customFormat="1" ht="24.75" customHeight="1">
      <c r="A1213" s="8">
        <v>1210</v>
      </c>
      <c r="B1213" s="9" t="str">
        <f>"符彩丽"</f>
        <v>符彩丽</v>
      </c>
      <c r="C1213" s="9" t="s">
        <v>1210</v>
      </c>
    </row>
    <row r="1214" spans="1:3" s="2" customFormat="1" ht="24.75" customHeight="1">
      <c r="A1214" s="8">
        <v>1211</v>
      </c>
      <c r="B1214" s="9" t="str">
        <f>"杨树羽"</f>
        <v>杨树羽</v>
      </c>
      <c r="C1214" s="9" t="s">
        <v>1211</v>
      </c>
    </row>
    <row r="1215" spans="1:3" s="2" customFormat="1" ht="24.75" customHeight="1">
      <c r="A1215" s="8">
        <v>1212</v>
      </c>
      <c r="B1215" s="9" t="str">
        <f>"郑少叶"</f>
        <v>郑少叶</v>
      </c>
      <c r="C1215" s="9" t="s">
        <v>1212</v>
      </c>
    </row>
    <row r="1216" spans="1:3" s="2" customFormat="1" ht="24.75" customHeight="1">
      <c r="A1216" s="8">
        <v>1213</v>
      </c>
      <c r="B1216" s="9" t="str">
        <f>"王小飞"</f>
        <v>王小飞</v>
      </c>
      <c r="C1216" s="9" t="s">
        <v>1213</v>
      </c>
    </row>
    <row r="1217" spans="1:3" s="2" customFormat="1" ht="24.75" customHeight="1">
      <c r="A1217" s="8">
        <v>1214</v>
      </c>
      <c r="B1217" s="9" t="str">
        <f>"黄小妹"</f>
        <v>黄小妹</v>
      </c>
      <c r="C1217" s="9" t="s">
        <v>1214</v>
      </c>
    </row>
    <row r="1218" spans="1:3" s="2" customFormat="1" ht="24.75" customHeight="1">
      <c r="A1218" s="8">
        <v>1215</v>
      </c>
      <c r="B1218" s="9" t="str">
        <f>"张晶晶"</f>
        <v>张晶晶</v>
      </c>
      <c r="C1218" s="9" t="s">
        <v>1215</v>
      </c>
    </row>
    <row r="1219" spans="1:3" s="2" customFormat="1" ht="24.75" customHeight="1">
      <c r="A1219" s="8">
        <v>1216</v>
      </c>
      <c r="B1219" s="9" t="str">
        <f>"梁伶羽"</f>
        <v>梁伶羽</v>
      </c>
      <c r="C1219" s="9" t="s">
        <v>1216</v>
      </c>
    </row>
    <row r="1220" spans="1:3" s="2" customFormat="1" ht="24.75" customHeight="1">
      <c r="A1220" s="8">
        <v>1217</v>
      </c>
      <c r="B1220" s="9" t="str">
        <f>"陈雅"</f>
        <v>陈雅</v>
      </c>
      <c r="C1220" s="9" t="s">
        <v>1217</v>
      </c>
    </row>
    <row r="1221" spans="1:3" s="2" customFormat="1" ht="24.75" customHeight="1">
      <c r="A1221" s="8">
        <v>1218</v>
      </c>
      <c r="B1221" s="9" t="str">
        <f>"李颖妍"</f>
        <v>李颖妍</v>
      </c>
      <c r="C1221" s="9" t="s">
        <v>1218</v>
      </c>
    </row>
    <row r="1222" spans="1:3" s="2" customFormat="1" ht="24.75" customHeight="1">
      <c r="A1222" s="8">
        <v>1219</v>
      </c>
      <c r="B1222" s="9" t="str">
        <f>"王有伦"</f>
        <v>王有伦</v>
      </c>
      <c r="C1222" s="9" t="s">
        <v>1219</v>
      </c>
    </row>
    <row r="1223" spans="1:3" s="2" customFormat="1" ht="24.75" customHeight="1">
      <c r="A1223" s="8">
        <v>1220</v>
      </c>
      <c r="B1223" s="9" t="str">
        <f>"李珂琪"</f>
        <v>李珂琪</v>
      </c>
      <c r="C1223" s="9" t="s">
        <v>1220</v>
      </c>
    </row>
    <row r="1224" spans="1:3" s="2" customFormat="1" ht="24.75" customHeight="1">
      <c r="A1224" s="8">
        <v>1221</v>
      </c>
      <c r="B1224" s="9" t="str">
        <f>"王爱玉"</f>
        <v>王爱玉</v>
      </c>
      <c r="C1224" s="9" t="s">
        <v>1221</v>
      </c>
    </row>
    <row r="1225" spans="1:3" s="2" customFormat="1" ht="24.75" customHeight="1">
      <c r="A1225" s="8">
        <v>1222</v>
      </c>
      <c r="B1225" s="9" t="str">
        <f>"郭廉升"</f>
        <v>郭廉升</v>
      </c>
      <c r="C1225" s="9" t="s">
        <v>1222</v>
      </c>
    </row>
    <row r="1226" spans="1:3" s="2" customFormat="1" ht="24.75" customHeight="1">
      <c r="A1226" s="8">
        <v>1223</v>
      </c>
      <c r="B1226" s="9" t="str">
        <f>"王建颖"</f>
        <v>王建颖</v>
      </c>
      <c r="C1226" s="9" t="s">
        <v>1223</v>
      </c>
    </row>
    <row r="1227" spans="1:3" s="2" customFormat="1" ht="24.75" customHeight="1">
      <c r="A1227" s="8">
        <v>1224</v>
      </c>
      <c r="B1227" s="9" t="str">
        <f>"王咸江"</f>
        <v>王咸江</v>
      </c>
      <c r="C1227" s="9" t="s">
        <v>1224</v>
      </c>
    </row>
    <row r="1228" spans="1:3" s="2" customFormat="1" ht="24.75" customHeight="1">
      <c r="A1228" s="8">
        <v>1225</v>
      </c>
      <c r="B1228" s="9" t="str">
        <f>"符雾莹"</f>
        <v>符雾莹</v>
      </c>
      <c r="C1228" s="9" t="s">
        <v>1225</v>
      </c>
    </row>
    <row r="1229" spans="1:3" s="2" customFormat="1" ht="24.75" customHeight="1">
      <c r="A1229" s="8">
        <v>1226</v>
      </c>
      <c r="B1229" s="9" t="str">
        <f>"李名洁"</f>
        <v>李名洁</v>
      </c>
      <c r="C1229" s="9" t="s">
        <v>1226</v>
      </c>
    </row>
    <row r="1230" spans="1:3" s="2" customFormat="1" ht="24.75" customHeight="1">
      <c r="A1230" s="8">
        <v>1227</v>
      </c>
      <c r="B1230" s="9" t="str">
        <f>"吴年省"</f>
        <v>吴年省</v>
      </c>
      <c r="C1230" s="9" t="s">
        <v>1227</v>
      </c>
    </row>
    <row r="1231" spans="1:3" s="2" customFormat="1" ht="24.75" customHeight="1">
      <c r="A1231" s="8">
        <v>1228</v>
      </c>
      <c r="B1231" s="9" t="str">
        <f>"谢欣欣"</f>
        <v>谢欣欣</v>
      </c>
      <c r="C1231" s="9" t="s">
        <v>1228</v>
      </c>
    </row>
    <row r="1232" spans="1:3" s="2" customFormat="1" ht="24.75" customHeight="1">
      <c r="A1232" s="8">
        <v>1229</v>
      </c>
      <c r="B1232" s="9" t="str">
        <f>"杨婷婷"</f>
        <v>杨婷婷</v>
      </c>
      <c r="C1232" s="9" t="s">
        <v>1229</v>
      </c>
    </row>
    <row r="1233" spans="1:3" s="2" customFormat="1" ht="24.75" customHeight="1">
      <c r="A1233" s="8">
        <v>1230</v>
      </c>
      <c r="B1233" s="9" t="str">
        <f>"陈荣宗"</f>
        <v>陈荣宗</v>
      </c>
      <c r="C1233" s="9" t="s">
        <v>1230</v>
      </c>
    </row>
    <row r="1234" spans="1:3" s="2" customFormat="1" ht="24.75" customHeight="1">
      <c r="A1234" s="8">
        <v>1231</v>
      </c>
      <c r="B1234" s="9" t="str">
        <f>"符叶娟"</f>
        <v>符叶娟</v>
      </c>
      <c r="C1234" s="9" t="s">
        <v>1231</v>
      </c>
    </row>
    <row r="1235" spans="1:3" s="2" customFormat="1" ht="24.75" customHeight="1">
      <c r="A1235" s="8">
        <v>1232</v>
      </c>
      <c r="B1235" s="9" t="str">
        <f>"梁居嫚"</f>
        <v>梁居嫚</v>
      </c>
      <c r="C1235" s="9" t="s">
        <v>1232</v>
      </c>
    </row>
    <row r="1236" spans="1:3" s="2" customFormat="1" ht="24.75" customHeight="1">
      <c r="A1236" s="8">
        <v>1233</v>
      </c>
      <c r="B1236" s="9" t="str">
        <f>"刘 英子"</f>
        <v>刘 英子</v>
      </c>
      <c r="C1236" s="9" t="s">
        <v>1233</v>
      </c>
    </row>
    <row r="1237" spans="1:3" s="2" customFormat="1" ht="24.75" customHeight="1">
      <c r="A1237" s="8">
        <v>1234</v>
      </c>
      <c r="B1237" s="9" t="str">
        <f>"唐敏红"</f>
        <v>唐敏红</v>
      </c>
      <c r="C1237" s="9" t="s">
        <v>1234</v>
      </c>
    </row>
    <row r="1238" spans="1:3" s="2" customFormat="1" ht="24.75" customHeight="1">
      <c r="A1238" s="8">
        <v>1235</v>
      </c>
      <c r="B1238" s="9" t="str">
        <f>"邢珍"</f>
        <v>邢珍</v>
      </c>
      <c r="C1238" s="9" t="s">
        <v>1235</v>
      </c>
    </row>
    <row r="1239" spans="1:3" s="2" customFormat="1" ht="24.75" customHeight="1">
      <c r="A1239" s="8">
        <v>1236</v>
      </c>
      <c r="B1239" s="9" t="str">
        <f>"王嫒"</f>
        <v>王嫒</v>
      </c>
      <c r="C1239" s="9" t="s">
        <v>1236</v>
      </c>
    </row>
    <row r="1240" spans="1:3" s="2" customFormat="1" ht="24.75" customHeight="1">
      <c r="A1240" s="8">
        <v>1237</v>
      </c>
      <c r="B1240" s="9" t="str">
        <f>"王慧"</f>
        <v>王慧</v>
      </c>
      <c r="C1240" s="9" t="s">
        <v>1237</v>
      </c>
    </row>
    <row r="1241" spans="1:3" s="2" customFormat="1" ht="24.75" customHeight="1">
      <c r="A1241" s="8">
        <v>1238</v>
      </c>
      <c r="B1241" s="9" t="str">
        <f>"郑晶晶"</f>
        <v>郑晶晶</v>
      </c>
      <c r="C1241" s="9" t="s">
        <v>1238</v>
      </c>
    </row>
    <row r="1242" spans="1:3" s="2" customFormat="1" ht="24.75" customHeight="1">
      <c r="A1242" s="8">
        <v>1239</v>
      </c>
      <c r="B1242" s="9" t="str">
        <f>"吴柳冰"</f>
        <v>吴柳冰</v>
      </c>
      <c r="C1242" s="9" t="s">
        <v>1239</v>
      </c>
    </row>
    <row r="1243" spans="1:3" s="2" customFormat="1" ht="24.75" customHeight="1">
      <c r="A1243" s="8">
        <v>1240</v>
      </c>
      <c r="B1243" s="9" t="str">
        <f>"林道桑"</f>
        <v>林道桑</v>
      </c>
      <c r="C1243" s="9" t="s">
        <v>1240</v>
      </c>
    </row>
    <row r="1244" spans="1:3" s="2" customFormat="1" ht="24.75" customHeight="1">
      <c r="A1244" s="8">
        <v>1241</v>
      </c>
      <c r="B1244" s="9" t="str">
        <f>"孙蕾"</f>
        <v>孙蕾</v>
      </c>
      <c r="C1244" s="9" t="s">
        <v>1241</v>
      </c>
    </row>
    <row r="1245" spans="1:3" s="2" customFormat="1" ht="24.75" customHeight="1">
      <c r="A1245" s="8">
        <v>1242</v>
      </c>
      <c r="B1245" s="9" t="str">
        <f>"黎江雪"</f>
        <v>黎江雪</v>
      </c>
      <c r="C1245" s="9" t="s">
        <v>1242</v>
      </c>
    </row>
    <row r="1246" spans="1:3" s="2" customFormat="1" ht="24.75" customHeight="1">
      <c r="A1246" s="8">
        <v>1243</v>
      </c>
      <c r="B1246" s="9" t="str">
        <f>"兰秀蓉"</f>
        <v>兰秀蓉</v>
      </c>
      <c r="C1246" s="9" t="s">
        <v>1243</v>
      </c>
    </row>
    <row r="1247" spans="1:3" s="2" customFormat="1" ht="24.75" customHeight="1">
      <c r="A1247" s="8">
        <v>1244</v>
      </c>
      <c r="B1247" s="9" t="str">
        <f>"钟斯琦"</f>
        <v>钟斯琦</v>
      </c>
      <c r="C1247" s="9" t="s">
        <v>1244</v>
      </c>
    </row>
    <row r="1248" spans="1:3" s="2" customFormat="1" ht="24.75" customHeight="1">
      <c r="A1248" s="8">
        <v>1245</v>
      </c>
      <c r="B1248" s="9" t="str">
        <f>"洪枋泽"</f>
        <v>洪枋泽</v>
      </c>
      <c r="C1248" s="9" t="s">
        <v>1245</v>
      </c>
    </row>
    <row r="1249" spans="1:3" s="2" customFormat="1" ht="24.75" customHeight="1">
      <c r="A1249" s="8">
        <v>1246</v>
      </c>
      <c r="B1249" s="9" t="str">
        <f>"王洁玉"</f>
        <v>王洁玉</v>
      </c>
      <c r="C1249" s="9" t="s">
        <v>1246</v>
      </c>
    </row>
    <row r="1250" spans="1:3" s="2" customFormat="1" ht="24.75" customHeight="1">
      <c r="A1250" s="8">
        <v>1247</v>
      </c>
      <c r="B1250" s="9" t="str">
        <f>"王康锐"</f>
        <v>王康锐</v>
      </c>
      <c r="C1250" s="9" t="s">
        <v>1247</v>
      </c>
    </row>
    <row r="1251" spans="1:3" s="2" customFormat="1" ht="24.75" customHeight="1">
      <c r="A1251" s="8">
        <v>1248</v>
      </c>
      <c r="B1251" s="9" t="str">
        <f>"程范辉"</f>
        <v>程范辉</v>
      </c>
      <c r="C1251" s="9" t="s">
        <v>1248</v>
      </c>
    </row>
    <row r="1252" spans="1:3" s="2" customFormat="1" ht="24.75" customHeight="1">
      <c r="A1252" s="8">
        <v>1249</v>
      </c>
      <c r="B1252" s="9" t="str">
        <f>"吴鹏"</f>
        <v>吴鹏</v>
      </c>
      <c r="C1252" s="9" t="s">
        <v>1249</v>
      </c>
    </row>
    <row r="1253" spans="1:3" s="2" customFormat="1" ht="24.75" customHeight="1">
      <c r="A1253" s="8">
        <v>1250</v>
      </c>
      <c r="B1253" s="9" t="str">
        <f>"黄春玉"</f>
        <v>黄春玉</v>
      </c>
      <c r="C1253" s="9" t="s">
        <v>1250</v>
      </c>
    </row>
    <row r="1254" spans="1:3" s="2" customFormat="1" ht="24.75" customHeight="1">
      <c r="A1254" s="8">
        <v>1251</v>
      </c>
      <c r="B1254" s="9" t="str">
        <f>"吴小漫"</f>
        <v>吴小漫</v>
      </c>
      <c r="C1254" s="9" t="s">
        <v>1251</v>
      </c>
    </row>
    <row r="1255" spans="1:3" s="2" customFormat="1" ht="24.75" customHeight="1">
      <c r="A1255" s="8">
        <v>1252</v>
      </c>
      <c r="B1255" s="9" t="str">
        <f>"王彩明"</f>
        <v>王彩明</v>
      </c>
      <c r="C1255" s="9" t="s">
        <v>1252</v>
      </c>
    </row>
    <row r="1256" spans="1:3" s="2" customFormat="1" ht="24.75" customHeight="1">
      <c r="A1256" s="8">
        <v>1253</v>
      </c>
      <c r="B1256" s="9" t="str">
        <f>"唐喜秀"</f>
        <v>唐喜秀</v>
      </c>
      <c r="C1256" s="9" t="s">
        <v>1253</v>
      </c>
    </row>
    <row r="1257" spans="1:3" s="2" customFormat="1" ht="24.75" customHeight="1">
      <c r="A1257" s="8">
        <v>1254</v>
      </c>
      <c r="B1257" s="9" t="str">
        <f>"张丹"</f>
        <v>张丹</v>
      </c>
      <c r="C1257" s="9" t="s">
        <v>1254</v>
      </c>
    </row>
    <row r="1258" spans="1:3" s="2" customFormat="1" ht="24.75" customHeight="1">
      <c r="A1258" s="8">
        <v>1255</v>
      </c>
      <c r="B1258" s="9" t="str">
        <f>"王业江"</f>
        <v>王业江</v>
      </c>
      <c r="C1258" s="9" t="s">
        <v>1255</v>
      </c>
    </row>
    <row r="1259" spans="1:3" s="2" customFormat="1" ht="24.75" customHeight="1">
      <c r="A1259" s="8">
        <v>1256</v>
      </c>
      <c r="B1259" s="9" t="str">
        <f>"黄丹"</f>
        <v>黄丹</v>
      </c>
      <c r="C1259" s="9" t="s">
        <v>1256</v>
      </c>
    </row>
    <row r="1260" spans="1:3" s="2" customFormat="1" ht="24.75" customHeight="1">
      <c r="A1260" s="8">
        <v>1257</v>
      </c>
      <c r="B1260" s="9" t="str">
        <f>"李嘉昌"</f>
        <v>李嘉昌</v>
      </c>
      <c r="C1260" s="9" t="s">
        <v>1257</v>
      </c>
    </row>
    <row r="1261" spans="1:3" s="2" customFormat="1" ht="24.75" customHeight="1">
      <c r="A1261" s="8">
        <v>1258</v>
      </c>
      <c r="B1261" s="9" t="str">
        <f>"王曼淋"</f>
        <v>王曼淋</v>
      </c>
      <c r="C1261" s="9" t="s">
        <v>1258</v>
      </c>
    </row>
    <row r="1262" spans="1:3" s="2" customFormat="1" ht="24.75" customHeight="1">
      <c r="A1262" s="8">
        <v>1259</v>
      </c>
      <c r="B1262" s="9" t="str">
        <f>"林志高"</f>
        <v>林志高</v>
      </c>
      <c r="C1262" s="9" t="s">
        <v>1259</v>
      </c>
    </row>
    <row r="1263" spans="1:3" s="2" customFormat="1" ht="24.75" customHeight="1">
      <c r="A1263" s="8">
        <v>1260</v>
      </c>
      <c r="B1263" s="9" t="str">
        <f>"罗虹"</f>
        <v>罗虹</v>
      </c>
      <c r="C1263" s="9" t="s">
        <v>1260</v>
      </c>
    </row>
    <row r="1264" spans="1:3" s="2" customFormat="1" ht="24.75" customHeight="1">
      <c r="A1264" s="8">
        <v>1261</v>
      </c>
      <c r="B1264" s="9" t="str">
        <f>"李莉"</f>
        <v>李莉</v>
      </c>
      <c r="C1264" s="9" t="s">
        <v>1261</v>
      </c>
    </row>
    <row r="1265" spans="1:3" s="2" customFormat="1" ht="24.75" customHeight="1">
      <c r="A1265" s="8">
        <v>1262</v>
      </c>
      <c r="B1265" s="9" t="str">
        <f>"许钟莉"</f>
        <v>许钟莉</v>
      </c>
      <c r="C1265" s="9" t="s">
        <v>1262</v>
      </c>
    </row>
    <row r="1266" spans="1:3" s="2" customFormat="1" ht="24.75" customHeight="1">
      <c r="A1266" s="8">
        <v>1263</v>
      </c>
      <c r="B1266" s="9" t="str">
        <f>"蒙定楷"</f>
        <v>蒙定楷</v>
      </c>
      <c r="C1266" s="9" t="s">
        <v>1263</v>
      </c>
    </row>
    <row r="1267" spans="1:3" s="2" customFormat="1" ht="24.75" customHeight="1">
      <c r="A1267" s="8">
        <v>1264</v>
      </c>
      <c r="B1267" s="9" t="str">
        <f>"林新景"</f>
        <v>林新景</v>
      </c>
      <c r="C1267" s="9" t="s">
        <v>1264</v>
      </c>
    </row>
    <row r="1268" spans="1:3" s="2" customFormat="1" ht="24.75" customHeight="1">
      <c r="A1268" s="8">
        <v>1265</v>
      </c>
      <c r="B1268" s="9" t="str">
        <f>"王康振"</f>
        <v>王康振</v>
      </c>
      <c r="C1268" s="9" t="s">
        <v>1265</v>
      </c>
    </row>
    <row r="1269" spans="1:3" s="2" customFormat="1" ht="24.75" customHeight="1">
      <c r="A1269" s="8">
        <v>1266</v>
      </c>
      <c r="B1269" s="9" t="str">
        <f>"李达波"</f>
        <v>李达波</v>
      </c>
      <c r="C1269" s="9" t="s">
        <v>1266</v>
      </c>
    </row>
    <row r="1270" spans="1:3" s="2" customFormat="1" ht="24.75" customHeight="1">
      <c r="A1270" s="8">
        <v>1267</v>
      </c>
      <c r="B1270" s="9" t="str">
        <f>"王敏"</f>
        <v>王敏</v>
      </c>
      <c r="C1270" s="9" t="s">
        <v>1267</v>
      </c>
    </row>
    <row r="1271" spans="1:3" s="2" customFormat="1" ht="24.75" customHeight="1">
      <c r="A1271" s="8">
        <v>1268</v>
      </c>
      <c r="B1271" s="9" t="str">
        <f>"潘巧薇"</f>
        <v>潘巧薇</v>
      </c>
      <c r="C1271" s="9" t="s">
        <v>1268</v>
      </c>
    </row>
    <row r="1272" spans="1:3" s="2" customFormat="1" ht="24.75" customHeight="1">
      <c r="A1272" s="8">
        <v>1269</v>
      </c>
      <c r="B1272" s="9" t="str">
        <f>"丁亮"</f>
        <v>丁亮</v>
      </c>
      <c r="C1272" s="9" t="s">
        <v>1269</v>
      </c>
    </row>
    <row r="1273" spans="1:3" s="2" customFormat="1" ht="24.75" customHeight="1">
      <c r="A1273" s="8">
        <v>1270</v>
      </c>
      <c r="B1273" s="9" t="str">
        <f>"韦强"</f>
        <v>韦强</v>
      </c>
      <c r="C1273" s="9" t="s">
        <v>1270</v>
      </c>
    </row>
    <row r="1274" spans="1:3" s="2" customFormat="1" ht="24.75" customHeight="1">
      <c r="A1274" s="8">
        <v>1271</v>
      </c>
      <c r="B1274" s="9" t="str">
        <f>"陈佳颖"</f>
        <v>陈佳颖</v>
      </c>
      <c r="C1274" s="9" t="s">
        <v>1271</v>
      </c>
    </row>
    <row r="1275" spans="1:3" s="2" customFormat="1" ht="24.75" customHeight="1">
      <c r="A1275" s="8">
        <v>1272</v>
      </c>
      <c r="B1275" s="9" t="str">
        <f>"赖裕超"</f>
        <v>赖裕超</v>
      </c>
      <c r="C1275" s="9" t="s">
        <v>1272</v>
      </c>
    </row>
    <row r="1276" spans="1:3" s="2" customFormat="1" ht="24.75" customHeight="1">
      <c r="A1276" s="8">
        <v>1273</v>
      </c>
      <c r="B1276" s="9" t="str">
        <f>"张晋珲"</f>
        <v>张晋珲</v>
      </c>
      <c r="C1276" s="9" t="s">
        <v>1273</v>
      </c>
    </row>
    <row r="1277" spans="1:3" s="2" customFormat="1" ht="24.75" customHeight="1">
      <c r="A1277" s="8">
        <v>1274</v>
      </c>
      <c r="B1277" s="9" t="str">
        <f>"陈银"</f>
        <v>陈银</v>
      </c>
      <c r="C1277" s="9" t="s">
        <v>1274</v>
      </c>
    </row>
    <row r="1278" spans="1:3" s="2" customFormat="1" ht="24.75" customHeight="1">
      <c r="A1278" s="8">
        <v>1275</v>
      </c>
      <c r="B1278" s="9" t="str">
        <f>"钟赞臣"</f>
        <v>钟赞臣</v>
      </c>
      <c r="C1278" s="9" t="s">
        <v>1275</v>
      </c>
    </row>
    <row r="1279" spans="1:3" s="2" customFormat="1" ht="24.75" customHeight="1">
      <c r="A1279" s="8">
        <v>1276</v>
      </c>
      <c r="B1279" s="9" t="str">
        <f>"王辉"</f>
        <v>王辉</v>
      </c>
      <c r="C1279" s="9" t="s">
        <v>1276</v>
      </c>
    </row>
    <row r="1280" spans="1:3" s="2" customFormat="1" ht="24.75" customHeight="1">
      <c r="A1280" s="8">
        <v>1277</v>
      </c>
      <c r="B1280" s="9" t="str">
        <f>"唐红宁"</f>
        <v>唐红宁</v>
      </c>
      <c r="C1280" s="9" t="s">
        <v>1277</v>
      </c>
    </row>
    <row r="1281" spans="1:3" s="2" customFormat="1" ht="24.75" customHeight="1">
      <c r="A1281" s="8">
        <v>1278</v>
      </c>
      <c r="B1281" s="9" t="str">
        <f>"陈慨"</f>
        <v>陈慨</v>
      </c>
      <c r="C1281" s="9" t="s">
        <v>1278</v>
      </c>
    </row>
    <row r="1282" spans="1:3" s="2" customFormat="1" ht="24.75" customHeight="1">
      <c r="A1282" s="8">
        <v>1279</v>
      </c>
      <c r="B1282" s="9" t="str">
        <f>"曾照"</f>
        <v>曾照</v>
      </c>
      <c r="C1282" s="9" t="s">
        <v>1279</v>
      </c>
    </row>
    <row r="1283" spans="1:3" s="2" customFormat="1" ht="24.75" customHeight="1">
      <c r="A1283" s="8">
        <v>1280</v>
      </c>
      <c r="B1283" s="9" t="str">
        <f>"王晓贤"</f>
        <v>王晓贤</v>
      </c>
      <c r="C1283" s="9" t="s">
        <v>1280</v>
      </c>
    </row>
    <row r="1284" spans="1:3" s="2" customFormat="1" ht="24.75" customHeight="1">
      <c r="A1284" s="8">
        <v>1281</v>
      </c>
      <c r="B1284" s="9" t="str">
        <f>"符金敏"</f>
        <v>符金敏</v>
      </c>
      <c r="C1284" s="9" t="s">
        <v>1281</v>
      </c>
    </row>
    <row r="1285" spans="1:3" s="2" customFormat="1" ht="24.75" customHeight="1">
      <c r="A1285" s="8">
        <v>1282</v>
      </c>
      <c r="B1285" s="9" t="str">
        <f>"冯善茹"</f>
        <v>冯善茹</v>
      </c>
      <c r="C1285" s="9" t="s">
        <v>1282</v>
      </c>
    </row>
    <row r="1286" spans="1:3" s="2" customFormat="1" ht="24.75" customHeight="1">
      <c r="A1286" s="8">
        <v>1283</v>
      </c>
      <c r="B1286" s="9" t="str">
        <f>"马小晶"</f>
        <v>马小晶</v>
      </c>
      <c r="C1286" s="9" t="s">
        <v>1283</v>
      </c>
    </row>
    <row r="1287" spans="1:3" s="2" customFormat="1" ht="24.75" customHeight="1">
      <c r="A1287" s="8">
        <v>1284</v>
      </c>
      <c r="B1287" s="9" t="str">
        <f>"伍婷芳"</f>
        <v>伍婷芳</v>
      </c>
      <c r="C1287" s="9" t="s">
        <v>1284</v>
      </c>
    </row>
    <row r="1288" spans="1:3" s="2" customFormat="1" ht="24.75" customHeight="1">
      <c r="A1288" s="8">
        <v>1285</v>
      </c>
      <c r="B1288" s="9" t="str">
        <f>"王泷"</f>
        <v>王泷</v>
      </c>
      <c r="C1288" s="9" t="s">
        <v>1285</v>
      </c>
    </row>
    <row r="1289" spans="1:3" s="2" customFormat="1" ht="24.75" customHeight="1">
      <c r="A1289" s="8">
        <v>1286</v>
      </c>
      <c r="B1289" s="9" t="str">
        <f>"黄圣辉"</f>
        <v>黄圣辉</v>
      </c>
      <c r="C1289" s="9" t="s">
        <v>1286</v>
      </c>
    </row>
    <row r="1290" spans="1:3" s="2" customFormat="1" ht="24.75" customHeight="1">
      <c r="A1290" s="8">
        <v>1287</v>
      </c>
      <c r="B1290" s="9" t="str">
        <f>"冯娇雪"</f>
        <v>冯娇雪</v>
      </c>
      <c r="C1290" s="9" t="s">
        <v>1287</v>
      </c>
    </row>
    <row r="1291" spans="1:3" s="2" customFormat="1" ht="24.75" customHeight="1">
      <c r="A1291" s="8">
        <v>1288</v>
      </c>
      <c r="B1291" s="9" t="str">
        <f>"钟欣烨"</f>
        <v>钟欣烨</v>
      </c>
      <c r="C1291" s="9" t="s">
        <v>1288</v>
      </c>
    </row>
    <row r="1292" spans="1:3" s="2" customFormat="1" ht="24.75" customHeight="1">
      <c r="A1292" s="8">
        <v>1289</v>
      </c>
      <c r="B1292" s="9" t="str">
        <f>"李芳继"</f>
        <v>李芳继</v>
      </c>
      <c r="C1292" s="9" t="s">
        <v>1289</v>
      </c>
    </row>
    <row r="1293" spans="1:3" s="2" customFormat="1" ht="24.75" customHeight="1">
      <c r="A1293" s="8">
        <v>1290</v>
      </c>
      <c r="B1293" s="9" t="str">
        <f>"张腾"</f>
        <v>张腾</v>
      </c>
      <c r="C1293" s="9" t="s">
        <v>1290</v>
      </c>
    </row>
    <row r="1294" spans="1:3" s="2" customFormat="1" ht="24.75" customHeight="1">
      <c r="A1294" s="8">
        <v>1291</v>
      </c>
      <c r="B1294" s="9" t="str">
        <f>"辛昌女"</f>
        <v>辛昌女</v>
      </c>
      <c r="C1294" s="9" t="s">
        <v>1291</v>
      </c>
    </row>
    <row r="1295" spans="1:3" s="2" customFormat="1" ht="24.75" customHeight="1">
      <c r="A1295" s="8">
        <v>1292</v>
      </c>
      <c r="B1295" s="9" t="str">
        <f>"林诗桂"</f>
        <v>林诗桂</v>
      </c>
      <c r="C1295" s="9" t="s">
        <v>1292</v>
      </c>
    </row>
    <row r="1296" spans="1:3" s="2" customFormat="1" ht="24.75" customHeight="1">
      <c r="A1296" s="8">
        <v>1293</v>
      </c>
      <c r="B1296" s="9" t="str">
        <f>"胡丽"</f>
        <v>胡丽</v>
      </c>
      <c r="C1296" s="9" t="s">
        <v>1293</v>
      </c>
    </row>
    <row r="1297" spans="1:3" s="2" customFormat="1" ht="24.75" customHeight="1">
      <c r="A1297" s="8">
        <v>1294</v>
      </c>
      <c r="B1297" s="9" t="str">
        <f>"符西亮"</f>
        <v>符西亮</v>
      </c>
      <c r="C1297" s="9" t="s">
        <v>1294</v>
      </c>
    </row>
    <row r="1298" spans="1:3" s="2" customFormat="1" ht="24.75" customHeight="1">
      <c r="A1298" s="8">
        <v>1295</v>
      </c>
      <c r="B1298" s="9" t="str">
        <f>"林建柳"</f>
        <v>林建柳</v>
      </c>
      <c r="C1298" s="9" t="s">
        <v>1295</v>
      </c>
    </row>
    <row r="1299" spans="1:3" s="2" customFormat="1" ht="24.75" customHeight="1">
      <c r="A1299" s="8">
        <v>1296</v>
      </c>
      <c r="B1299" s="9" t="str">
        <f>"周溢"</f>
        <v>周溢</v>
      </c>
      <c r="C1299" s="9" t="s">
        <v>1296</v>
      </c>
    </row>
    <row r="1300" spans="1:3" s="2" customFormat="1" ht="24.75" customHeight="1">
      <c r="A1300" s="8">
        <v>1297</v>
      </c>
      <c r="B1300" s="9" t="str">
        <f>"黄赞飞"</f>
        <v>黄赞飞</v>
      </c>
      <c r="C1300" s="9" t="s">
        <v>1297</v>
      </c>
    </row>
    <row r="1301" spans="1:3" s="2" customFormat="1" ht="24.75" customHeight="1">
      <c r="A1301" s="8">
        <v>1298</v>
      </c>
      <c r="B1301" s="9" t="str">
        <f>"李德丽"</f>
        <v>李德丽</v>
      </c>
      <c r="C1301" s="9" t="s">
        <v>1298</v>
      </c>
    </row>
    <row r="1302" spans="1:3" s="2" customFormat="1" ht="24.75" customHeight="1">
      <c r="A1302" s="8">
        <v>1299</v>
      </c>
      <c r="B1302" s="9" t="str">
        <f>"黄丽燕"</f>
        <v>黄丽燕</v>
      </c>
      <c r="C1302" s="9" t="s">
        <v>1299</v>
      </c>
    </row>
    <row r="1303" spans="1:3" s="2" customFormat="1" ht="24.75" customHeight="1">
      <c r="A1303" s="8">
        <v>1300</v>
      </c>
      <c r="B1303" s="9" t="str">
        <f>"吴佳艳"</f>
        <v>吴佳艳</v>
      </c>
      <c r="C1303" s="9" t="s">
        <v>1300</v>
      </c>
    </row>
    <row r="1304" spans="1:3" s="2" customFormat="1" ht="24.75" customHeight="1">
      <c r="A1304" s="8">
        <v>1301</v>
      </c>
      <c r="B1304" s="9" t="str">
        <f>"李莉"</f>
        <v>李莉</v>
      </c>
      <c r="C1304" s="9" t="s">
        <v>1301</v>
      </c>
    </row>
    <row r="1305" spans="1:3" s="2" customFormat="1" ht="24.75" customHeight="1">
      <c r="A1305" s="8">
        <v>1302</v>
      </c>
      <c r="B1305" s="9" t="str">
        <f>"陈炉爱"</f>
        <v>陈炉爱</v>
      </c>
      <c r="C1305" s="9" t="s">
        <v>1302</v>
      </c>
    </row>
    <row r="1306" spans="1:3" s="2" customFormat="1" ht="24.75" customHeight="1">
      <c r="A1306" s="8">
        <v>1303</v>
      </c>
      <c r="B1306" s="9" t="str">
        <f>"林海玉"</f>
        <v>林海玉</v>
      </c>
      <c r="C1306" s="9" t="s">
        <v>1303</v>
      </c>
    </row>
    <row r="1307" spans="1:3" s="2" customFormat="1" ht="24.75" customHeight="1">
      <c r="A1307" s="8">
        <v>1304</v>
      </c>
      <c r="B1307" s="9" t="str">
        <f>"王琪文"</f>
        <v>王琪文</v>
      </c>
      <c r="C1307" s="9" t="s">
        <v>1304</v>
      </c>
    </row>
    <row r="1308" spans="1:3" s="2" customFormat="1" ht="24.75" customHeight="1">
      <c r="A1308" s="8">
        <v>1305</v>
      </c>
      <c r="B1308" s="9" t="str">
        <f>"吴彩惠"</f>
        <v>吴彩惠</v>
      </c>
      <c r="C1308" s="9" t="s">
        <v>1305</v>
      </c>
    </row>
    <row r="1309" spans="1:3" s="2" customFormat="1" ht="24.75" customHeight="1">
      <c r="A1309" s="8">
        <v>1306</v>
      </c>
      <c r="B1309" s="9" t="str">
        <f>"林晓彬"</f>
        <v>林晓彬</v>
      </c>
      <c r="C1309" s="9" t="s">
        <v>1306</v>
      </c>
    </row>
    <row r="1310" spans="1:3" s="2" customFormat="1" ht="24.75" customHeight="1">
      <c r="A1310" s="8">
        <v>1307</v>
      </c>
      <c r="B1310" s="9" t="str">
        <f>"王伲"</f>
        <v>王伲</v>
      </c>
      <c r="C1310" s="9" t="s">
        <v>1307</v>
      </c>
    </row>
    <row r="1311" spans="1:3" s="2" customFormat="1" ht="24.75" customHeight="1">
      <c r="A1311" s="8">
        <v>1308</v>
      </c>
      <c r="B1311" s="9" t="str">
        <f>"黄志鸿"</f>
        <v>黄志鸿</v>
      </c>
      <c r="C1311" s="9" t="s">
        <v>1308</v>
      </c>
    </row>
    <row r="1312" spans="1:3" s="2" customFormat="1" ht="24.75" customHeight="1">
      <c r="A1312" s="8">
        <v>1309</v>
      </c>
      <c r="B1312" s="9" t="str">
        <f>"李德丰"</f>
        <v>李德丰</v>
      </c>
      <c r="C1312" s="9" t="s">
        <v>1309</v>
      </c>
    </row>
    <row r="1313" spans="1:3" s="2" customFormat="1" ht="24.75" customHeight="1">
      <c r="A1313" s="8">
        <v>1310</v>
      </c>
      <c r="B1313" s="9" t="str">
        <f>"陈平天"</f>
        <v>陈平天</v>
      </c>
      <c r="C1313" s="9" t="s">
        <v>1310</v>
      </c>
    </row>
    <row r="1314" spans="1:3" s="2" customFormat="1" ht="24.75" customHeight="1">
      <c r="A1314" s="8">
        <v>1311</v>
      </c>
      <c r="B1314" s="9" t="str">
        <f>"吴海丁"</f>
        <v>吴海丁</v>
      </c>
      <c r="C1314" s="9" t="s">
        <v>1311</v>
      </c>
    </row>
    <row r="1315" spans="1:3" s="2" customFormat="1" ht="24.75" customHeight="1">
      <c r="A1315" s="8">
        <v>1312</v>
      </c>
      <c r="B1315" s="9" t="str">
        <f>"郑苗苗"</f>
        <v>郑苗苗</v>
      </c>
      <c r="C1315" s="9" t="s">
        <v>1312</v>
      </c>
    </row>
    <row r="1316" spans="1:3" s="2" customFormat="1" ht="24.75" customHeight="1">
      <c r="A1316" s="8">
        <v>1313</v>
      </c>
      <c r="B1316" s="9" t="str">
        <f>"许怀月"</f>
        <v>许怀月</v>
      </c>
      <c r="C1316" s="9" t="s">
        <v>1313</v>
      </c>
    </row>
    <row r="1317" spans="1:3" s="2" customFormat="1" ht="24.75" customHeight="1">
      <c r="A1317" s="8">
        <v>1314</v>
      </c>
      <c r="B1317" s="9" t="str">
        <f>"王丽金"</f>
        <v>王丽金</v>
      </c>
      <c r="C1317" s="9" t="s">
        <v>1314</v>
      </c>
    </row>
    <row r="1318" spans="1:3" s="2" customFormat="1" ht="24.75" customHeight="1">
      <c r="A1318" s="8">
        <v>1315</v>
      </c>
      <c r="B1318" s="9" t="str">
        <f>"曾艳羽"</f>
        <v>曾艳羽</v>
      </c>
      <c r="C1318" s="9" t="s">
        <v>1315</v>
      </c>
    </row>
    <row r="1319" spans="1:3" s="2" customFormat="1" ht="24.75" customHeight="1">
      <c r="A1319" s="8">
        <v>1316</v>
      </c>
      <c r="B1319" s="9" t="str">
        <f>"许秀莲"</f>
        <v>许秀莲</v>
      </c>
      <c r="C1319" s="9" t="s">
        <v>1316</v>
      </c>
    </row>
    <row r="1320" spans="1:3" s="2" customFormat="1" ht="24.75" customHeight="1">
      <c r="A1320" s="8">
        <v>1317</v>
      </c>
      <c r="B1320" s="9" t="str">
        <f>"王春英"</f>
        <v>王春英</v>
      </c>
      <c r="C1320" s="9" t="s">
        <v>1317</v>
      </c>
    </row>
    <row r="1321" spans="1:3" s="2" customFormat="1" ht="24.75" customHeight="1">
      <c r="A1321" s="8">
        <v>1318</v>
      </c>
      <c r="B1321" s="9" t="str">
        <f>"羊儒林"</f>
        <v>羊儒林</v>
      </c>
      <c r="C1321" s="9" t="s">
        <v>1318</v>
      </c>
    </row>
    <row r="1322" spans="1:3" s="2" customFormat="1" ht="24.75" customHeight="1">
      <c r="A1322" s="8">
        <v>1319</v>
      </c>
      <c r="B1322" s="9" t="str">
        <f>"王小玲"</f>
        <v>王小玲</v>
      </c>
      <c r="C1322" s="9" t="s">
        <v>1319</v>
      </c>
    </row>
    <row r="1323" spans="1:3" s="2" customFormat="1" ht="24.75" customHeight="1">
      <c r="A1323" s="8">
        <v>1320</v>
      </c>
      <c r="B1323" s="9" t="str">
        <f>"练然"</f>
        <v>练然</v>
      </c>
      <c r="C1323" s="9" t="s">
        <v>1320</v>
      </c>
    </row>
    <row r="1324" spans="1:3" s="2" customFormat="1" ht="24.75" customHeight="1">
      <c r="A1324" s="8">
        <v>1321</v>
      </c>
      <c r="B1324" s="9" t="str">
        <f>"王诗婷"</f>
        <v>王诗婷</v>
      </c>
      <c r="C1324" s="9" t="s">
        <v>1321</v>
      </c>
    </row>
    <row r="1325" spans="1:3" s="2" customFormat="1" ht="24.75" customHeight="1">
      <c r="A1325" s="8">
        <v>1322</v>
      </c>
      <c r="B1325" s="9" t="str">
        <f>"王硕"</f>
        <v>王硕</v>
      </c>
      <c r="C1325" s="9" t="s">
        <v>1322</v>
      </c>
    </row>
    <row r="1326" spans="1:3" s="2" customFormat="1" ht="24.75" customHeight="1">
      <c r="A1326" s="8">
        <v>1323</v>
      </c>
      <c r="B1326" s="9" t="str">
        <f>"王巧艳"</f>
        <v>王巧艳</v>
      </c>
      <c r="C1326" s="9" t="s">
        <v>1323</v>
      </c>
    </row>
    <row r="1327" spans="1:3" s="2" customFormat="1" ht="24.75" customHeight="1">
      <c r="A1327" s="8">
        <v>1324</v>
      </c>
      <c r="B1327" s="9" t="str">
        <f>"桂芳菲"</f>
        <v>桂芳菲</v>
      </c>
      <c r="C1327" s="9" t="s">
        <v>1324</v>
      </c>
    </row>
    <row r="1328" spans="1:3" s="2" customFormat="1" ht="24.75" customHeight="1">
      <c r="A1328" s="8">
        <v>1325</v>
      </c>
      <c r="B1328" s="9" t="str">
        <f>"符晓柔"</f>
        <v>符晓柔</v>
      </c>
      <c r="C1328" s="9" t="s">
        <v>1325</v>
      </c>
    </row>
    <row r="1329" spans="1:3" s="2" customFormat="1" ht="24.75" customHeight="1">
      <c r="A1329" s="8">
        <v>1326</v>
      </c>
      <c r="B1329" s="9" t="str">
        <f>"黄伊岚"</f>
        <v>黄伊岚</v>
      </c>
      <c r="C1329" s="9" t="s">
        <v>1326</v>
      </c>
    </row>
    <row r="1330" spans="1:3" s="2" customFormat="1" ht="24.75" customHeight="1">
      <c r="A1330" s="8">
        <v>1327</v>
      </c>
      <c r="B1330" s="9" t="str">
        <f>"李兰慧"</f>
        <v>李兰慧</v>
      </c>
      <c r="C1330" s="9" t="s">
        <v>1327</v>
      </c>
    </row>
    <row r="1331" spans="1:3" s="2" customFormat="1" ht="24.75" customHeight="1">
      <c r="A1331" s="8">
        <v>1328</v>
      </c>
      <c r="B1331" s="9" t="str">
        <f>"李丽和"</f>
        <v>李丽和</v>
      </c>
      <c r="C1331" s="9" t="s">
        <v>1328</v>
      </c>
    </row>
    <row r="1332" spans="1:3" s="2" customFormat="1" ht="24.75" customHeight="1">
      <c r="A1332" s="8">
        <v>1329</v>
      </c>
      <c r="B1332" s="9" t="str">
        <f>"邱明鹏"</f>
        <v>邱明鹏</v>
      </c>
      <c r="C1332" s="9" t="s">
        <v>1329</v>
      </c>
    </row>
    <row r="1333" spans="1:3" s="2" customFormat="1" ht="24.75" customHeight="1">
      <c r="A1333" s="8">
        <v>1330</v>
      </c>
      <c r="B1333" s="9" t="str">
        <f>"黄进中"</f>
        <v>黄进中</v>
      </c>
      <c r="C1333" s="9" t="s">
        <v>1330</v>
      </c>
    </row>
    <row r="1334" spans="1:3" s="2" customFormat="1" ht="24.75" customHeight="1">
      <c r="A1334" s="8">
        <v>1331</v>
      </c>
      <c r="B1334" s="9" t="str">
        <f>"蔡丽"</f>
        <v>蔡丽</v>
      </c>
      <c r="C1334" s="9" t="s">
        <v>1331</v>
      </c>
    </row>
    <row r="1335" spans="1:3" s="2" customFormat="1" ht="24.75" customHeight="1">
      <c r="A1335" s="8">
        <v>1332</v>
      </c>
      <c r="B1335" s="9" t="str">
        <f>"刘彩红"</f>
        <v>刘彩红</v>
      </c>
      <c r="C1335" s="9" t="s">
        <v>1332</v>
      </c>
    </row>
    <row r="1336" spans="1:3" s="2" customFormat="1" ht="24.75" customHeight="1">
      <c r="A1336" s="8">
        <v>1333</v>
      </c>
      <c r="B1336" s="9" t="str">
        <f>"张齐苗"</f>
        <v>张齐苗</v>
      </c>
      <c r="C1336" s="9" t="s">
        <v>1333</v>
      </c>
    </row>
    <row r="1337" spans="1:3" s="2" customFormat="1" ht="24.75" customHeight="1">
      <c r="A1337" s="8">
        <v>1334</v>
      </c>
      <c r="B1337" s="9" t="str">
        <f>"黄校"</f>
        <v>黄校</v>
      </c>
      <c r="C1337" s="9" t="s">
        <v>1334</v>
      </c>
    </row>
    <row r="1338" spans="1:3" s="2" customFormat="1" ht="24.75" customHeight="1">
      <c r="A1338" s="8">
        <v>1335</v>
      </c>
      <c r="B1338" s="9" t="str">
        <f>"王小慧"</f>
        <v>王小慧</v>
      </c>
      <c r="C1338" s="9" t="s">
        <v>1335</v>
      </c>
    </row>
    <row r="1339" spans="1:3" s="2" customFormat="1" ht="24.75" customHeight="1">
      <c r="A1339" s="8">
        <v>1336</v>
      </c>
      <c r="B1339" s="9" t="str">
        <f>"刘精梅"</f>
        <v>刘精梅</v>
      </c>
      <c r="C1339" s="9" t="s">
        <v>1336</v>
      </c>
    </row>
    <row r="1340" spans="1:3" s="2" customFormat="1" ht="24.75" customHeight="1">
      <c r="A1340" s="8">
        <v>1337</v>
      </c>
      <c r="B1340" s="9" t="str">
        <f>"王绥奇"</f>
        <v>王绥奇</v>
      </c>
      <c r="C1340" s="9" t="s">
        <v>1337</v>
      </c>
    </row>
    <row r="1341" spans="1:3" s="2" customFormat="1" ht="24.75" customHeight="1">
      <c r="A1341" s="8">
        <v>1338</v>
      </c>
      <c r="B1341" s="9" t="str">
        <f>"李世旺"</f>
        <v>李世旺</v>
      </c>
      <c r="C1341" s="9" t="s">
        <v>1338</v>
      </c>
    </row>
    <row r="1342" spans="1:3" s="2" customFormat="1" ht="24.75" customHeight="1">
      <c r="A1342" s="8">
        <v>1339</v>
      </c>
      <c r="B1342" s="9" t="str">
        <f>"张昌钦"</f>
        <v>张昌钦</v>
      </c>
      <c r="C1342" s="9" t="s">
        <v>1339</v>
      </c>
    </row>
    <row r="1343" spans="1:3" s="2" customFormat="1" ht="24.75" customHeight="1">
      <c r="A1343" s="8">
        <v>1340</v>
      </c>
      <c r="B1343" s="9" t="str">
        <f>"郭青美"</f>
        <v>郭青美</v>
      </c>
      <c r="C1343" s="9" t="s">
        <v>647</v>
      </c>
    </row>
    <row r="1344" spans="1:3" s="2" customFormat="1" ht="24.75" customHeight="1">
      <c r="A1344" s="8">
        <v>1341</v>
      </c>
      <c r="B1344" s="9" t="str">
        <f>"曾敏"</f>
        <v>曾敏</v>
      </c>
      <c r="C1344" s="9" t="s">
        <v>1160</v>
      </c>
    </row>
    <row r="1345" spans="1:3" s="2" customFormat="1" ht="24.75" customHeight="1">
      <c r="A1345" s="8">
        <v>1342</v>
      </c>
      <c r="B1345" s="9" t="str">
        <f>"洪雪榕"</f>
        <v>洪雪榕</v>
      </c>
      <c r="C1345" s="9" t="s">
        <v>1340</v>
      </c>
    </row>
    <row r="1346" spans="1:3" s="2" customFormat="1" ht="24.75" customHeight="1">
      <c r="A1346" s="8">
        <v>1343</v>
      </c>
      <c r="B1346" s="9" t="str">
        <f>"符桂娟"</f>
        <v>符桂娟</v>
      </c>
      <c r="C1346" s="9" t="s">
        <v>1341</v>
      </c>
    </row>
    <row r="1347" spans="1:3" s="2" customFormat="1" ht="24.75" customHeight="1">
      <c r="A1347" s="8">
        <v>1344</v>
      </c>
      <c r="B1347" s="9" t="str">
        <f>"李香"</f>
        <v>李香</v>
      </c>
      <c r="C1347" s="9" t="s">
        <v>1342</v>
      </c>
    </row>
    <row r="1348" spans="1:3" s="2" customFormat="1" ht="24.75" customHeight="1">
      <c r="A1348" s="8">
        <v>1345</v>
      </c>
      <c r="B1348" s="9" t="str">
        <f>"郑煌"</f>
        <v>郑煌</v>
      </c>
      <c r="C1348" s="9" t="s">
        <v>1343</v>
      </c>
    </row>
    <row r="1349" spans="1:3" s="2" customFormat="1" ht="24.75" customHeight="1">
      <c r="A1349" s="8">
        <v>1346</v>
      </c>
      <c r="B1349" s="9" t="str">
        <f>"王虹"</f>
        <v>王虹</v>
      </c>
      <c r="C1349" s="9" t="s">
        <v>1344</v>
      </c>
    </row>
    <row r="1350" spans="1:3" s="2" customFormat="1" ht="24.75" customHeight="1">
      <c r="A1350" s="8">
        <v>1347</v>
      </c>
      <c r="B1350" s="9" t="str">
        <f>"李婧文"</f>
        <v>李婧文</v>
      </c>
      <c r="C1350" s="9" t="s">
        <v>1345</v>
      </c>
    </row>
    <row r="1351" spans="1:3" s="2" customFormat="1" ht="24.75" customHeight="1">
      <c r="A1351" s="8">
        <v>1348</v>
      </c>
      <c r="B1351" s="9" t="str">
        <f>"曾雅倩"</f>
        <v>曾雅倩</v>
      </c>
      <c r="C1351" s="9" t="s">
        <v>1346</v>
      </c>
    </row>
    <row r="1352" spans="1:3" s="2" customFormat="1" ht="24.75" customHeight="1">
      <c r="A1352" s="8">
        <v>1349</v>
      </c>
      <c r="B1352" s="9" t="str">
        <f>"张芳舒"</f>
        <v>张芳舒</v>
      </c>
      <c r="C1352" s="9" t="s">
        <v>1347</v>
      </c>
    </row>
    <row r="1353" spans="1:3" s="2" customFormat="1" ht="24.75" customHeight="1">
      <c r="A1353" s="8">
        <v>1350</v>
      </c>
      <c r="B1353" s="9" t="str">
        <f>"郑莲女"</f>
        <v>郑莲女</v>
      </c>
      <c r="C1353" s="9" t="s">
        <v>1348</v>
      </c>
    </row>
    <row r="1354" spans="1:3" s="2" customFormat="1" ht="24.75" customHeight="1">
      <c r="A1354" s="8">
        <v>1351</v>
      </c>
      <c r="B1354" s="9" t="str">
        <f>"张燕榕"</f>
        <v>张燕榕</v>
      </c>
      <c r="C1354" s="9" t="s">
        <v>1349</v>
      </c>
    </row>
    <row r="1355" spans="1:3" s="2" customFormat="1" ht="24.75" customHeight="1">
      <c r="A1355" s="8">
        <v>1352</v>
      </c>
      <c r="B1355" s="9" t="str">
        <f>"邓薇"</f>
        <v>邓薇</v>
      </c>
      <c r="C1355" s="9" t="s">
        <v>1350</v>
      </c>
    </row>
    <row r="1356" spans="1:3" s="2" customFormat="1" ht="24.75" customHeight="1">
      <c r="A1356" s="8">
        <v>1353</v>
      </c>
      <c r="B1356" s="9" t="str">
        <f>"符秀妹"</f>
        <v>符秀妹</v>
      </c>
      <c r="C1356" s="9" t="s">
        <v>1351</v>
      </c>
    </row>
    <row r="1357" spans="1:3" s="2" customFormat="1" ht="24.75" customHeight="1">
      <c r="A1357" s="8">
        <v>1354</v>
      </c>
      <c r="B1357" s="9" t="str">
        <f>"张泰山"</f>
        <v>张泰山</v>
      </c>
      <c r="C1357" s="9" t="s">
        <v>1352</v>
      </c>
    </row>
    <row r="1358" spans="1:3" s="2" customFormat="1" ht="24.75" customHeight="1">
      <c r="A1358" s="8">
        <v>1355</v>
      </c>
      <c r="B1358" s="9" t="str">
        <f>"李坤"</f>
        <v>李坤</v>
      </c>
      <c r="C1358" s="9" t="s">
        <v>1353</v>
      </c>
    </row>
    <row r="1359" spans="1:3" s="2" customFormat="1" ht="24.75" customHeight="1">
      <c r="A1359" s="8">
        <v>1356</v>
      </c>
      <c r="B1359" s="9" t="str">
        <f>"梁叶"</f>
        <v>梁叶</v>
      </c>
      <c r="C1359" s="9" t="s">
        <v>1354</v>
      </c>
    </row>
    <row r="1360" spans="1:3" s="2" customFormat="1" ht="24.75" customHeight="1">
      <c r="A1360" s="8">
        <v>1357</v>
      </c>
      <c r="B1360" s="9" t="str">
        <f>"范佳青"</f>
        <v>范佳青</v>
      </c>
      <c r="C1360" s="9" t="s">
        <v>1355</v>
      </c>
    </row>
    <row r="1361" spans="1:3" s="2" customFormat="1" ht="24.75" customHeight="1">
      <c r="A1361" s="8">
        <v>1358</v>
      </c>
      <c r="B1361" s="9" t="str">
        <f>"童玲"</f>
        <v>童玲</v>
      </c>
      <c r="C1361" s="9" t="s">
        <v>1356</v>
      </c>
    </row>
    <row r="1362" spans="1:3" s="2" customFormat="1" ht="24.75" customHeight="1">
      <c r="A1362" s="8">
        <v>1359</v>
      </c>
      <c r="B1362" s="9" t="str">
        <f>"王秋云"</f>
        <v>王秋云</v>
      </c>
      <c r="C1362" s="9" t="s">
        <v>1357</v>
      </c>
    </row>
    <row r="1363" spans="1:3" s="2" customFormat="1" ht="24.75" customHeight="1">
      <c r="A1363" s="8">
        <v>1360</v>
      </c>
      <c r="B1363" s="9" t="str">
        <f>"吴杰"</f>
        <v>吴杰</v>
      </c>
      <c r="C1363" s="9" t="s">
        <v>1358</v>
      </c>
    </row>
    <row r="1364" spans="1:3" s="2" customFormat="1" ht="24.75" customHeight="1">
      <c r="A1364" s="8">
        <v>1361</v>
      </c>
      <c r="B1364" s="9" t="str">
        <f>"薛开智"</f>
        <v>薛开智</v>
      </c>
      <c r="C1364" s="9" t="s">
        <v>1359</v>
      </c>
    </row>
    <row r="1365" spans="1:3" s="2" customFormat="1" ht="24.75" customHeight="1">
      <c r="A1365" s="8">
        <v>1362</v>
      </c>
      <c r="B1365" s="9" t="str">
        <f>"王仕翔"</f>
        <v>王仕翔</v>
      </c>
      <c r="C1365" s="9" t="s">
        <v>1360</v>
      </c>
    </row>
    <row r="1366" spans="1:3" s="2" customFormat="1" ht="24.75" customHeight="1">
      <c r="A1366" s="8">
        <v>1363</v>
      </c>
      <c r="B1366" s="9" t="str">
        <f>"杨玉警"</f>
        <v>杨玉警</v>
      </c>
      <c r="C1366" s="9" t="s">
        <v>1361</v>
      </c>
    </row>
    <row r="1367" spans="1:3" s="2" customFormat="1" ht="24.75" customHeight="1">
      <c r="A1367" s="8">
        <v>1364</v>
      </c>
      <c r="B1367" s="9" t="str">
        <f>"王卓"</f>
        <v>王卓</v>
      </c>
      <c r="C1367" s="9" t="s">
        <v>1362</v>
      </c>
    </row>
    <row r="1368" spans="1:3" s="2" customFormat="1" ht="24.75" customHeight="1">
      <c r="A1368" s="8">
        <v>1365</v>
      </c>
      <c r="B1368" s="9" t="str">
        <f>"符以娜"</f>
        <v>符以娜</v>
      </c>
      <c r="C1368" s="9" t="s">
        <v>1363</v>
      </c>
    </row>
    <row r="1369" spans="1:3" s="2" customFormat="1" ht="24.75" customHeight="1">
      <c r="A1369" s="8">
        <v>1366</v>
      </c>
      <c r="B1369" s="9" t="str">
        <f>"王兰"</f>
        <v>王兰</v>
      </c>
      <c r="C1369" s="9" t="s">
        <v>1364</v>
      </c>
    </row>
    <row r="1370" spans="1:3" s="2" customFormat="1" ht="24.75" customHeight="1">
      <c r="A1370" s="8">
        <v>1367</v>
      </c>
      <c r="B1370" s="9" t="str">
        <f>"蒙海燕"</f>
        <v>蒙海燕</v>
      </c>
      <c r="C1370" s="9" t="s">
        <v>1365</v>
      </c>
    </row>
    <row r="1371" spans="1:3" s="2" customFormat="1" ht="24.75" customHeight="1">
      <c r="A1371" s="8">
        <v>1368</v>
      </c>
      <c r="B1371" s="9" t="str">
        <f>"周娇"</f>
        <v>周娇</v>
      </c>
      <c r="C1371" s="9" t="s">
        <v>1366</v>
      </c>
    </row>
    <row r="1372" spans="1:3" s="2" customFormat="1" ht="24.75" customHeight="1">
      <c r="A1372" s="8">
        <v>1369</v>
      </c>
      <c r="B1372" s="9" t="str">
        <f>"陆江萍"</f>
        <v>陆江萍</v>
      </c>
      <c r="C1372" s="9" t="s">
        <v>1367</v>
      </c>
    </row>
    <row r="1373" spans="1:3" s="2" customFormat="1" ht="24.75" customHeight="1">
      <c r="A1373" s="8">
        <v>1370</v>
      </c>
      <c r="B1373" s="9" t="str">
        <f>"梁玉"</f>
        <v>梁玉</v>
      </c>
      <c r="C1373" s="9" t="s">
        <v>1368</v>
      </c>
    </row>
    <row r="1374" spans="1:3" s="2" customFormat="1" ht="24.75" customHeight="1">
      <c r="A1374" s="8">
        <v>1371</v>
      </c>
      <c r="B1374" s="9" t="str">
        <f>"彭业鸿"</f>
        <v>彭业鸿</v>
      </c>
      <c r="C1374" s="9" t="s">
        <v>1369</v>
      </c>
    </row>
    <row r="1375" spans="1:3" s="2" customFormat="1" ht="24.75" customHeight="1">
      <c r="A1375" s="8">
        <v>1372</v>
      </c>
      <c r="B1375" s="9" t="str">
        <f>"谢丽双"</f>
        <v>谢丽双</v>
      </c>
      <c r="C1375" s="9" t="s">
        <v>1370</v>
      </c>
    </row>
    <row r="1376" spans="1:3" s="2" customFormat="1" ht="24.75" customHeight="1">
      <c r="A1376" s="8">
        <v>1373</v>
      </c>
      <c r="B1376" s="9" t="str">
        <f>"王泰高"</f>
        <v>王泰高</v>
      </c>
      <c r="C1376" s="9" t="s">
        <v>1371</v>
      </c>
    </row>
    <row r="1377" spans="1:3" s="2" customFormat="1" ht="24.75" customHeight="1">
      <c r="A1377" s="8">
        <v>1374</v>
      </c>
      <c r="B1377" s="9" t="str">
        <f>"文现发"</f>
        <v>文现发</v>
      </c>
      <c r="C1377" s="9" t="s">
        <v>1372</v>
      </c>
    </row>
    <row r="1378" spans="1:3" s="2" customFormat="1" ht="24.75" customHeight="1">
      <c r="A1378" s="8">
        <v>1375</v>
      </c>
      <c r="B1378" s="9" t="str">
        <f>"王家宝"</f>
        <v>王家宝</v>
      </c>
      <c r="C1378" s="9" t="s">
        <v>1373</v>
      </c>
    </row>
    <row r="1379" spans="1:3" s="2" customFormat="1" ht="24.75" customHeight="1">
      <c r="A1379" s="8">
        <v>1376</v>
      </c>
      <c r="B1379" s="9" t="str">
        <f>"王丹能"</f>
        <v>王丹能</v>
      </c>
      <c r="C1379" s="9" t="s">
        <v>1374</v>
      </c>
    </row>
    <row r="1380" spans="1:3" s="2" customFormat="1" ht="24.75" customHeight="1">
      <c r="A1380" s="8">
        <v>1377</v>
      </c>
      <c r="B1380" s="9" t="str">
        <f>"曾文"</f>
        <v>曾文</v>
      </c>
      <c r="C1380" s="9" t="s">
        <v>1375</v>
      </c>
    </row>
    <row r="1381" spans="1:3" s="2" customFormat="1" ht="24.75" customHeight="1">
      <c r="A1381" s="8">
        <v>1378</v>
      </c>
      <c r="B1381" s="9" t="str">
        <f>"邓炜"</f>
        <v>邓炜</v>
      </c>
      <c r="C1381" s="9" t="s">
        <v>1376</v>
      </c>
    </row>
    <row r="1382" spans="1:3" s="2" customFormat="1" ht="24.75" customHeight="1">
      <c r="A1382" s="8">
        <v>1379</v>
      </c>
      <c r="B1382" s="9" t="str">
        <f>"史勤强"</f>
        <v>史勤强</v>
      </c>
      <c r="C1382" s="9" t="s">
        <v>1377</v>
      </c>
    </row>
    <row r="1383" spans="1:3" s="2" customFormat="1" ht="24.75" customHeight="1">
      <c r="A1383" s="8">
        <v>1380</v>
      </c>
      <c r="B1383" s="9" t="str">
        <f>"王召梦"</f>
        <v>王召梦</v>
      </c>
      <c r="C1383" s="9" t="s">
        <v>1378</v>
      </c>
    </row>
    <row r="1384" spans="1:3" s="2" customFormat="1" ht="24.75" customHeight="1">
      <c r="A1384" s="8">
        <v>1381</v>
      </c>
      <c r="B1384" s="9" t="str">
        <f>"苏青青"</f>
        <v>苏青青</v>
      </c>
      <c r="C1384" s="9" t="s">
        <v>1379</v>
      </c>
    </row>
    <row r="1385" spans="1:3" s="2" customFormat="1" ht="24.75" customHeight="1">
      <c r="A1385" s="8">
        <v>1382</v>
      </c>
      <c r="B1385" s="9" t="str">
        <f>"张晓云"</f>
        <v>张晓云</v>
      </c>
      <c r="C1385" s="9" t="s">
        <v>1380</v>
      </c>
    </row>
    <row r="1386" spans="1:3" s="2" customFormat="1" ht="24.75" customHeight="1">
      <c r="A1386" s="8">
        <v>1383</v>
      </c>
      <c r="B1386" s="9" t="str">
        <f>"王珊"</f>
        <v>王珊</v>
      </c>
      <c r="C1386" s="9" t="s">
        <v>1381</v>
      </c>
    </row>
    <row r="1387" spans="1:3" s="2" customFormat="1" ht="24.75" customHeight="1">
      <c r="A1387" s="8">
        <v>1384</v>
      </c>
      <c r="B1387" s="9" t="str">
        <f>"倪亚姨"</f>
        <v>倪亚姨</v>
      </c>
      <c r="C1387" s="9" t="s">
        <v>1382</v>
      </c>
    </row>
    <row r="1388" spans="1:3" s="2" customFormat="1" ht="24.75" customHeight="1">
      <c r="A1388" s="8">
        <v>1385</v>
      </c>
      <c r="B1388" s="9" t="str">
        <f>"黄悦炀"</f>
        <v>黄悦炀</v>
      </c>
      <c r="C1388" s="9" t="s">
        <v>1383</v>
      </c>
    </row>
    <row r="1389" spans="1:3" s="2" customFormat="1" ht="24.75" customHeight="1">
      <c r="A1389" s="8">
        <v>1386</v>
      </c>
      <c r="B1389" s="9" t="str">
        <f>"梁春丽"</f>
        <v>梁春丽</v>
      </c>
      <c r="C1389" s="9" t="s">
        <v>1384</v>
      </c>
    </row>
    <row r="1390" spans="1:3" s="2" customFormat="1" ht="24.75" customHeight="1">
      <c r="A1390" s="8">
        <v>1387</v>
      </c>
      <c r="B1390" s="9" t="str">
        <f>"黄梦妮"</f>
        <v>黄梦妮</v>
      </c>
      <c r="C1390" s="9" t="s">
        <v>1385</v>
      </c>
    </row>
    <row r="1391" spans="1:3" s="2" customFormat="1" ht="24.75" customHeight="1">
      <c r="A1391" s="8">
        <v>1388</v>
      </c>
      <c r="B1391" s="9" t="str">
        <f>"王玉云"</f>
        <v>王玉云</v>
      </c>
      <c r="C1391" s="9" t="s">
        <v>1386</v>
      </c>
    </row>
    <row r="1392" spans="1:3" s="2" customFormat="1" ht="24.75" customHeight="1">
      <c r="A1392" s="8">
        <v>1389</v>
      </c>
      <c r="B1392" s="9" t="str">
        <f>"邓小亮"</f>
        <v>邓小亮</v>
      </c>
      <c r="C1392" s="9" t="s">
        <v>1387</v>
      </c>
    </row>
    <row r="1393" spans="1:3" s="2" customFormat="1" ht="24.75" customHeight="1">
      <c r="A1393" s="8">
        <v>1390</v>
      </c>
      <c r="B1393" s="9" t="str">
        <f>"陆雯惠"</f>
        <v>陆雯惠</v>
      </c>
      <c r="C1393" s="9" t="s">
        <v>1388</v>
      </c>
    </row>
    <row r="1394" spans="1:3" s="2" customFormat="1" ht="24.75" customHeight="1">
      <c r="A1394" s="8">
        <v>1391</v>
      </c>
      <c r="B1394" s="9" t="str">
        <f>"王咸颜"</f>
        <v>王咸颜</v>
      </c>
      <c r="C1394" s="9" t="s">
        <v>1389</v>
      </c>
    </row>
    <row r="1395" spans="1:3" s="2" customFormat="1" ht="24.75" customHeight="1">
      <c r="A1395" s="8">
        <v>1392</v>
      </c>
      <c r="B1395" s="9" t="str">
        <f>"符桂评"</f>
        <v>符桂评</v>
      </c>
      <c r="C1395" s="9" t="s">
        <v>1390</v>
      </c>
    </row>
    <row r="1396" spans="1:3" s="2" customFormat="1" ht="24.75" customHeight="1">
      <c r="A1396" s="8">
        <v>1393</v>
      </c>
      <c r="B1396" s="9" t="str">
        <f>"孙业锋"</f>
        <v>孙业锋</v>
      </c>
      <c r="C1396" s="9" t="s">
        <v>1391</v>
      </c>
    </row>
    <row r="1397" spans="1:3" s="2" customFormat="1" ht="24.75" customHeight="1">
      <c r="A1397" s="8">
        <v>1394</v>
      </c>
      <c r="B1397" s="9" t="str">
        <f>"柯青云"</f>
        <v>柯青云</v>
      </c>
      <c r="C1397" s="9" t="s">
        <v>1392</v>
      </c>
    </row>
    <row r="1398" spans="1:3" s="2" customFormat="1" ht="24.75" customHeight="1">
      <c r="A1398" s="8">
        <v>1395</v>
      </c>
      <c r="B1398" s="9" t="str">
        <f>"蔡小慧"</f>
        <v>蔡小慧</v>
      </c>
      <c r="C1398" s="9" t="s">
        <v>1393</v>
      </c>
    </row>
    <row r="1399" spans="1:3" s="2" customFormat="1" ht="24.75" customHeight="1">
      <c r="A1399" s="8">
        <v>1396</v>
      </c>
      <c r="B1399" s="9" t="str">
        <f>"吴秋艳"</f>
        <v>吴秋艳</v>
      </c>
      <c r="C1399" s="9" t="s">
        <v>1394</v>
      </c>
    </row>
    <row r="1400" spans="1:3" s="2" customFormat="1" ht="24.75" customHeight="1">
      <c r="A1400" s="8">
        <v>1397</v>
      </c>
      <c r="B1400" s="9" t="str">
        <f>"吴文靖"</f>
        <v>吴文靖</v>
      </c>
      <c r="C1400" s="9" t="s">
        <v>1395</v>
      </c>
    </row>
    <row r="1401" spans="1:3" s="2" customFormat="1" ht="24.75" customHeight="1">
      <c r="A1401" s="8">
        <v>1398</v>
      </c>
      <c r="B1401" s="9" t="str">
        <f>"黄宇昕"</f>
        <v>黄宇昕</v>
      </c>
      <c r="C1401" s="9" t="s">
        <v>1396</v>
      </c>
    </row>
    <row r="1402" spans="1:3" s="2" customFormat="1" ht="24.75" customHeight="1">
      <c r="A1402" s="8">
        <v>1399</v>
      </c>
      <c r="B1402" s="9" t="str">
        <f>"王召茜"</f>
        <v>王召茜</v>
      </c>
      <c r="C1402" s="9" t="s">
        <v>1397</v>
      </c>
    </row>
    <row r="1403" spans="1:3" s="2" customFormat="1" ht="24.75" customHeight="1">
      <c r="A1403" s="8">
        <v>1400</v>
      </c>
      <c r="B1403" s="9" t="str">
        <f>"陈爱玲"</f>
        <v>陈爱玲</v>
      </c>
      <c r="C1403" s="9" t="s">
        <v>1398</v>
      </c>
    </row>
    <row r="1404" spans="1:3" s="2" customFormat="1" ht="24.75" customHeight="1">
      <c r="A1404" s="8">
        <v>1401</v>
      </c>
      <c r="B1404" s="9" t="str">
        <f>"吴瑞雯"</f>
        <v>吴瑞雯</v>
      </c>
      <c r="C1404" s="9" t="s">
        <v>1399</v>
      </c>
    </row>
    <row r="1405" spans="1:3" s="2" customFormat="1" ht="24.75" customHeight="1">
      <c r="A1405" s="8">
        <v>1402</v>
      </c>
      <c r="B1405" s="9" t="str">
        <f>"李惠梅"</f>
        <v>李惠梅</v>
      </c>
      <c r="C1405" s="9" t="s">
        <v>1400</v>
      </c>
    </row>
    <row r="1406" spans="1:3" s="2" customFormat="1" ht="24.75" customHeight="1">
      <c r="A1406" s="8">
        <v>1403</v>
      </c>
      <c r="B1406" s="9" t="str">
        <f>"王小燕"</f>
        <v>王小燕</v>
      </c>
      <c r="C1406" s="9" t="s">
        <v>1401</v>
      </c>
    </row>
    <row r="1407" spans="1:3" s="2" customFormat="1" ht="24.75" customHeight="1">
      <c r="A1407" s="8">
        <v>1404</v>
      </c>
      <c r="B1407" s="9" t="str">
        <f>"房婕"</f>
        <v>房婕</v>
      </c>
      <c r="C1407" s="9" t="s">
        <v>1402</v>
      </c>
    </row>
    <row r="1408" spans="1:3" s="2" customFormat="1" ht="24.75" customHeight="1">
      <c r="A1408" s="8">
        <v>1405</v>
      </c>
      <c r="B1408" s="9" t="str">
        <f>"王小妹"</f>
        <v>王小妹</v>
      </c>
      <c r="C1408" s="9" t="s">
        <v>1403</v>
      </c>
    </row>
    <row r="1409" spans="1:3" s="2" customFormat="1" ht="24.75" customHeight="1">
      <c r="A1409" s="8">
        <v>1406</v>
      </c>
      <c r="B1409" s="9" t="str">
        <f>"秦小倩"</f>
        <v>秦小倩</v>
      </c>
      <c r="C1409" s="9" t="s">
        <v>1404</v>
      </c>
    </row>
    <row r="1410" spans="1:3" s="2" customFormat="1" ht="24.75" customHeight="1">
      <c r="A1410" s="8">
        <v>1407</v>
      </c>
      <c r="B1410" s="9" t="str">
        <f>"邓秋如"</f>
        <v>邓秋如</v>
      </c>
      <c r="C1410" s="9" t="s">
        <v>1405</v>
      </c>
    </row>
    <row r="1411" spans="1:3" s="2" customFormat="1" ht="24.75" customHeight="1">
      <c r="A1411" s="8">
        <v>1408</v>
      </c>
      <c r="B1411" s="9" t="str">
        <f>"王颖晶"</f>
        <v>王颖晶</v>
      </c>
      <c r="C1411" s="9" t="s">
        <v>1406</v>
      </c>
    </row>
    <row r="1412" spans="1:3" s="2" customFormat="1" ht="24.75" customHeight="1">
      <c r="A1412" s="8">
        <v>1409</v>
      </c>
      <c r="B1412" s="9" t="str">
        <f>"谭瑶"</f>
        <v>谭瑶</v>
      </c>
      <c r="C1412" s="9" t="s">
        <v>1407</v>
      </c>
    </row>
    <row r="1413" spans="1:3" s="2" customFormat="1" ht="24.75" customHeight="1">
      <c r="A1413" s="8">
        <v>1410</v>
      </c>
      <c r="B1413" s="9" t="str">
        <f>"罗颖"</f>
        <v>罗颖</v>
      </c>
      <c r="C1413" s="9" t="s">
        <v>1408</v>
      </c>
    </row>
    <row r="1414" spans="1:3" s="2" customFormat="1" ht="24.75" customHeight="1">
      <c r="A1414" s="8">
        <v>1411</v>
      </c>
      <c r="B1414" s="9" t="str">
        <f>"范海丽"</f>
        <v>范海丽</v>
      </c>
      <c r="C1414" s="9" t="s">
        <v>1409</v>
      </c>
    </row>
    <row r="1415" spans="1:3" s="2" customFormat="1" ht="24.75" customHeight="1">
      <c r="A1415" s="8">
        <v>1412</v>
      </c>
      <c r="B1415" s="9" t="str">
        <f>"陈莹"</f>
        <v>陈莹</v>
      </c>
      <c r="C1415" s="9" t="s">
        <v>1410</v>
      </c>
    </row>
    <row r="1416" spans="1:3" s="2" customFormat="1" ht="24.75" customHeight="1">
      <c r="A1416" s="8">
        <v>1413</v>
      </c>
      <c r="B1416" s="9" t="str">
        <f>"李娜"</f>
        <v>李娜</v>
      </c>
      <c r="C1416" s="9" t="s">
        <v>1411</v>
      </c>
    </row>
    <row r="1417" spans="1:3" s="2" customFormat="1" ht="24.75" customHeight="1">
      <c r="A1417" s="8">
        <v>1414</v>
      </c>
      <c r="B1417" s="9" t="str">
        <f>"吉才勃"</f>
        <v>吉才勃</v>
      </c>
      <c r="C1417" s="9" t="s">
        <v>1412</v>
      </c>
    </row>
    <row r="1418" spans="1:3" s="2" customFormat="1" ht="24.75" customHeight="1">
      <c r="A1418" s="8">
        <v>1415</v>
      </c>
      <c r="B1418" s="9" t="str">
        <f>"黄光临"</f>
        <v>黄光临</v>
      </c>
      <c r="C1418" s="9" t="s">
        <v>1413</v>
      </c>
    </row>
    <row r="1419" spans="1:3" s="2" customFormat="1" ht="24.75" customHeight="1">
      <c r="A1419" s="8">
        <v>1416</v>
      </c>
      <c r="B1419" s="9" t="str">
        <f>"曾杏妃"</f>
        <v>曾杏妃</v>
      </c>
      <c r="C1419" s="9" t="s">
        <v>1414</v>
      </c>
    </row>
    <row r="1420" spans="1:3" s="2" customFormat="1" ht="24.75" customHeight="1">
      <c r="A1420" s="8">
        <v>1417</v>
      </c>
      <c r="B1420" s="9" t="str">
        <f>"钱香桂"</f>
        <v>钱香桂</v>
      </c>
      <c r="C1420" s="9" t="s">
        <v>1415</v>
      </c>
    </row>
    <row r="1421" spans="1:3" s="2" customFormat="1" ht="24.75" customHeight="1">
      <c r="A1421" s="8">
        <v>1418</v>
      </c>
      <c r="B1421" s="9" t="str">
        <f>"黄金翠"</f>
        <v>黄金翠</v>
      </c>
      <c r="C1421" s="9" t="s">
        <v>1416</v>
      </c>
    </row>
    <row r="1422" spans="1:3" s="2" customFormat="1" ht="24.75" customHeight="1">
      <c r="A1422" s="8">
        <v>1419</v>
      </c>
      <c r="B1422" s="9" t="str">
        <f>"潘在德"</f>
        <v>潘在德</v>
      </c>
      <c r="C1422" s="9" t="s">
        <v>1417</v>
      </c>
    </row>
    <row r="1423" spans="1:3" s="2" customFormat="1" ht="24.75" customHeight="1">
      <c r="A1423" s="8">
        <v>1420</v>
      </c>
      <c r="B1423" s="9" t="str">
        <f>"王亮"</f>
        <v>王亮</v>
      </c>
      <c r="C1423" s="9" t="s">
        <v>1418</v>
      </c>
    </row>
    <row r="1424" spans="1:3" s="2" customFormat="1" ht="24.75" customHeight="1">
      <c r="A1424" s="8">
        <v>1421</v>
      </c>
      <c r="B1424" s="9" t="str">
        <f>"吴清廉"</f>
        <v>吴清廉</v>
      </c>
      <c r="C1424" s="9" t="s">
        <v>1419</v>
      </c>
    </row>
    <row r="1425" spans="1:3" s="2" customFormat="1" ht="24.75" customHeight="1">
      <c r="A1425" s="8">
        <v>1422</v>
      </c>
      <c r="B1425" s="9" t="str">
        <f>"郑树悟"</f>
        <v>郑树悟</v>
      </c>
      <c r="C1425" s="9" t="s">
        <v>1420</v>
      </c>
    </row>
    <row r="1426" spans="1:3" s="2" customFormat="1" ht="24.75" customHeight="1">
      <c r="A1426" s="8">
        <v>1423</v>
      </c>
      <c r="B1426" s="9" t="str">
        <f>"黄琪红"</f>
        <v>黄琪红</v>
      </c>
      <c r="C1426" s="9" t="s">
        <v>1421</v>
      </c>
    </row>
    <row r="1427" spans="1:3" s="2" customFormat="1" ht="24.75" customHeight="1">
      <c r="A1427" s="8">
        <v>1424</v>
      </c>
      <c r="B1427" s="10" t="str">
        <f>"刘丕源"</f>
        <v>刘丕源</v>
      </c>
      <c r="C1427" s="9" t="s">
        <v>1422</v>
      </c>
    </row>
    <row r="1428" spans="1:3" s="2" customFormat="1" ht="24.75" customHeight="1">
      <c r="A1428" s="8">
        <v>1425</v>
      </c>
      <c r="B1428" s="9" t="str">
        <f>"邝旭"</f>
        <v>邝旭</v>
      </c>
      <c r="C1428" s="9" t="s">
        <v>1423</v>
      </c>
    </row>
    <row r="1429" spans="1:3" s="2" customFormat="1" ht="24.75" customHeight="1">
      <c r="A1429" s="8">
        <v>1426</v>
      </c>
      <c r="B1429" s="9" t="str">
        <f>"吴亚妮"</f>
        <v>吴亚妮</v>
      </c>
      <c r="C1429" s="9" t="s">
        <v>1424</v>
      </c>
    </row>
    <row r="1430" spans="1:3" s="2" customFormat="1" ht="24.75" customHeight="1">
      <c r="A1430" s="8">
        <v>1427</v>
      </c>
      <c r="B1430" s="9" t="str">
        <f>"曾丽弘"</f>
        <v>曾丽弘</v>
      </c>
      <c r="C1430" s="9" t="s">
        <v>1425</v>
      </c>
    </row>
    <row r="1431" spans="1:3" s="2" customFormat="1" ht="24.75" customHeight="1">
      <c r="A1431" s="8">
        <v>1428</v>
      </c>
      <c r="B1431" s="9" t="str">
        <f>"陆政宇"</f>
        <v>陆政宇</v>
      </c>
      <c r="C1431" s="9" t="s">
        <v>1426</v>
      </c>
    </row>
    <row r="1432" spans="1:3" s="2" customFormat="1" ht="24.75" customHeight="1">
      <c r="A1432" s="8">
        <v>1429</v>
      </c>
      <c r="B1432" s="9" t="str">
        <f>"梁生培"</f>
        <v>梁生培</v>
      </c>
      <c r="C1432" s="9" t="s">
        <v>1427</v>
      </c>
    </row>
    <row r="1433" spans="1:3" s="2" customFormat="1" ht="24.75" customHeight="1">
      <c r="A1433" s="8">
        <v>1430</v>
      </c>
      <c r="B1433" s="9" t="str">
        <f>"林洁"</f>
        <v>林洁</v>
      </c>
      <c r="C1433" s="9" t="s">
        <v>1428</v>
      </c>
    </row>
    <row r="1434" spans="1:3" s="2" customFormat="1" ht="24.75" customHeight="1">
      <c r="A1434" s="8">
        <v>1431</v>
      </c>
      <c r="B1434" s="9" t="str">
        <f>"黄陆鹏"</f>
        <v>黄陆鹏</v>
      </c>
      <c r="C1434" s="9" t="s">
        <v>1429</v>
      </c>
    </row>
    <row r="1435" spans="1:3" s="2" customFormat="1" ht="24.75" customHeight="1">
      <c r="A1435" s="8">
        <v>1432</v>
      </c>
      <c r="B1435" s="9" t="str">
        <f>"艾婷"</f>
        <v>艾婷</v>
      </c>
      <c r="C1435" s="9" t="s">
        <v>1430</v>
      </c>
    </row>
    <row r="1436" spans="1:3" s="2" customFormat="1" ht="24.75" customHeight="1">
      <c r="A1436" s="8">
        <v>1433</v>
      </c>
      <c r="B1436" s="9" t="str">
        <f>"王超冉"</f>
        <v>王超冉</v>
      </c>
      <c r="C1436" s="9" t="s">
        <v>1431</v>
      </c>
    </row>
    <row r="1437" spans="1:3" s="2" customFormat="1" ht="24.75" customHeight="1">
      <c r="A1437" s="8">
        <v>1434</v>
      </c>
      <c r="B1437" s="9" t="str">
        <f>"刘炫麟"</f>
        <v>刘炫麟</v>
      </c>
      <c r="C1437" s="9" t="s">
        <v>1432</v>
      </c>
    </row>
    <row r="1438" spans="1:3" s="2" customFormat="1" ht="24.75" customHeight="1">
      <c r="A1438" s="8">
        <v>1435</v>
      </c>
      <c r="B1438" s="9" t="str">
        <f>"徐广福"</f>
        <v>徐广福</v>
      </c>
      <c r="C1438" s="9" t="s">
        <v>1433</v>
      </c>
    </row>
    <row r="1439" spans="1:3" s="2" customFormat="1" ht="24.75" customHeight="1">
      <c r="A1439" s="8">
        <v>1436</v>
      </c>
      <c r="B1439" s="9" t="str">
        <f>"刘翠交"</f>
        <v>刘翠交</v>
      </c>
      <c r="C1439" s="9" t="s">
        <v>1434</v>
      </c>
    </row>
    <row r="1440" spans="1:3" s="2" customFormat="1" ht="24.75" customHeight="1">
      <c r="A1440" s="8">
        <v>1437</v>
      </c>
      <c r="B1440" s="9" t="str">
        <f>"许禄安"</f>
        <v>许禄安</v>
      </c>
      <c r="C1440" s="9" t="s">
        <v>1435</v>
      </c>
    </row>
    <row r="1441" spans="1:3" s="2" customFormat="1" ht="24.75" customHeight="1">
      <c r="A1441" s="8">
        <v>1438</v>
      </c>
      <c r="B1441" s="9" t="str">
        <f>"邹丽香"</f>
        <v>邹丽香</v>
      </c>
      <c r="C1441" s="9" t="s">
        <v>1436</v>
      </c>
    </row>
    <row r="1442" spans="1:3" s="2" customFormat="1" ht="24.75" customHeight="1">
      <c r="A1442" s="8">
        <v>1439</v>
      </c>
      <c r="B1442" s="9" t="str">
        <f>"张太进"</f>
        <v>张太进</v>
      </c>
      <c r="C1442" s="9" t="s">
        <v>1437</v>
      </c>
    </row>
    <row r="1443" spans="1:3" s="2" customFormat="1" ht="24.75" customHeight="1">
      <c r="A1443" s="8">
        <v>1440</v>
      </c>
      <c r="B1443" s="9" t="str">
        <f>"王耀明"</f>
        <v>王耀明</v>
      </c>
      <c r="C1443" s="9" t="s">
        <v>1438</v>
      </c>
    </row>
    <row r="1444" spans="1:3" s="2" customFormat="1" ht="24.75" customHeight="1">
      <c r="A1444" s="8">
        <v>1441</v>
      </c>
      <c r="B1444" s="9" t="str">
        <f>"莫秀铖"</f>
        <v>莫秀铖</v>
      </c>
      <c r="C1444" s="9" t="s">
        <v>1439</v>
      </c>
    </row>
    <row r="1445" spans="1:3" s="2" customFormat="1" ht="24.75" customHeight="1">
      <c r="A1445" s="8">
        <v>1442</v>
      </c>
      <c r="B1445" s="9" t="str">
        <f>"杨大利"</f>
        <v>杨大利</v>
      </c>
      <c r="C1445" s="9" t="s">
        <v>1440</v>
      </c>
    </row>
    <row r="1446" spans="1:3" s="2" customFormat="1" ht="24.75" customHeight="1">
      <c r="A1446" s="8">
        <v>1443</v>
      </c>
      <c r="B1446" s="9" t="str">
        <f>"高尚"</f>
        <v>高尚</v>
      </c>
      <c r="C1446" s="9" t="s">
        <v>1441</v>
      </c>
    </row>
    <row r="1447" spans="1:3" s="2" customFormat="1" ht="24.75" customHeight="1">
      <c r="A1447" s="8">
        <v>1444</v>
      </c>
      <c r="B1447" s="9" t="str">
        <f>"朱耀辉"</f>
        <v>朱耀辉</v>
      </c>
      <c r="C1447" s="9" t="s">
        <v>1442</v>
      </c>
    </row>
    <row r="1448" spans="1:3" s="2" customFormat="1" ht="24.75" customHeight="1">
      <c r="A1448" s="8">
        <v>1445</v>
      </c>
      <c r="B1448" s="9" t="str">
        <f>"赵中义"</f>
        <v>赵中义</v>
      </c>
      <c r="C1448" s="9" t="s">
        <v>1443</v>
      </c>
    </row>
    <row r="1449" spans="1:3" s="2" customFormat="1" ht="24.75" customHeight="1">
      <c r="A1449" s="8">
        <v>1446</v>
      </c>
      <c r="B1449" s="9" t="str">
        <f>"吴武晋"</f>
        <v>吴武晋</v>
      </c>
      <c r="C1449" s="9" t="s">
        <v>1444</v>
      </c>
    </row>
    <row r="1450" spans="1:3" s="2" customFormat="1" ht="24.75" customHeight="1">
      <c r="A1450" s="8">
        <v>1447</v>
      </c>
      <c r="B1450" s="9" t="str">
        <f>"李云龙"</f>
        <v>李云龙</v>
      </c>
      <c r="C1450" s="9" t="s">
        <v>1445</v>
      </c>
    </row>
    <row r="1451" spans="1:3" s="2" customFormat="1" ht="24.75" customHeight="1">
      <c r="A1451" s="8">
        <v>1448</v>
      </c>
      <c r="B1451" s="9" t="str">
        <f>"李兴成"</f>
        <v>李兴成</v>
      </c>
      <c r="C1451" s="9" t="s">
        <v>1446</v>
      </c>
    </row>
    <row r="1452" spans="1:3" s="2" customFormat="1" ht="24.75" customHeight="1">
      <c r="A1452" s="8">
        <v>1449</v>
      </c>
      <c r="B1452" s="9" t="str">
        <f>"曾鹏"</f>
        <v>曾鹏</v>
      </c>
      <c r="C1452" s="9" t="s">
        <v>1447</v>
      </c>
    </row>
    <row r="1453" spans="1:3" s="2" customFormat="1" ht="24.75" customHeight="1">
      <c r="A1453" s="8">
        <v>1450</v>
      </c>
      <c r="B1453" s="9" t="str">
        <f>"张泽明"</f>
        <v>张泽明</v>
      </c>
      <c r="C1453" s="9" t="s">
        <v>1448</v>
      </c>
    </row>
    <row r="1454" spans="1:3" s="2" customFormat="1" ht="24.75" customHeight="1">
      <c r="A1454" s="8">
        <v>1451</v>
      </c>
      <c r="B1454" s="9" t="str">
        <f>"李明"</f>
        <v>李明</v>
      </c>
      <c r="C1454" s="9" t="s">
        <v>1449</v>
      </c>
    </row>
    <row r="1455" spans="1:3" s="2" customFormat="1" ht="24.75" customHeight="1">
      <c r="A1455" s="8">
        <v>1452</v>
      </c>
      <c r="B1455" s="9" t="str">
        <f>"王鹏喜"</f>
        <v>王鹏喜</v>
      </c>
      <c r="C1455" s="9" t="s">
        <v>1450</v>
      </c>
    </row>
    <row r="1456" spans="1:3" s="2" customFormat="1" ht="24.75" customHeight="1">
      <c r="A1456" s="8">
        <v>1453</v>
      </c>
      <c r="B1456" s="9" t="str">
        <f>"崔延风"</f>
        <v>崔延风</v>
      </c>
      <c r="C1456" s="9" t="s">
        <v>1451</v>
      </c>
    </row>
    <row r="1457" spans="1:3" s="2" customFormat="1" ht="24.75" customHeight="1">
      <c r="A1457" s="8">
        <v>1454</v>
      </c>
      <c r="B1457" s="9" t="str">
        <f>"麦小东"</f>
        <v>麦小东</v>
      </c>
      <c r="C1457" s="9" t="s">
        <v>1452</v>
      </c>
    </row>
    <row r="1458" spans="1:3" s="2" customFormat="1" ht="24.75" customHeight="1">
      <c r="A1458" s="8">
        <v>1455</v>
      </c>
      <c r="B1458" s="9" t="str">
        <f>"王非禹"</f>
        <v>王非禹</v>
      </c>
      <c r="C1458" s="9" t="s">
        <v>1453</v>
      </c>
    </row>
    <row r="1459" spans="1:3" s="2" customFormat="1" ht="24.75" customHeight="1">
      <c r="A1459" s="8">
        <v>1456</v>
      </c>
      <c r="B1459" s="9" t="str">
        <f>"许森"</f>
        <v>许森</v>
      </c>
      <c r="C1459" s="9" t="s">
        <v>1454</v>
      </c>
    </row>
    <row r="1460" spans="1:3" s="2" customFormat="1" ht="24.75" customHeight="1">
      <c r="A1460" s="8">
        <v>1457</v>
      </c>
      <c r="B1460" s="9" t="str">
        <f>"郑彦宏"</f>
        <v>郑彦宏</v>
      </c>
      <c r="C1460" s="9" t="s">
        <v>1455</v>
      </c>
    </row>
    <row r="1461" spans="1:3" s="2" customFormat="1" ht="24.75" customHeight="1">
      <c r="A1461" s="8">
        <v>1458</v>
      </c>
      <c r="B1461" s="9" t="str">
        <f>"刘君良"</f>
        <v>刘君良</v>
      </c>
      <c r="C1461" s="9" t="s">
        <v>1456</v>
      </c>
    </row>
    <row r="1462" spans="1:3" s="2" customFormat="1" ht="24.75" customHeight="1">
      <c r="A1462" s="8">
        <v>1459</v>
      </c>
      <c r="B1462" s="9" t="str">
        <f>"冼庆帝"</f>
        <v>冼庆帝</v>
      </c>
      <c r="C1462" s="9" t="s">
        <v>1457</v>
      </c>
    </row>
    <row r="1463" spans="1:3" s="2" customFormat="1" ht="24.75" customHeight="1">
      <c r="A1463" s="8">
        <v>1460</v>
      </c>
      <c r="B1463" s="9" t="str">
        <f>"陈大卫"</f>
        <v>陈大卫</v>
      </c>
      <c r="C1463" s="9" t="s">
        <v>1458</v>
      </c>
    </row>
    <row r="1464" spans="1:3" s="2" customFormat="1" ht="24.75" customHeight="1">
      <c r="A1464" s="8">
        <v>1461</v>
      </c>
      <c r="B1464" s="9" t="str">
        <f>"翟旺"</f>
        <v>翟旺</v>
      </c>
      <c r="C1464" s="9" t="s">
        <v>1459</v>
      </c>
    </row>
    <row r="1465" spans="1:3" s="2" customFormat="1" ht="24.75" customHeight="1">
      <c r="A1465" s="8">
        <v>1462</v>
      </c>
      <c r="B1465" s="9" t="str">
        <f>"王和才"</f>
        <v>王和才</v>
      </c>
      <c r="C1465" s="9" t="s">
        <v>1460</v>
      </c>
    </row>
    <row r="1466" spans="1:3" s="2" customFormat="1" ht="24.75" customHeight="1">
      <c r="A1466" s="8">
        <v>1463</v>
      </c>
      <c r="B1466" s="9" t="str">
        <f>"陈明立"</f>
        <v>陈明立</v>
      </c>
      <c r="C1466" s="9" t="s">
        <v>1461</v>
      </c>
    </row>
    <row r="1467" spans="1:3" s="2" customFormat="1" ht="24.75" customHeight="1">
      <c r="A1467" s="8">
        <v>1464</v>
      </c>
      <c r="B1467" s="9" t="str">
        <f>"欧俊佑"</f>
        <v>欧俊佑</v>
      </c>
      <c r="C1467" s="9" t="s">
        <v>1462</v>
      </c>
    </row>
    <row r="1468" spans="1:3" s="2" customFormat="1" ht="24.75" customHeight="1">
      <c r="A1468" s="8">
        <v>1465</v>
      </c>
      <c r="B1468" s="9" t="str">
        <f>"贾彧铭"</f>
        <v>贾彧铭</v>
      </c>
      <c r="C1468" s="9" t="s">
        <v>1463</v>
      </c>
    </row>
    <row r="1469" spans="1:3" s="2" customFormat="1" ht="24.75" customHeight="1">
      <c r="A1469" s="8">
        <v>1466</v>
      </c>
      <c r="B1469" s="9" t="str">
        <f>"黄永成"</f>
        <v>黄永成</v>
      </c>
      <c r="C1469" s="9" t="s">
        <v>1464</v>
      </c>
    </row>
    <row r="1470" spans="1:3" s="2" customFormat="1" ht="24.75" customHeight="1">
      <c r="A1470" s="8">
        <v>1467</v>
      </c>
      <c r="B1470" s="9" t="str">
        <f>"曾浙"</f>
        <v>曾浙</v>
      </c>
      <c r="C1470" s="9" t="s">
        <v>1465</v>
      </c>
    </row>
    <row r="1471" spans="1:3" s="2" customFormat="1" ht="24.75" customHeight="1">
      <c r="A1471" s="8">
        <v>1468</v>
      </c>
      <c r="B1471" s="9" t="str">
        <f>"陈森"</f>
        <v>陈森</v>
      </c>
      <c r="C1471" s="9" t="s">
        <v>1466</v>
      </c>
    </row>
    <row r="1472" spans="1:3" s="2" customFormat="1" ht="24.75" customHeight="1">
      <c r="A1472" s="8">
        <v>1469</v>
      </c>
      <c r="B1472" s="9" t="str">
        <f>"吴鹏"</f>
        <v>吴鹏</v>
      </c>
      <c r="C1472" s="9" t="s">
        <v>1467</v>
      </c>
    </row>
    <row r="1473" spans="1:3" s="2" customFormat="1" ht="24.75" customHeight="1">
      <c r="A1473" s="8">
        <v>1470</v>
      </c>
      <c r="B1473" s="9" t="str">
        <f>"林家平"</f>
        <v>林家平</v>
      </c>
      <c r="C1473" s="9" t="s">
        <v>1468</v>
      </c>
    </row>
    <row r="1474" spans="1:3" s="2" customFormat="1" ht="24.75" customHeight="1">
      <c r="A1474" s="8">
        <v>1471</v>
      </c>
      <c r="B1474" s="9" t="str">
        <f>"黄方裕"</f>
        <v>黄方裕</v>
      </c>
      <c r="C1474" s="9" t="s">
        <v>1469</v>
      </c>
    </row>
    <row r="1475" spans="1:3" s="2" customFormat="1" ht="24.75" customHeight="1">
      <c r="A1475" s="8">
        <v>1472</v>
      </c>
      <c r="B1475" s="9" t="str">
        <f>"刘展"</f>
        <v>刘展</v>
      </c>
      <c r="C1475" s="9" t="s">
        <v>1470</v>
      </c>
    </row>
    <row r="1476" spans="1:3" s="2" customFormat="1" ht="24.75" customHeight="1">
      <c r="A1476" s="8">
        <v>1473</v>
      </c>
      <c r="B1476" s="9" t="str">
        <f>"王业权"</f>
        <v>王业权</v>
      </c>
      <c r="C1476" s="9" t="s">
        <v>1471</v>
      </c>
    </row>
    <row r="1477" spans="1:3" s="2" customFormat="1" ht="24.75" customHeight="1">
      <c r="A1477" s="8">
        <v>1474</v>
      </c>
      <c r="B1477" s="9" t="str">
        <f>"郑远玠"</f>
        <v>郑远玠</v>
      </c>
      <c r="C1477" s="9" t="s">
        <v>1472</v>
      </c>
    </row>
    <row r="1478" spans="1:3" s="2" customFormat="1" ht="24.75" customHeight="1">
      <c r="A1478" s="8">
        <v>1475</v>
      </c>
      <c r="B1478" s="9" t="str">
        <f>"符海敏"</f>
        <v>符海敏</v>
      </c>
      <c r="C1478" s="9" t="s">
        <v>1473</v>
      </c>
    </row>
    <row r="1479" spans="1:3" s="2" customFormat="1" ht="24.75" customHeight="1">
      <c r="A1479" s="8">
        <v>1476</v>
      </c>
      <c r="B1479" s="9" t="str">
        <f>"郑惠文"</f>
        <v>郑惠文</v>
      </c>
      <c r="C1479" s="9" t="s">
        <v>1474</v>
      </c>
    </row>
    <row r="1480" spans="1:3" s="2" customFormat="1" ht="24.75" customHeight="1">
      <c r="A1480" s="8">
        <v>1477</v>
      </c>
      <c r="B1480" s="9" t="str">
        <f>"黄恺迪"</f>
        <v>黄恺迪</v>
      </c>
      <c r="C1480" s="9" t="s">
        <v>1475</v>
      </c>
    </row>
    <row r="1481" spans="1:3" s="2" customFormat="1" ht="24.75" customHeight="1">
      <c r="A1481" s="8">
        <v>1478</v>
      </c>
      <c r="B1481" s="9" t="str">
        <f>"王育翔"</f>
        <v>王育翔</v>
      </c>
      <c r="C1481" s="9" t="s">
        <v>1476</v>
      </c>
    </row>
    <row r="1482" spans="1:3" s="2" customFormat="1" ht="24.75" customHeight="1">
      <c r="A1482" s="8">
        <v>1479</v>
      </c>
      <c r="B1482" s="9" t="str">
        <f>"王聘锐"</f>
        <v>王聘锐</v>
      </c>
      <c r="C1482" s="9" t="s">
        <v>1477</v>
      </c>
    </row>
    <row r="1483" spans="1:3" s="2" customFormat="1" ht="24.75" customHeight="1">
      <c r="A1483" s="8">
        <v>1480</v>
      </c>
      <c r="B1483" s="9" t="str">
        <f>"何传辉"</f>
        <v>何传辉</v>
      </c>
      <c r="C1483" s="9" t="s">
        <v>1478</v>
      </c>
    </row>
    <row r="1484" spans="1:3" s="2" customFormat="1" ht="24.75" customHeight="1">
      <c r="A1484" s="8">
        <v>1481</v>
      </c>
      <c r="B1484" s="9" t="str">
        <f>"邱名位"</f>
        <v>邱名位</v>
      </c>
      <c r="C1484" s="9" t="s">
        <v>1479</v>
      </c>
    </row>
    <row r="1485" spans="1:3" s="2" customFormat="1" ht="24.75" customHeight="1">
      <c r="A1485" s="8">
        <v>1482</v>
      </c>
      <c r="B1485" s="9" t="str">
        <f>"陈世兢"</f>
        <v>陈世兢</v>
      </c>
      <c r="C1485" s="9" t="s">
        <v>1480</v>
      </c>
    </row>
    <row r="1486" spans="1:3" s="2" customFormat="1" ht="24.75" customHeight="1">
      <c r="A1486" s="8">
        <v>1483</v>
      </c>
      <c r="B1486" s="9" t="str">
        <f>"曾海勤"</f>
        <v>曾海勤</v>
      </c>
      <c r="C1486" s="9" t="s">
        <v>1481</v>
      </c>
    </row>
    <row r="1487" spans="1:3" s="2" customFormat="1" ht="24.75" customHeight="1">
      <c r="A1487" s="8">
        <v>1484</v>
      </c>
      <c r="B1487" s="9" t="str">
        <f>"秦代威"</f>
        <v>秦代威</v>
      </c>
      <c r="C1487" s="9" t="s">
        <v>1482</v>
      </c>
    </row>
    <row r="1488" spans="1:3" s="2" customFormat="1" ht="24.75" customHeight="1">
      <c r="A1488" s="8">
        <v>1485</v>
      </c>
      <c r="B1488" s="9" t="str">
        <f>"吴多炳"</f>
        <v>吴多炳</v>
      </c>
      <c r="C1488" s="9" t="s">
        <v>1483</v>
      </c>
    </row>
    <row r="1489" spans="1:3" s="2" customFormat="1" ht="24.75" customHeight="1">
      <c r="A1489" s="8">
        <v>1486</v>
      </c>
      <c r="B1489" s="9" t="str">
        <f>"王振宇"</f>
        <v>王振宇</v>
      </c>
      <c r="C1489" s="9" t="s">
        <v>1484</v>
      </c>
    </row>
    <row r="1490" spans="1:3" s="2" customFormat="1" ht="24.75" customHeight="1">
      <c r="A1490" s="8">
        <v>1487</v>
      </c>
      <c r="B1490" s="9" t="str">
        <f>"曾维蕃"</f>
        <v>曾维蕃</v>
      </c>
      <c r="C1490" s="9" t="s">
        <v>1485</v>
      </c>
    </row>
    <row r="1491" spans="1:3" s="2" customFormat="1" ht="24.75" customHeight="1">
      <c r="A1491" s="8">
        <v>1488</v>
      </c>
      <c r="B1491" s="9" t="str">
        <f>"郑佐刚"</f>
        <v>郑佐刚</v>
      </c>
      <c r="C1491" s="9" t="s">
        <v>1486</v>
      </c>
    </row>
    <row r="1492" spans="1:3" s="2" customFormat="1" ht="24.75" customHeight="1">
      <c r="A1492" s="8">
        <v>1489</v>
      </c>
      <c r="B1492" s="9" t="str">
        <f>"庄子硕"</f>
        <v>庄子硕</v>
      </c>
      <c r="C1492" s="9" t="s">
        <v>1487</v>
      </c>
    </row>
    <row r="1493" spans="1:3" s="2" customFormat="1" ht="24.75" customHeight="1">
      <c r="A1493" s="8">
        <v>1490</v>
      </c>
      <c r="B1493" s="9" t="str">
        <f>"王升杰"</f>
        <v>王升杰</v>
      </c>
      <c r="C1493" s="9" t="s">
        <v>1488</v>
      </c>
    </row>
    <row r="1494" spans="1:3" s="2" customFormat="1" ht="24.75" customHeight="1">
      <c r="A1494" s="8">
        <v>1491</v>
      </c>
      <c r="B1494" s="9" t="str">
        <f>"吴乾旺"</f>
        <v>吴乾旺</v>
      </c>
      <c r="C1494" s="9" t="s">
        <v>1489</v>
      </c>
    </row>
    <row r="1495" spans="1:3" s="2" customFormat="1" ht="24.75" customHeight="1">
      <c r="A1495" s="8">
        <v>1492</v>
      </c>
      <c r="B1495" s="9" t="str">
        <f>"李遗冠"</f>
        <v>李遗冠</v>
      </c>
      <c r="C1495" s="9" t="s">
        <v>1490</v>
      </c>
    </row>
    <row r="1496" spans="1:3" s="2" customFormat="1" ht="24.75" customHeight="1">
      <c r="A1496" s="8">
        <v>1493</v>
      </c>
      <c r="B1496" s="9" t="str">
        <f>"麦向文"</f>
        <v>麦向文</v>
      </c>
      <c r="C1496" s="9" t="s">
        <v>1491</v>
      </c>
    </row>
    <row r="1497" spans="1:3" s="2" customFormat="1" ht="24.75" customHeight="1">
      <c r="A1497" s="8">
        <v>1494</v>
      </c>
      <c r="B1497" s="9" t="str">
        <f>"邱诚"</f>
        <v>邱诚</v>
      </c>
      <c r="C1497" s="9" t="s">
        <v>1492</v>
      </c>
    </row>
    <row r="1498" spans="1:3" s="2" customFormat="1" ht="24.75" customHeight="1">
      <c r="A1498" s="8">
        <v>1495</v>
      </c>
      <c r="B1498" s="9" t="str">
        <f>"曾德俊"</f>
        <v>曾德俊</v>
      </c>
      <c r="C1498" s="9" t="s">
        <v>1493</v>
      </c>
    </row>
    <row r="1499" spans="1:3" s="2" customFormat="1" ht="24.75" customHeight="1">
      <c r="A1499" s="8">
        <v>1496</v>
      </c>
      <c r="B1499" s="9" t="str">
        <f>"赖钻运"</f>
        <v>赖钻运</v>
      </c>
      <c r="C1499" s="9" t="s">
        <v>1494</v>
      </c>
    </row>
    <row r="1500" spans="1:3" s="2" customFormat="1" ht="24.75" customHeight="1">
      <c r="A1500" s="8">
        <v>1497</v>
      </c>
      <c r="B1500" s="9" t="str">
        <f>"陈烈映"</f>
        <v>陈烈映</v>
      </c>
      <c r="C1500" s="9" t="s">
        <v>1495</v>
      </c>
    </row>
    <row r="1501" spans="1:3" s="2" customFormat="1" ht="24.75" customHeight="1">
      <c r="A1501" s="8">
        <v>1498</v>
      </c>
      <c r="B1501" s="9" t="str">
        <f>"林苏江"</f>
        <v>林苏江</v>
      </c>
      <c r="C1501" s="9" t="s">
        <v>1496</v>
      </c>
    </row>
    <row r="1502" spans="1:3" s="2" customFormat="1" ht="24.75" customHeight="1">
      <c r="A1502" s="8">
        <v>1499</v>
      </c>
      <c r="B1502" s="9" t="str">
        <f>"黎真良"</f>
        <v>黎真良</v>
      </c>
      <c r="C1502" s="9" t="s">
        <v>1497</v>
      </c>
    </row>
    <row r="1503" spans="1:3" s="2" customFormat="1" ht="24.75" customHeight="1">
      <c r="A1503" s="8">
        <v>1500</v>
      </c>
      <c r="B1503" s="9" t="str">
        <f>"钟温滨"</f>
        <v>钟温滨</v>
      </c>
      <c r="C1503" s="9" t="s">
        <v>1498</v>
      </c>
    </row>
    <row r="1504" spans="1:3" s="2" customFormat="1" ht="24.75" customHeight="1">
      <c r="A1504" s="8">
        <v>1501</v>
      </c>
      <c r="B1504" s="9" t="str">
        <f>"康国生"</f>
        <v>康国生</v>
      </c>
      <c r="C1504" s="9" t="s">
        <v>1499</v>
      </c>
    </row>
    <row r="1505" spans="1:3" s="2" customFormat="1" ht="24.75" customHeight="1">
      <c r="A1505" s="8">
        <v>1502</v>
      </c>
      <c r="B1505" s="9" t="str">
        <f>"蒋玉磊"</f>
        <v>蒋玉磊</v>
      </c>
      <c r="C1505" s="9" t="s">
        <v>1500</v>
      </c>
    </row>
    <row r="1506" spans="1:3" s="2" customFormat="1" ht="24.75" customHeight="1">
      <c r="A1506" s="8">
        <v>1503</v>
      </c>
      <c r="B1506" s="9" t="str">
        <f>"刘星辉"</f>
        <v>刘星辉</v>
      </c>
      <c r="C1506" s="9" t="s">
        <v>1501</v>
      </c>
    </row>
    <row r="1507" spans="1:3" s="2" customFormat="1" ht="24.75" customHeight="1">
      <c r="A1507" s="8">
        <v>1504</v>
      </c>
      <c r="B1507" s="9" t="str">
        <f>"王天宝"</f>
        <v>王天宝</v>
      </c>
      <c r="C1507" s="9" t="s">
        <v>1502</v>
      </c>
    </row>
    <row r="1508" spans="1:3" s="2" customFormat="1" ht="24.75" customHeight="1">
      <c r="A1508" s="8">
        <v>1505</v>
      </c>
      <c r="B1508" s="9" t="str">
        <f>"陈廷旭"</f>
        <v>陈廷旭</v>
      </c>
      <c r="C1508" s="9" t="s">
        <v>1503</v>
      </c>
    </row>
    <row r="1509" spans="1:3" s="2" customFormat="1" ht="24.75" customHeight="1">
      <c r="A1509" s="8">
        <v>1506</v>
      </c>
      <c r="B1509" s="9" t="str">
        <f>"朱伟"</f>
        <v>朱伟</v>
      </c>
      <c r="C1509" s="9" t="s">
        <v>1504</v>
      </c>
    </row>
    <row r="1510" spans="1:3" s="2" customFormat="1" ht="24.75" customHeight="1">
      <c r="A1510" s="8">
        <v>1507</v>
      </c>
      <c r="B1510" s="9" t="str">
        <f>"张汉学"</f>
        <v>张汉学</v>
      </c>
      <c r="C1510" s="9" t="s">
        <v>1505</v>
      </c>
    </row>
    <row r="1511" spans="1:3" s="2" customFormat="1" ht="24.75" customHeight="1">
      <c r="A1511" s="8">
        <v>1508</v>
      </c>
      <c r="B1511" s="9" t="str">
        <f>"陈万兴"</f>
        <v>陈万兴</v>
      </c>
      <c r="C1511" s="9" t="s">
        <v>1506</v>
      </c>
    </row>
    <row r="1512" spans="1:3" s="2" customFormat="1" ht="24.75" customHeight="1">
      <c r="A1512" s="8">
        <v>1509</v>
      </c>
      <c r="B1512" s="9" t="str">
        <f>"周志华"</f>
        <v>周志华</v>
      </c>
      <c r="C1512" s="9" t="s">
        <v>1507</v>
      </c>
    </row>
    <row r="1513" spans="1:3" s="2" customFormat="1" ht="24.75" customHeight="1">
      <c r="A1513" s="8">
        <v>1510</v>
      </c>
      <c r="B1513" s="9" t="str">
        <f>"王大川"</f>
        <v>王大川</v>
      </c>
      <c r="C1513" s="9" t="s">
        <v>1508</v>
      </c>
    </row>
    <row r="1514" spans="1:3" s="2" customFormat="1" ht="24.75" customHeight="1">
      <c r="A1514" s="8">
        <v>1511</v>
      </c>
      <c r="B1514" s="9" t="str">
        <f>"董雪花"</f>
        <v>董雪花</v>
      </c>
      <c r="C1514" s="9" t="s">
        <v>1509</v>
      </c>
    </row>
    <row r="1515" spans="1:3" s="2" customFormat="1" ht="24.75" customHeight="1">
      <c r="A1515" s="8">
        <v>1512</v>
      </c>
      <c r="B1515" s="9" t="str">
        <f>"李丹颖"</f>
        <v>李丹颖</v>
      </c>
      <c r="C1515" s="9" t="s">
        <v>1510</v>
      </c>
    </row>
    <row r="1516" spans="1:3" s="2" customFormat="1" ht="24.75" customHeight="1">
      <c r="A1516" s="8">
        <v>1513</v>
      </c>
      <c r="B1516" s="9" t="str">
        <f>"朱萍"</f>
        <v>朱萍</v>
      </c>
      <c r="C1516" s="9" t="s">
        <v>1511</v>
      </c>
    </row>
    <row r="1517" spans="1:3" s="2" customFormat="1" ht="24.75" customHeight="1">
      <c r="A1517" s="8">
        <v>1514</v>
      </c>
      <c r="B1517" s="9" t="str">
        <f>"祁梦晓"</f>
        <v>祁梦晓</v>
      </c>
      <c r="C1517" s="9" t="s">
        <v>1512</v>
      </c>
    </row>
    <row r="1518" spans="1:3" s="2" customFormat="1" ht="24.75" customHeight="1">
      <c r="A1518" s="8">
        <v>1515</v>
      </c>
      <c r="B1518" s="9" t="str">
        <f>"符丽艳"</f>
        <v>符丽艳</v>
      </c>
      <c r="C1518" s="9" t="s">
        <v>1513</v>
      </c>
    </row>
    <row r="1519" spans="1:3" s="2" customFormat="1" ht="24.75" customHeight="1">
      <c r="A1519" s="8">
        <v>1516</v>
      </c>
      <c r="B1519" s="9" t="str">
        <f>"陈月顺"</f>
        <v>陈月顺</v>
      </c>
      <c r="C1519" s="9" t="s">
        <v>1514</v>
      </c>
    </row>
    <row r="1520" spans="1:3" s="2" customFormat="1" ht="24.75" customHeight="1">
      <c r="A1520" s="8">
        <v>1517</v>
      </c>
      <c r="B1520" s="9" t="str">
        <f>"蔡明琴"</f>
        <v>蔡明琴</v>
      </c>
      <c r="C1520" s="9" t="s">
        <v>1515</v>
      </c>
    </row>
    <row r="1521" spans="1:3" s="2" customFormat="1" ht="24.75" customHeight="1">
      <c r="A1521" s="8">
        <v>1518</v>
      </c>
      <c r="B1521" s="9" t="str">
        <f>"黄香"</f>
        <v>黄香</v>
      </c>
      <c r="C1521" s="9" t="s">
        <v>1516</v>
      </c>
    </row>
    <row r="1522" spans="1:3" s="2" customFormat="1" ht="24.75" customHeight="1">
      <c r="A1522" s="8">
        <v>1519</v>
      </c>
      <c r="B1522" s="9" t="str">
        <f>"符秋芬"</f>
        <v>符秋芬</v>
      </c>
      <c r="C1522" s="9" t="s">
        <v>1517</v>
      </c>
    </row>
    <row r="1523" spans="1:3" s="2" customFormat="1" ht="24.75" customHeight="1">
      <c r="A1523" s="8">
        <v>1520</v>
      </c>
      <c r="B1523" s="9" t="str">
        <f>"符青丽"</f>
        <v>符青丽</v>
      </c>
      <c r="C1523" s="9" t="s">
        <v>1518</v>
      </c>
    </row>
    <row r="1524" spans="1:3" s="2" customFormat="1" ht="24.75" customHeight="1">
      <c r="A1524" s="8">
        <v>1521</v>
      </c>
      <c r="B1524" s="9" t="str">
        <f>"肖丽平"</f>
        <v>肖丽平</v>
      </c>
      <c r="C1524" s="9" t="s">
        <v>1519</v>
      </c>
    </row>
    <row r="1525" spans="1:3" s="2" customFormat="1" ht="24.75" customHeight="1">
      <c r="A1525" s="8">
        <v>1522</v>
      </c>
      <c r="B1525" s="9" t="str">
        <f>"林丽娜"</f>
        <v>林丽娜</v>
      </c>
      <c r="C1525" s="9" t="s">
        <v>1520</v>
      </c>
    </row>
    <row r="1526" spans="1:3" s="2" customFormat="1" ht="24.75" customHeight="1">
      <c r="A1526" s="8">
        <v>1523</v>
      </c>
      <c r="B1526" s="9" t="str">
        <f>"潘莹"</f>
        <v>潘莹</v>
      </c>
      <c r="C1526" s="9" t="s">
        <v>1521</v>
      </c>
    </row>
    <row r="1527" spans="1:3" s="2" customFormat="1" ht="24.75" customHeight="1">
      <c r="A1527" s="8">
        <v>1524</v>
      </c>
      <c r="B1527" s="9" t="str">
        <f>"卓心茹"</f>
        <v>卓心茹</v>
      </c>
      <c r="C1527" s="9" t="s">
        <v>1522</v>
      </c>
    </row>
    <row r="1528" spans="1:3" s="2" customFormat="1" ht="24.75" customHeight="1">
      <c r="A1528" s="8">
        <v>1525</v>
      </c>
      <c r="B1528" s="9" t="str">
        <f>"陈琳"</f>
        <v>陈琳</v>
      </c>
      <c r="C1528" s="9" t="s">
        <v>1523</v>
      </c>
    </row>
    <row r="1529" spans="1:3" s="2" customFormat="1" ht="24.75" customHeight="1">
      <c r="A1529" s="8">
        <v>1526</v>
      </c>
      <c r="B1529" s="9" t="str">
        <f>"管鑫悦"</f>
        <v>管鑫悦</v>
      </c>
      <c r="C1529" s="9" t="s">
        <v>1524</v>
      </c>
    </row>
    <row r="1530" spans="1:3" s="2" customFormat="1" ht="24.75" customHeight="1">
      <c r="A1530" s="8">
        <v>1527</v>
      </c>
      <c r="B1530" s="9" t="str">
        <f>"李晓惠"</f>
        <v>李晓惠</v>
      </c>
      <c r="C1530" s="9" t="s">
        <v>1525</v>
      </c>
    </row>
    <row r="1531" spans="1:3" s="2" customFormat="1" ht="24.75" customHeight="1">
      <c r="A1531" s="8">
        <v>1528</v>
      </c>
      <c r="B1531" s="9" t="str">
        <f>"莫李侠"</f>
        <v>莫李侠</v>
      </c>
      <c r="C1531" s="9" t="s">
        <v>1526</v>
      </c>
    </row>
    <row r="1532" spans="1:3" s="2" customFormat="1" ht="24.75" customHeight="1">
      <c r="A1532" s="8">
        <v>1529</v>
      </c>
      <c r="B1532" s="9" t="str">
        <f>"麦银慧"</f>
        <v>麦银慧</v>
      </c>
      <c r="C1532" s="9" t="s">
        <v>1527</v>
      </c>
    </row>
    <row r="1533" spans="1:3" s="2" customFormat="1" ht="24.75" customHeight="1">
      <c r="A1533" s="8">
        <v>1530</v>
      </c>
      <c r="B1533" s="9" t="str">
        <f>"莫小芳"</f>
        <v>莫小芳</v>
      </c>
      <c r="C1533" s="9" t="s">
        <v>1528</v>
      </c>
    </row>
    <row r="1534" spans="1:3" s="2" customFormat="1" ht="24.75" customHeight="1">
      <c r="A1534" s="8">
        <v>1531</v>
      </c>
      <c r="B1534" s="9" t="str">
        <f>"罗伶"</f>
        <v>罗伶</v>
      </c>
      <c r="C1534" s="9" t="s">
        <v>1529</v>
      </c>
    </row>
    <row r="1535" spans="1:3" s="2" customFormat="1" ht="24.75" customHeight="1">
      <c r="A1535" s="8">
        <v>1532</v>
      </c>
      <c r="B1535" s="9" t="str">
        <f>"牟思诺"</f>
        <v>牟思诺</v>
      </c>
      <c r="C1535" s="9" t="s">
        <v>1530</v>
      </c>
    </row>
    <row r="1536" spans="1:3" s="2" customFormat="1" ht="24.75" customHeight="1">
      <c r="A1536" s="8">
        <v>1533</v>
      </c>
      <c r="B1536" s="9" t="str">
        <f>"李海燕"</f>
        <v>李海燕</v>
      </c>
      <c r="C1536" s="9" t="s">
        <v>1531</v>
      </c>
    </row>
    <row r="1537" spans="1:3" s="2" customFormat="1" ht="24.75" customHeight="1">
      <c r="A1537" s="8">
        <v>1534</v>
      </c>
      <c r="B1537" s="9" t="str">
        <f>"吴笛"</f>
        <v>吴笛</v>
      </c>
      <c r="C1537" s="9" t="s">
        <v>1532</v>
      </c>
    </row>
    <row r="1538" spans="1:3" s="2" customFormat="1" ht="24.75" customHeight="1">
      <c r="A1538" s="8">
        <v>1535</v>
      </c>
      <c r="B1538" s="9" t="str">
        <f>"潘少俐"</f>
        <v>潘少俐</v>
      </c>
      <c r="C1538" s="9" t="s">
        <v>1533</v>
      </c>
    </row>
    <row r="1539" spans="1:3" s="2" customFormat="1" ht="24.75" customHeight="1">
      <c r="A1539" s="8">
        <v>1536</v>
      </c>
      <c r="B1539" s="9" t="str">
        <f>"冯宋玉"</f>
        <v>冯宋玉</v>
      </c>
      <c r="C1539" s="9" t="s">
        <v>1534</v>
      </c>
    </row>
    <row r="1540" spans="1:3" s="2" customFormat="1" ht="24.75" customHeight="1">
      <c r="A1540" s="8">
        <v>1537</v>
      </c>
      <c r="B1540" s="9" t="str">
        <f>"朱秋景"</f>
        <v>朱秋景</v>
      </c>
      <c r="C1540" s="9" t="s">
        <v>1535</v>
      </c>
    </row>
    <row r="1541" spans="1:3" s="2" customFormat="1" ht="24.75" customHeight="1">
      <c r="A1541" s="8">
        <v>1538</v>
      </c>
      <c r="B1541" s="9" t="str">
        <f>"高雪莲"</f>
        <v>高雪莲</v>
      </c>
      <c r="C1541" s="9" t="s">
        <v>1536</v>
      </c>
    </row>
    <row r="1542" spans="1:3" s="2" customFormat="1" ht="24.75" customHeight="1">
      <c r="A1542" s="8">
        <v>1539</v>
      </c>
      <c r="B1542" s="9" t="str">
        <f>"吴浩灵"</f>
        <v>吴浩灵</v>
      </c>
      <c r="C1542" s="9" t="s">
        <v>1537</v>
      </c>
    </row>
    <row r="1543" spans="1:3" s="2" customFormat="1" ht="24.75" customHeight="1">
      <c r="A1543" s="8">
        <v>1540</v>
      </c>
      <c r="B1543" s="9" t="str">
        <f>" 文凤提"</f>
        <v> 文凤提</v>
      </c>
      <c r="C1543" s="9" t="s">
        <v>1538</v>
      </c>
    </row>
    <row r="1544" spans="1:3" s="2" customFormat="1" ht="24.75" customHeight="1">
      <c r="A1544" s="8">
        <v>1541</v>
      </c>
      <c r="B1544" s="9" t="str">
        <f>"李佳琳"</f>
        <v>李佳琳</v>
      </c>
      <c r="C1544" s="9" t="s">
        <v>1539</v>
      </c>
    </row>
    <row r="1545" spans="1:3" s="2" customFormat="1" ht="24.75" customHeight="1">
      <c r="A1545" s="8">
        <v>1542</v>
      </c>
      <c r="B1545" s="9" t="str">
        <f>"张珂"</f>
        <v>张珂</v>
      </c>
      <c r="C1545" s="9" t="s">
        <v>1540</v>
      </c>
    </row>
    <row r="1546" spans="1:3" s="2" customFormat="1" ht="24.75" customHeight="1">
      <c r="A1546" s="8">
        <v>1543</v>
      </c>
      <c r="B1546" s="9" t="str">
        <f>"何华春"</f>
        <v>何华春</v>
      </c>
      <c r="C1546" s="9" t="s">
        <v>1541</v>
      </c>
    </row>
    <row r="1547" spans="1:3" s="2" customFormat="1" ht="24.75" customHeight="1">
      <c r="A1547" s="8">
        <v>1544</v>
      </c>
      <c r="B1547" s="9" t="str">
        <f>"黎明艳"</f>
        <v>黎明艳</v>
      </c>
      <c r="C1547" s="9" t="s">
        <v>1542</v>
      </c>
    </row>
    <row r="1548" spans="1:3" s="2" customFormat="1" ht="24.75" customHeight="1">
      <c r="A1548" s="8">
        <v>1545</v>
      </c>
      <c r="B1548" s="9" t="str">
        <f>"陈娇嫚"</f>
        <v>陈娇嫚</v>
      </c>
      <c r="C1548" s="9" t="s">
        <v>1543</v>
      </c>
    </row>
    <row r="1549" spans="1:3" s="2" customFormat="1" ht="24.75" customHeight="1">
      <c r="A1549" s="8">
        <v>1546</v>
      </c>
      <c r="B1549" s="9" t="str">
        <f>"陈晔"</f>
        <v>陈晔</v>
      </c>
      <c r="C1549" s="9" t="s">
        <v>1544</v>
      </c>
    </row>
    <row r="1550" spans="1:3" s="2" customFormat="1" ht="24.75" customHeight="1">
      <c r="A1550" s="8">
        <v>1547</v>
      </c>
      <c r="B1550" s="9" t="str">
        <f>"符华芳"</f>
        <v>符华芳</v>
      </c>
      <c r="C1550" s="9" t="s">
        <v>1545</v>
      </c>
    </row>
    <row r="1551" spans="1:3" s="2" customFormat="1" ht="24.75" customHeight="1">
      <c r="A1551" s="8">
        <v>1548</v>
      </c>
      <c r="B1551" s="9" t="str">
        <f>"吴婷曼"</f>
        <v>吴婷曼</v>
      </c>
      <c r="C1551" s="9" t="s">
        <v>1546</v>
      </c>
    </row>
    <row r="1552" spans="1:3" s="2" customFormat="1" ht="24.75" customHeight="1">
      <c r="A1552" s="8">
        <v>1549</v>
      </c>
      <c r="B1552" s="9" t="str">
        <f>"许春秋"</f>
        <v>许春秋</v>
      </c>
      <c r="C1552" s="9" t="s">
        <v>1547</v>
      </c>
    </row>
    <row r="1553" spans="1:3" s="2" customFormat="1" ht="24.75" customHeight="1">
      <c r="A1553" s="8">
        <v>1550</v>
      </c>
      <c r="B1553" s="9" t="str">
        <f>"温奇丽"</f>
        <v>温奇丽</v>
      </c>
      <c r="C1553" s="9" t="s">
        <v>1548</v>
      </c>
    </row>
    <row r="1554" spans="1:3" s="2" customFormat="1" ht="24.75" customHeight="1">
      <c r="A1554" s="8">
        <v>1551</v>
      </c>
      <c r="B1554" s="9" t="str">
        <f>"赵开静"</f>
        <v>赵开静</v>
      </c>
      <c r="C1554" s="9" t="s">
        <v>1549</v>
      </c>
    </row>
    <row r="1555" spans="1:3" s="2" customFormat="1" ht="24.75" customHeight="1">
      <c r="A1555" s="8">
        <v>1552</v>
      </c>
      <c r="B1555" s="9" t="str">
        <f>"洪桂坤"</f>
        <v>洪桂坤</v>
      </c>
      <c r="C1555" s="9" t="s">
        <v>1550</v>
      </c>
    </row>
    <row r="1556" spans="1:3" s="2" customFormat="1" ht="24.75" customHeight="1">
      <c r="A1556" s="8">
        <v>1553</v>
      </c>
      <c r="B1556" s="9" t="str">
        <f>"何舒婷"</f>
        <v>何舒婷</v>
      </c>
      <c r="C1556" s="9" t="s">
        <v>1551</v>
      </c>
    </row>
    <row r="1557" spans="1:3" s="2" customFormat="1" ht="24.75" customHeight="1">
      <c r="A1557" s="8">
        <v>1554</v>
      </c>
      <c r="B1557" s="9" t="str">
        <f>"林宾妹"</f>
        <v>林宾妹</v>
      </c>
      <c r="C1557" s="9" t="s">
        <v>1552</v>
      </c>
    </row>
    <row r="1558" spans="1:3" s="2" customFormat="1" ht="24.75" customHeight="1">
      <c r="A1558" s="8">
        <v>1555</v>
      </c>
      <c r="B1558" s="9" t="str">
        <f>"李燕"</f>
        <v>李燕</v>
      </c>
      <c r="C1558" s="9" t="s">
        <v>1553</v>
      </c>
    </row>
    <row r="1559" spans="1:3" s="2" customFormat="1" ht="24.75" customHeight="1">
      <c r="A1559" s="8">
        <v>1556</v>
      </c>
      <c r="B1559" s="9" t="str">
        <f>"王苑容"</f>
        <v>王苑容</v>
      </c>
      <c r="C1559" s="9" t="s">
        <v>1554</v>
      </c>
    </row>
    <row r="1560" spans="1:3" s="2" customFormat="1" ht="24.75" customHeight="1">
      <c r="A1560" s="8">
        <v>1557</v>
      </c>
      <c r="B1560" s="9" t="str">
        <f>"蔡妹玲"</f>
        <v>蔡妹玲</v>
      </c>
      <c r="C1560" s="9" t="s">
        <v>1555</v>
      </c>
    </row>
    <row r="1561" spans="1:3" s="2" customFormat="1" ht="24.75" customHeight="1">
      <c r="A1561" s="8">
        <v>1558</v>
      </c>
      <c r="B1561" s="9" t="str">
        <f>"王文静"</f>
        <v>王文静</v>
      </c>
      <c r="C1561" s="9" t="s">
        <v>1556</v>
      </c>
    </row>
    <row r="1562" spans="1:3" s="2" customFormat="1" ht="24.75" customHeight="1">
      <c r="A1562" s="8">
        <v>1559</v>
      </c>
      <c r="B1562" s="9" t="str">
        <f>"杨婷"</f>
        <v>杨婷</v>
      </c>
      <c r="C1562" s="9" t="s">
        <v>1557</v>
      </c>
    </row>
    <row r="1563" spans="1:3" s="2" customFormat="1" ht="24.75" customHeight="1">
      <c r="A1563" s="8">
        <v>1560</v>
      </c>
      <c r="B1563" s="9" t="str">
        <f>"毛映晖"</f>
        <v>毛映晖</v>
      </c>
      <c r="C1563" s="9" t="s">
        <v>1558</v>
      </c>
    </row>
    <row r="1564" spans="1:3" s="2" customFormat="1" ht="24.75" customHeight="1">
      <c r="A1564" s="8">
        <v>1561</v>
      </c>
      <c r="B1564" s="9" t="str">
        <f>"高菁"</f>
        <v>高菁</v>
      </c>
      <c r="C1564" s="9" t="s">
        <v>1559</v>
      </c>
    </row>
    <row r="1565" spans="1:3" s="2" customFormat="1" ht="24.75" customHeight="1">
      <c r="A1565" s="8">
        <v>1562</v>
      </c>
      <c r="B1565" s="9" t="str">
        <f>"林艳珍"</f>
        <v>林艳珍</v>
      </c>
      <c r="C1565" s="9" t="s">
        <v>1560</v>
      </c>
    </row>
    <row r="1566" spans="1:3" s="2" customFormat="1" ht="24.75" customHeight="1">
      <c r="A1566" s="8">
        <v>1563</v>
      </c>
      <c r="B1566" s="9" t="str">
        <f>"郑宏娜"</f>
        <v>郑宏娜</v>
      </c>
      <c r="C1566" s="9" t="s">
        <v>1561</v>
      </c>
    </row>
    <row r="1567" spans="1:3" s="2" customFormat="1" ht="24.75" customHeight="1">
      <c r="A1567" s="8">
        <v>1564</v>
      </c>
      <c r="B1567" s="9" t="str">
        <f>"冯秀娜"</f>
        <v>冯秀娜</v>
      </c>
      <c r="C1567" s="9" t="s">
        <v>1562</v>
      </c>
    </row>
    <row r="1568" spans="1:3" s="2" customFormat="1" ht="24.75" customHeight="1">
      <c r="A1568" s="8">
        <v>1565</v>
      </c>
      <c r="B1568" s="9" t="str">
        <f>"韩正霄"</f>
        <v>韩正霄</v>
      </c>
      <c r="C1568" s="9" t="s">
        <v>1563</v>
      </c>
    </row>
    <row r="1569" spans="1:3" s="2" customFormat="1" ht="24.75" customHeight="1">
      <c r="A1569" s="8">
        <v>1566</v>
      </c>
      <c r="B1569" s="9" t="str">
        <f>"竺秋明"</f>
        <v>竺秋明</v>
      </c>
      <c r="C1569" s="9" t="s">
        <v>1564</v>
      </c>
    </row>
    <row r="1570" spans="1:3" s="2" customFormat="1" ht="24.75" customHeight="1">
      <c r="A1570" s="8">
        <v>1567</v>
      </c>
      <c r="B1570" s="9" t="str">
        <f>"刘颖慧"</f>
        <v>刘颖慧</v>
      </c>
      <c r="C1570" s="9" t="s">
        <v>1565</v>
      </c>
    </row>
    <row r="1571" spans="1:3" s="2" customFormat="1" ht="24.75" customHeight="1">
      <c r="A1571" s="8">
        <v>1568</v>
      </c>
      <c r="B1571" s="9" t="str">
        <f>"蔡小莉"</f>
        <v>蔡小莉</v>
      </c>
      <c r="C1571" s="9" t="s">
        <v>1566</v>
      </c>
    </row>
    <row r="1572" spans="1:3" s="2" customFormat="1" ht="24.75" customHeight="1">
      <c r="A1572" s="8">
        <v>1569</v>
      </c>
      <c r="B1572" s="9" t="str">
        <f>"王槐巧"</f>
        <v>王槐巧</v>
      </c>
      <c r="C1572" s="9" t="s">
        <v>1567</v>
      </c>
    </row>
    <row r="1573" spans="1:3" s="2" customFormat="1" ht="24.75" customHeight="1">
      <c r="A1573" s="8">
        <v>1570</v>
      </c>
      <c r="B1573" s="9" t="str">
        <f>"陈华燕"</f>
        <v>陈华燕</v>
      </c>
      <c r="C1573" s="9" t="s">
        <v>1568</v>
      </c>
    </row>
    <row r="1574" spans="1:3" s="2" customFormat="1" ht="24.75" customHeight="1">
      <c r="A1574" s="8">
        <v>1571</v>
      </c>
      <c r="B1574" s="9" t="str">
        <f>"王水妹"</f>
        <v>王水妹</v>
      </c>
      <c r="C1574" s="9" t="s">
        <v>1569</v>
      </c>
    </row>
    <row r="1575" spans="1:3" s="2" customFormat="1" ht="24.75" customHeight="1">
      <c r="A1575" s="8">
        <v>1572</v>
      </c>
      <c r="B1575" s="9" t="str">
        <f>"蔡丹"</f>
        <v>蔡丹</v>
      </c>
      <c r="C1575" s="9" t="s">
        <v>1570</v>
      </c>
    </row>
    <row r="1576" spans="1:3" s="2" customFormat="1" ht="24.75" customHeight="1">
      <c r="A1576" s="8">
        <v>1573</v>
      </c>
      <c r="B1576" s="9" t="str">
        <f>"黎妹珠"</f>
        <v>黎妹珠</v>
      </c>
      <c r="C1576" s="9" t="s">
        <v>1571</v>
      </c>
    </row>
    <row r="1577" spans="1:3" s="2" customFormat="1" ht="24.75" customHeight="1">
      <c r="A1577" s="8">
        <v>1574</v>
      </c>
      <c r="B1577" s="9" t="str">
        <f>"高畅"</f>
        <v>高畅</v>
      </c>
      <c r="C1577" s="9" t="s">
        <v>1572</v>
      </c>
    </row>
    <row r="1578" spans="1:3" s="2" customFormat="1" ht="24.75" customHeight="1">
      <c r="A1578" s="8">
        <v>1575</v>
      </c>
      <c r="B1578" s="9" t="str">
        <f>"周小金"</f>
        <v>周小金</v>
      </c>
      <c r="C1578" s="9" t="s">
        <v>1573</v>
      </c>
    </row>
    <row r="1579" spans="1:3" s="2" customFormat="1" ht="24.75" customHeight="1">
      <c r="A1579" s="8">
        <v>1576</v>
      </c>
      <c r="B1579" s="9" t="str">
        <f>"李宁"</f>
        <v>李宁</v>
      </c>
      <c r="C1579" s="9" t="s">
        <v>1574</v>
      </c>
    </row>
    <row r="1580" spans="1:3" s="2" customFormat="1" ht="24.75" customHeight="1">
      <c r="A1580" s="8">
        <v>1577</v>
      </c>
      <c r="B1580" s="9" t="str">
        <f>"王品然"</f>
        <v>王品然</v>
      </c>
      <c r="C1580" s="9" t="s">
        <v>1575</v>
      </c>
    </row>
    <row r="1581" spans="1:3" s="2" customFormat="1" ht="24.75" customHeight="1">
      <c r="A1581" s="8">
        <v>1578</v>
      </c>
      <c r="B1581" s="9" t="str">
        <f>"林秋选"</f>
        <v>林秋选</v>
      </c>
      <c r="C1581" s="9" t="s">
        <v>1576</v>
      </c>
    </row>
    <row r="1582" spans="1:3" s="2" customFormat="1" ht="24.75" customHeight="1">
      <c r="A1582" s="8">
        <v>1579</v>
      </c>
      <c r="B1582" s="9" t="str">
        <f>"蒙海梅"</f>
        <v>蒙海梅</v>
      </c>
      <c r="C1582" s="9" t="s">
        <v>1577</v>
      </c>
    </row>
    <row r="1583" spans="1:3" s="2" customFormat="1" ht="24.75" customHeight="1">
      <c r="A1583" s="8">
        <v>1580</v>
      </c>
      <c r="B1583" s="9" t="str">
        <f>"黄梦佳"</f>
        <v>黄梦佳</v>
      </c>
      <c r="C1583" s="9" t="s">
        <v>1578</v>
      </c>
    </row>
    <row r="1584" spans="1:3" s="2" customFormat="1" ht="24.75" customHeight="1">
      <c r="A1584" s="8">
        <v>1581</v>
      </c>
      <c r="B1584" s="9" t="str">
        <f>"王玉容"</f>
        <v>王玉容</v>
      </c>
      <c r="C1584" s="9" t="s">
        <v>1579</v>
      </c>
    </row>
    <row r="1585" spans="1:3" s="2" customFormat="1" ht="24.75" customHeight="1">
      <c r="A1585" s="8">
        <v>1582</v>
      </c>
      <c r="B1585" s="9" t="str">
        <f>"文萱"</f>
        <v>文萱</v>
      </c>
      <c r="C1585" s="9" t="s">
        <v>1580</v>
      </c>
    </row>
    <row r="1586" spans="1:3" s="2" customFormat="1" ht="24.75" customHeight="1">
      <c r="A1586" s="8">
        <v>1583</v>
      </c>
      <c r="B1586" s="9" t="str">
        <f>"王秋秋"</f>
        <v>王秋秋</v>
      </c>
      <c r="C1586" s="9" t="s">
        <v>1581</v>
      </c>
    </row>
    <row r="1587" spans="1:3" s="2" customFormat="1" ht="24.75" customHeight="1">
      <c r="A1587" s="8">
        <v>1584</v>
      </c>
      <c r="B1587" s="9" t="str">
        <f>"陈琼灯"</f>
        <v>陈琼灯</v>
      </c>
      <c r="C1587" s="9" t="s">
        <v>1582</v>
      </c>
    </row>
    <row r="1588" spans="1:3" s="2" customFormat="1" ht="24.75" customHeight="1">
      <c r="A1588" s="8">
        <v>1585</v>
      </c>
      <c r="B1588" s="9" t="str">
        <f>"林敏"</f>
        <v>林敏</v>
      </c>
      <c r="C1588" s="9" t="s">
        <v>1583</v>
      </c>
    </row>
    <row r="1589" spans="1:3" s="2" customFormat="1" ht="24.75" customHeight="1">
      <c r="A1589" s="8">
        <v>1586</v>
      </c>
      <c r="B1589" s="9" t="str">
        <f>"蔡莎莎"</f>
        <v>蔡莎莎</v>
      </c>
      <c r="C1589" s="9" t="s">
        <v>1584</v>
      </c>
    </row>
    <row r="1590" spans="1:3" s="2" customFormat="1" ht="24.75" customHeight="1">
      <c r="A1590" s="8">
        <v>1587</v>
      </c>
      <c r="B1590" s="9" t="str">
        <f>"符碧婷"</f>
        <v>符碧婷</v>
      </c>
      <c r="C1590" s="9" t="s">
        <v>1585</v>
      </c>
    </row>
    <row r="1591" spans="1:3" s="2" customFormat="1" ht="24.75" customHeight="1">
      <c r="A1591" s="8">
        <v>1588</v>
      </c>
      <c r="B1591" s="9" t="str">
        <f>"符江爱"</f>
        <v>符江爱</v>
      </c>
      <c r="C1591" s="9" t="s">
        <v>1586</v>
      </c>
    </row>
    <row r="1592" spans="1:3" s="2" customFormat="1" ht="24.75" customHeight="1">
      <c r="A1592" s="8">
        <v>1589</v>
      </c>
      <c r="B1592" s="9" t="str">
        <f>"陈康波"</f>
        <v>陈康波</v>
      </c>
      <c r="C1592" s="9" t="s">
        <v>1587</v>
      </c>
    </row>
    <row r="1593" spans="1:3" s="2" customFormat="1" ht="24.75" customHeight="1">
      <c r="A1593" s="8">
        <v>1590</v>
      </c>
      <c r="B1593" s="9" t="str">
        <f>"符鸾丽"</f>
        <v>符鸾丽</v>
      </c>
      <c r="C1593" s="9" t="s">
        <v>1588</v>
      </c>
    </row>
    <row r="1594" spans="1:3" s="2" customFormat="1" ht="24.75" customHeight="1">
      <c r="A1594" s="8">
        <v>1591</v>
      </c>
      <c r="B1594" s="9" t="str">
        <f>"符莉英"</f>
        <v>符莉英</v>
      </c>
      <c r="C1594" s="9" t="s">
        <v>1589</v>
      </c>
    </row>
    <row r="1595" spans="1:3" s="2" customFormat="1" ht="24.75" customHeight="1">
      <c r="A1595" s="8">
        <v>1592</v>
      </c>
      <c r="B1595" s="9" t="str">
        <f>"何艺娟"</f>
        <v>何艺娟</v>
      </c>
      <c r="C1595" s="9" t="s">
        <v>1590</v>
      </c>
    </row>
    <row r="1596" spans="1:3" s="2" customFormat="1" ht="24.75" customHeight="1">
      <c r="A1596" s="8">
        <v>1593</v>
      </c>
      <c r="B1596" s="9" t="str">
        <f>"刘娜"</f>
        <v>刘娜</v>
      </c>
      <c r="C1596" s="9" t="s">
        <v>1591</v>
      </c>
    </row>
    <row r="1597" spans="1:3" s="2" customFormat="1" ht="24.75" customHeight="1">
      <c r="A1597" s="8">
        <v>1594</v>
      </c>
      <c r="B1597" s="9" t="str">
        <f>"李晨晨"</f>
        <v>李晨晨</v>
      </c>
      <c r="C1597" s="9" t="s">
        <v>1592</v>
      </c>
    </row>
    <row r="1598" spans="1:3" s="2" customFormat="1" ht="24.75" customHeight="1">
      <c r="A1598" s="8">
        <v>1595</v>
      </c>
      <c r="B1598" s="9" t="str">
        <f>"蔡海芸"</f>
        <v>蔡海芸</v>
      </c>
      <c r="C1598" s="9" t="s">
        <v>1593</v>
      </c>
    </row>
    <row r="1599" spans="1:3" s="2" customFormat="1" ht="24.75" customHeight="1">
      <c r="A1599" s="8">
        <v>1596</v>
      </c>
      <c r="B1599" s="9" t="str">
        <f>"龙柳霜"</f>
        <v>龙柳霜</v>
      </c>
      <c r="C1599" s="9" t="s">
        <v>1594</v>
      </c>
    </row>
    <row r="1600" spans="1:3" s="2" customFormat="1" ht="24.75" customHeight="1">
      <c r="A1600" s="8">
        <v>1597</v>
      </c>
      <c r="B1600" s="9" t="str">
        <f>"孙蕾"</f>
        <v>孙蕾</v>
      </c>
      <c r="C1600" s="9" t="s">
        <v>1595</v>
      </c>
    </row>
    <row r="1601" spans="1:3" s="2" customFormat="1" ht="24.75" customHeight="1">
      <c r="A1601" s="8">
        <v>1598</v>
      </c>
      <c r="B1601" s="9" t="str">
        <f>"黄敏"</f>
        <v>黄敏</v>
      </c>
      <c r="C1601" s="9" t="s">
        <v>1596</v>
      </c>
    </row>
    <row r="1602" spans="1:3" s="2" customFormat="1" ht="24.75" customHeight="1">
      <c r="A1602" s="8">
        <v>1599</v>
      </c>
      <c r="B1602" s="9" t="str">
        <f>"浦倩"</f>
        <v>浦倩</v>
      </c>
      <c r="C1602" s="9" t="s">
        <v>1597</v>
      </c>
    </row>
    <row r="1603" spans="1:3" s="2" customFormat="1" ht="24.75" customHeight="1">
      <c r="A1603" s="8">
        <v>1600</v>
      </c>
      <c r="B1603" s="9" t="str">
        <f>"关雨琦"</f>
        <v>关雨琦</v>
      </c>
      <c r="C1603" s="9" t="s">
        <v>1598</v>
      </c>
    </row>
    <row r="1604" spans="1:3" s="2" customFormat="1" ht="24.75" customHeight="1">
      <c r="A1604" s="8">
        <v>1601</v>
      </c>
      <c r="B1604" s="9" t="str">
        <f>"许菲"</f>
        <v>许菲</v>
      </c>
      <c r="C1604" s="9" t="s">
        <v>1599</v>
      </c>
    </row>
    <row r="1605" spans="1:3" s="2" customFormat="1" ht="24.75" customHeight="1">
      <c r="A1605" s="8">
        <v>1602</v>
      </c>
      <c r="B1605" s="9" t="str">
        <f>"谢紫琦"</f>
        <v>谢紫琦</v>
      </c>
      <c r="C1605" s="9" t="s">
        <v>1600</v>
      </c>
    </row>
    <row r="1606" spans="1:3" s="2" customFormat="1" ht="24.75" customHeight="1">
      <c r="A1606" s="8">
        <v>1603</v>
      </c>
      <c r="B1606" s="9" t="str">
        <f>"陈丽婉"</f>
        <v>陈丽婉</v>
      </c>
      <c r="C1606" s="9" t="s">
        <v>1601</v>
      </c>
    </row>
    <row r="1607" spans="1:3" s="2" customFormat="1" ht="24.75" customHeight="1">
      <c r="A1607" s="8">
        <v>1604</v>
      </c>
      <c r="B1607" s="9" t="str">
        <f>"张石保"</f>
        <v>张石保</v>
      </c>
      <c r="C1607" s="9" t="s">
        <v>1602</v>
      </c>
    </row>
    <row r="1608" spans="1:3" s="2" customFormat="1" ht="24.75" customHeight="1">
      <c r="A1608" s="8">
        <v>1605</v>
      </c>
      <c r="B1608" s="9" t="str">
        <f>"付欣彤"</f>
        <v>付欣彤</v>
      </c>
      <c r="C1608" s="9" t="s">
        <v>1603</v>
      </c>
    </row>
    <row r="1609" spans="1:3" s="2" customFormat="1" ht="24.75" customHeight="1">
      <c r="A1609" s="8">
        <v>1606</v>
      </c>
      <c r="B1609" s="9" t="str">
        <f>"李美芬"</f>
        <v>李美芬</v>
      </c>
      <c r="C1609" s="9" t="s">
        <v>1604</v>
      </c>
    </row>
    <row r="1610" spans="1:3" s="2" customFormat="1" ht="24.75" customHeight="1">
      <c r="A1610" s="8">
        <v>1607</v>
      </c>
      <c r="B1610" s="9" t="str">
        <f>"王月琼"</f>
        <v>王月琼</v>
      </c>
      <c r="C1610" s="9" t="s">
        <v>1605</v>
      </c>
    </row>
    <row r="1611" spans="1:3" s="2" customFormat="1" ht="24.75" customHeight="1">
      <c r="A1611" s="8">
        <v>1608</v>
      </c>
      <c r="B1611" s="9" t="str">
        <f>"符芳洁"</f>
        <v>符芳洁</v>
      </c>
      <c r="C1611" s="9" t="s">
        <v>1606</v>
      </c>
    </row>
    <row r="1612" spans="1:3" s="2" customFormat="1" ht="24.75" customHeight="1">
      <c r="A1612" s="8">
        <v>1609</v>
      </c>
      <c r="B1612" s="9" t="str">
        <f>"杨文茹"</f>
        <v>杨文茹</v>
      </c>
      <c r="C1612" s="9" t="s">
        <v>1607</v>
      </c>
    </row>
    <row r="1613" spans="1:3" s="2" customFormat="1" ht="24.75" customHeight="1">
      <c r="A1613" s="8">
        <v>1610</v>
      </c>
      <c r="B1613" s="9" t="str">
        <f>"周凤波"</f>
        <v>周凤波</v>
      </c>
      <c r="C1613" s="9" t="s">
        <v>1608</v>
      </c>
    </row>
    <row r="1614" spans="1:3" s="2" customFormat="1" ht="24.75" customHeight="1">
      <c r="A1614" s="8">
        <v>1611</v>
      </c>
      <c r="B1614" s="9" t="str">
        <f>"李诗婷"</f>
        <v>李诗婷</v>
      </c>
      <c r="C1614" s="9" t="s">
        <v>1609</v>
      </c>
    </row>
    <row r="1615" spans="1:3" s="2" customFormat="1" ht="24.75" customHeight="1">
      <c r="A1615" s="8">
        <v>1612</v>
      </c>
      <c r="B1615" s="9" t="str">
        <f>"孙子静"</f>
        <v>孙子静</v>
      </c>
      <c r="C1615" s="9" t="s">
        <v>1610</v>
      </c>
    </row>
    <row r="1616" spans="1:3" s="2" customFormat="1" ht="24.75" customHeight="1">
      <c r="A1616" s="8">
        <v>1613</v>
      </c>
      <c r="B1616" s="9" t="str">
        <f>"李杏"</f>
        <v>李杏</v>
      </c>
      <c r="C1616" s="9" t="s">
        <v>1611</v>
      </c>
    </row>
    <row r="1617" spans="1:3" s="2" customFormat="1" ht="24.75" customHeight="1">
      <c r="A1617" s="8">
        <v>1614</v>
      </c>
      <c r="B1617" s="9" t="str">
        <f>"尹艳敏"</f>
        <v>尹艳敏</v>
      </c>
      <c r="C1617" s="9" t="s">
        <v>1612</v>
      </c>
    </row>
    <row r="1618" spans="1:3" s="2" customFormat="1" ht="24.75" customHeight="1">
      <c r="A1618" s="8">
        <v>1615</v>
      </c>
      <c r="B1618" s="9" t="str">
        <f>"赵颖颖"</f>
        <v>赵颖颖</v>
      </c>
      <c r="C1618" s="9" t="s">
        <v>1613</v>
      </c>
    </row>
    <row r="1619" spans="1:3" s="2" customFormat="1" ht="24.75" customHeight="1">
      <c r="A1619" s="8">
        <v>1616</v>
      </c>
      <c r="B1619" s="9" t="str">
        <f>"肖欣欣"</f>
        <v>肖欣欣</v>
      </c>
      <c r="C1619" s="9" t="s">
        <v>1614</v>
      </c>
    </row>
    <row r="1620" spans="1:3" s="2" customFormat="1" ht="24.75" customHeight="1">
      <c r="A1620" s="8">
        <v>1617</v>
      </c>
      <c r="B1620" s="9" t="str">
        <f>"梁慧琳"</f>
        <v>梁慧琳</v>
      </c>
      <c r="C1620" s="9" t="s">
        <v>1615</v>
      </c>
    </row>
    <row r="1621" spans="1:3" s="2" customFormat="1" ht="24.75" customHeight="1">
      <c r="A1621" s="8">
        <v>1618</v>
      </c>
      <c r="B1621" s="9" t="str">
        <f>"莫乃"</f>
        <v>莫乃</v>
      </c>
      <c r="C1621" s="9" t="s">
        <v>1616</v>
      </c>
    </row>
    <row r="1622" spans="1:3" s="2" customFormat="1" ht="24.75" customHeight="1">
      <c r="A1622" s="8">
        <v>1619</v>
      </c>
      <c r="B1622" s="9" t="str">
        <f>"张海玉"</f>
        <v>张海玉</v>
      </c>
      <c r="C1622" s="9" t="s">
        <v>1617</v>
      </c>
    </row>
    <row r="1623" spans="1:3" s="2" customFormat="1" ht="24.75" customHeight="1">
      <c r="A1623" s="8">
        <v>1620</v>
      </c>
      <c r="B1623" s="9" t="str">
        <f>"李静"</f>
        <v>李静</v>
      </c>
      <c r="C1623" s="9" t="s">
        <v>1618</v>
      </c>
    </row>
    <row r="1624" spans="1:3" s="2" customFormat="1" ht="24.75" customHeight="1">
      <c r="A1624" s="8">
        <v>1621</v>
      </c>
      <c r="B1624" s="9" t="str">
        <f>"王钰珂"</f>
        <v>王钰珂</v>
      </c>
      <c r="C1624" s="9" t="s">
        <v>1619</v>
      </c>
    </row>
    <row r="1625" spans="1:3" s="2" customFormat="1" ht="24.75" customHeight="1">
      <c r="A1625" s="8">
        <v>1622</v>
      </c>
      <c r="B1625" s="9" t="str">
        <f>"符海霞"</f>
        <v>符海霞</v>
      </c>
      <c r="C1625" s="9" t="s">
        <v>1620</v>
      </c>
    </row>
    <row r="1626" spans="1:3" s="2" customFormat="1" ht="24.75" customHeight="1">
      <c r="A1626" s="8">
        <v>1623</v>
      </c>
      <c r="B1626" s="9" t="str">
        <f>"吴丹礼"</f>
        <v>吴丹礼</v>
      </c>
      <c r="C1626" s="9" t="s">
        <v>1621</v>
      </c>
    </row>
    <row r="1627" spans="1:3" s="2" customFormat="1" ht="24.75" customHeight="1">
      <c r="A1627" s="8">
        <v>1624</v>
      </c>
      <c r="B1627" s="9" t="str">
        <f>"黄国玲"</f>
        <v>黄国玲</v>
      </c>
      <c r="C1627" s="9" t="s">
        <v>1622</v>
      </c>
    </row>
    <row r="1628" spans="1:3" s="2" customFormat="1" ht="24.75" customHeight="1">
      <c r="A1628" s="8">
        <v>1625</v>
      </c>
      <c r="B1628" s="9" t="str">
        <f>"丁隆丹"</f>
        <v>丁隆丹</v>
      </c>
      <c r="C1628" s="9" t="s">
        <v>1623</v>
      </c>
    </row>
    <row r="1629" spans="1:3" s="2" customFormat="1" ht="24.75" customHeight="1">
      <c r="A1629" s="8">
        <v>1626</v>
      </c>
      <c r="B1629" s="9" t="str">
        <f>"符涛"</f>
        <v>符涛</v>
      </c>
      <c r="C1629" s="9" t="s">
        <v>1624</v>
      </c>
    </row>
    <row r="1630" spans="1:3" s="2" customFormat="1" ht="24.75" customHeight="1">
      <c r="A1630" s="8">
        <v>1627</v>
      </c>
      <c r="B1630" s="9" t="str">
        <f>"孙伟"</f>
        <v>孙伟</v>
      </c>
      <c r="C1630" s="9" t="s">
        <v>1625</v>
      </c>
    </row>
    <row r="1631" spans="1:3" s="2" customFormat="1" ht="24.75" customHeight="1">
      <c r="A1631" s="8">
        <v>1628</v>
      </c>
      <c r="B1631" s="9" t="str">
        <f>"何新疆"</f>
        <v>何新疆</v>
      </c>
      <c r="C1631" s="9" t="s">
        <v>1626</v>
      </c>
    </row>
    <row r="1632" spans="1:3" s="2" customFormat="1" ht="24.75" customHeight="1">
      <c r="A1632" s="8">
        <v>1629</v>
      </c>
      <c r="B1632" s="9" t="str">
        <f>"陈锦霜"</f>
        <v>陈锦霜</v>
      </c>
      <c r="C1632" s="9" t="s">
        <v>1627</v>
      </c>
    </row>
    <row r="1633" spans="1:3" s="2" customFormat="1" ht="24.75" customHeight="1">
      <c r="A1633" s="8">
        <v>1630</v>
      </c>
      <c r="B1633" s="9" t="str">
        <f>"叶坚锐"</f>
        <v>叶坚锐</v>
      </c>
      <c r="C1633" s="9" t="s">
        <v>1628</v>
      </c>
    </row>
    <row r="1634" spans="1:3" s="2" customFormat="1" ht="24.75" customHeight="1">
      <c r="A1634" s="8">
        <v>1631</v>
      </c>
      <c r="B1634" s="9" t="str">
        <f>"王杞月"</f>
        <v>王杞月</v>
      </c>
      <c r="C1634" s="9" t="s">
        <v>1629</v>
      </c>
    </row>
    <row r="1635" spans="1:3" s="2" customFormat="1" ht="24.75" customHeight="1">
      <c r="A1635" s="8">
        <v>1632</v>
      </c>
      <c r="B1635" s="9" t="str">
        <f>"曾广顺"</f>
        <v>曾广顺</v>
      </c>
      <c r="C1635" s="9" t="s">
        <v>1630</v>
      </c>
    </row>
    <row r="1636" spans="1:3" s="2" customFormat="1" ht="24.75" customHeight="1">
      <c r="A1636" s="8">
        <v>1633</v>
      </c>
      <c r="B1636" s="9" t="str">
        <f>"杨凯"</f>
        <v>杨凯</v>
      </c>
      <c r="C1636" s="9" t="s">
        <v>1631</v>
      </c>
    </row>
    <row r="1637" spans="1:3" s="2" customFormat="1" ht="24.75" customHeight="1">
      <c r="A1637" s="8">
        <v>1634</v>
      </c>
      <c r="B1637" s="9" t="str">
        <f>"陈南帅"</f>
        <v>陈南帅</v>
      </c>
      <c r="C1637" s="9" t="s">
        <v>1632</v>
      </c>
    </row>
    <row r="1638" spans="1:3" s="2" customFormat="1" ht="24.75" customHeight="1">
      <c r="A1638" s="8">
        <v>1635</v>
      </c>
      <c r="B1638" s="9" t="str">
        <f>"黄英帅"</f>
        <v>黄英帅</v>
      </c>
      <c r="C1638" s="9" t="s">
        <v>1495</v>
      </c>
    </row>
    <row r="1639" spans="1:3" s="2" customFormat="1" ht="24.75" customHeight="1">
      <c r="A1639" s="8">
        <v>1636</v>
      </c>
      <c r="B1639" s="9" t="str">
        <f>"符芳锦"</f>
        <v>符芳锦</v>
      </c>
      <c r="C1639" s="9" t="s">
        <v>1633</v>
      </c>
    </row>
    <row r="1640" spans="1:3" s="2" customFormat="1" ht="24.75" customHeight="1">
      <c r="A1640" s="8">
        <v>1637</v>
      </c>
      <c r="B1640" s="9" t="str">
        <f>"符以全"</f>
        <v>符以全</v>
      </c>
      <c r="C1640" s="9" t="s">
        <v>1634</v>
      </c>
    </row>
    <row r="1641" spans="1:3" s="2" customFormat="1" ht="24.75" customHeight="1">
      <c r="A1641" s="8">
        <v>1638</v>
      </c>
      <c r="B1641" s="9" t="str">
        <f>"洪德杨"</f>
        <v>洪德杨</v>
      </c>
      <c r="C1641" s="9" t="s">
        <v>1635</v>
      </c>
    </row>
    <row r="1642" spans="1:3" s="2" customFormat="1" ht="24.75" customHeight="1">
      <c r="A1642" s="8">
        <v>1639</v>
      </c>
      <c r="B1642" s="9" t="str">
        <f>"李江"</f>
        <v>李江</v>
      </c>
      <c r="C1642" s="9" t="s">
        <v>1636</v>
      </c>
    </row>
    <row r="1643" spans="1:3" s="2" customFormat="1" ht="24.75" customHeight="1">
      <c r="A1643" s="8">
        <v>1640</v>
      </c>
      <c r="B1643" s="9" t="str">
        <f>"刘雄"</f>
        <v>刘雄</v>
      </c>
      <c r="C1643" s="9" t="s">
        <v>1637</v>
      </c>
    </row>
    <row r="1644" spans="1:3" s="2" customFormat="1" ht="24.75" customHeight="1">
      <c r="A1644" s="8">
        <v>1641</v>
      </c>
      <c r="B1644" s="9" t="str">
        <f>"陈贤明"</f>
        <v>陈贤明</v>
      </c>
      <c r="C1644" s="9" t="s">
        <v>1638</v>
      </c>
    </row>
    <row r="1645" spans="1:3" s="2" customFormat="1" ht="24.75" customHeight="1">
      <c r="A1645" s="8">
        <v>1642</v>
      </c>
      <c r="B1645" s="9" t="str">
        <f>"韩洋"</f>
        <v>韩洋</v>
      </c>
      <c r="C1645" s="9" t="s">
        <v>1639</v>
      </c>
    </row>
    <row r="1646" spans="1:3" s="2" customFormat="1" ht="24.75" customHeight="1">
      <c r="A1646" s="8">
        <v>1643</v>
      </c>
      <c r="B1646" s="9" t="str">
        <f>"邱名存"</f>
        <v>邱名存</v>
      </c>
      <c r="C1646" s="9" t="s">
        <v>1640</v>
      </c>
    </row>
    <row r="1647" spans="1:3" s="2" customFormat="1" ht="24.75" customHeight="1">
      <c r="A1647" s="8">
        <v>1644</v>
      </c>
      <c r="B1647" s="9" t="str">
        <f>"张明明"</f>
        <v>张明明</v>
      </c>
      <c r="C1647" s="9" t="s">
        <v>1641</v>
      </c>
    </row>
    <row r="1648" spans="1:3" s="2" customFormat="1" ht="24.75" customHeight="1">
      <c r="A1648" s="8">
        <v>1645</v>
      </c>
      <c r="B1648" s="9" t="str">
        <f>"黄菲"</f>
        <v>黄菲</v>
      </c>
      <c r="C1648" s="9" t="s">
        <v>1642</v>
      </c>
    </row>
    <row r="1649" spans="1:3" s="2" customFormat="1" ht="24.75" customHeight="1">
      <c r="A1649" s="8">
        <v>1646</v>
      </c>
      <c r="B1649" s="9" t="str">
        <f>"周兴兴"</f>
        <v>周兴兴</v>
      </c>
      <c r="C1649" s="9" t="s">
        <v>1643</v>
      </c>
    </row>
    <row r="1650" spans="1:3" s="2" customFormat="1" ht="24.75" customHeight="1">
      <c r="A1650" s="8">
        <v>1647</v>
      </c>
      <c r="B1650" s="9" t="str">
        <f>"陈娜"</f>
        <v>陈娜</v>
      </c>
      <c r="C1650" s="9" t="s">
        <v>1644</v>
      </c>
    </row>
    <row r="1651" spans="1:3" s="2" customFormat="1" ht="24.75" customHeight="1">
      <c r="A1651" s="8">
        <v>1648</v>
      </c>
      <c r="B1651" s="9" t="str">
        <f>"王迷霜"</f>
        <v>王迷霜</v>
      </c>
      <c r="C1651" s="9" t="s">
        <v>1645</v>
      </c>
    </row>
    <row r="1652" spans="1:3" s="2" customFormat="1" ht="24.75" customHeight="1">
      <c r="A1652" s="8">
        <v>1649</v>
      </c>
      <c r="B1652" s="9" t="str">
        <f>"陈秀引"</f>
        <v>陈秀引</v>
      </c>
      <c r="C1652" s="9" t="s">
        <v>1646</v>
      </c>
    </row>
    <row r="1653" spans="1:3" s="2" customFormat="1" ht="24.75" customHeight="1">
      <c r="A1653" s="8">
        <v>1650</v>
      </c>
      <c r="B1653" s="9" t="str">
        <f>"王宁"</f>
        <v>王宁</v>
      </c>
      <c r="C1653" s="9" t="s">
        <v>1647</v>
      </c>
    </row>
    <row r="1654" spans="1:3" s="2" customFormat="1" ht="24.75" customHeight="1">
      <c r="A1654" s="8">
        <v>1651</v>
      </c>
      <c r="B1654" s="9" t="str">
        <f>"李欣泽"</f>
        <v>李欣泽</v>
      </c>
      <c r="C1654" s="9" t="s">
        <v>1648</v>
      </c>
    </row>
    <row r="1655" spans="1:3" s="2" customFormat="1" ht="24.75" customHeight="1">
      <c r="A1655" s="8">
        <v>1652</v>
      </c>
      <c r="B1655" s="9" t="str">
        <f>"伍翠"</f>
        <v>伍翠</v>
      </c>
      <c r="C1655" s="9" t="s">
        <v>1649</v>
      </c>
    </row>
    <row r="1656" spans="1:3" s="2" customFormat="1" ht="24.75" customHeight="1">
      <c r="A1656" s="8">
        <v>1653</v>
      </c>
      <c r="B1656" s="9" t="str">
        <f>"符静"</f>
        <v>符静</v>
      </c>
      <c r="C1656" s="9" t="s">
        <v>1650</v>
      </c>
    </row>
    <row r="1657" spans="1:3" s="2" customFormat="1" ht="24.75" customHeight="1">
      <c r="A1657" s="8">
        <v>1654</v>
      </c>
      <c r="B1657" s="9" t="str">
        <f>"黄海花"</f>
        <v>黄海花</v>
      </c>
      <c r="C1657" s="9" t="s">
        <v>1651</v>
      </c>
    </row>
    <row r="1658" spans="1:3" s="2" customFormat="1" ht="24.75" customHeight="1">
      <c r="A1658" s="8">
        <v>1655</v>
      </c>
      <c r="B1658" s="9" t="str">
        <f>"王婉淯"</f>
        <v>王婉淯</v>
      </c>
      <c r="C1658" s="9" t="s">
        <v>1652</v>
      </c>
    </row>
    <row r="1659" spans="1:3" s="2" customFormat="1" ht="24.75" customHeight="1">
      <c r="A1659" s="8">
        <v>1656</v>
      </c>
      <c r="B1659" s="9" t="str">
        <f>"王淑娜"</f>
        <v>王淑娜</v>
      </c>
      <c r="C1659" s="9" t="s">
        <v>1653</v>
      </c>
    </row>
    <row r="1660" spans="1:3" s="2" customFormat="1" ht="24.75" customHeight="1">
      <c r="A1660" s="8">
        <v>1657</v>
      </c>
      <c r="B1660" s="9" t="str">
        <f>"吕桃"</f>
        <v>吕桃</v>
      </c>
      <c r="C1660" s="9" t="s">
        <v>1654</v>
      </c>
    </row>
    <row r="1661" spans="1:3" s="2" customFormat="1" ht="24.75" customHeight="1">
      <c r="A1661" s="8">
        <v>1658</v>
      </c>
      <c r="B1661" s="9" t="str">
        <f>"陈彩玉"</f>
        <v>陈彩玉</v>
      </c>
      <c r="C1661" s="9" t="s">
        <v>1655</v>
      </c>
    </row>
    <row r="1662" spans="1:3" s="2" customFormat="1" ht="24.75" customHeight="1">
      <c r="A1662" s="8">
        <v>1659</v>
      </c>
      <c r="B1662" s="9" t="str">
        <f>"王媚"</f>
        <v>王媚</v>
      </c>
      <c r="C1662" s="9" t="s">
        <v>1656</v>
      </c>
    </row>
    <row r="1663" spans="1:3" s="2" customFormat="1" ht="24.75" customHeight="1">
      <c r="A1663" s="8">
        <v>1660</v>
      </c>
      <c r="B1663" s="9" t="str">
        <f>"李亚玲"</f>
        <v>李亚玲</v>
      </c>
      <c r="C1663" s="9" t="s">
        <v>1657</v>
      </c>
    </row>
    <row r="1664" spans="1:3" s="2" customFormat="1" ht="24.75" customHeight="1">
      <c r="A1664" s="8">
        <v>1661</v>
      </c>
      <c r="B1664" s="9" t="str">
        <f>"丁香"</f>
        <v>丁香</v>
      </c>
      <c r="C1664" s="9" t="s">
        <v>1658</v>
      </c>
    </row>
    <row r="1665" spans="1:3" s="2" customFormat="1" ht="24.75" customHeight="1">
      <c r="A1665" s="8">
        <v>1662</v>
      </c>
      <c r="B1665" s="9" t="str">
        <f>"王雪芬"</f>
        <v>王雪芬</v>
      </c>
      <c r="C1665" s="9" t="s">
        <v>1659</v>
      </c>
    </row>
    <row r="1666" spans="1:3" s="2" customFormat="1" ht="24.75" customHeight="1">
      <c r="A1666" s="8">
        <v>1663</v>
      </c>
      <c r="B1666" s="9" t="str">
        <f>"吴秋露"</f>
        <v>吴秋露</v>
      </c>
      <c r="C1666" s="9" t="s">
        <v>1660</v>
      </c>
    </row>
    <row r="1667" spans="1:3" s="2" customFormat="1" ht="24.75" customHeight="1">
      <c r="A1667" s="8">
        <v>1664</v>
      </c>
      <c r="B1667" s="9" t="str">
        <f>"史永献"</f>
        <v>史永献</v>
      </c>
      <c r="C1667" s="9" t="s">
        <v>1661</v>
      </c>
    </row>
    <row r="1668" spans="1:3" s="2" customFormat="1" ht="24.75" customHeight="1">
      <c r="A1668" s="8">
        <v>1665</v>
      </c>
      <c r="B1668" s="9" t="str">
        <f>"吴海娜"</f>
        <v>吴海娜</v>
      </c>
      <c r="C1668" s="9" t="s">
        <v>1662</v>
      </c>
    </row>
    <row r="1669" spans="1:3" s="2" customFormat="1" ht="24.75" customHeight="1">
      <c r="A1669" s="8">
        <v>1666</v>
      </c>
      <c r="B1669" s="9" t="str">
        <f>"郑玉滢"</f>
        <v>郑玉滢</v>
      </c>
      <c r="C1669" s="9" t="s">
        <v>1663</v>
      </c>
    </row>
    <row r="1670" spans="1:3" s="2" customFormat="1" ht="24.75" customHeight="1">
      <c r="A1670" s="8">
        <v>1667</v>
      </c>
      <c r="B1670" s="9" t="str">
        <f>"殷礼惠"</f>
        <v>殷礼惠</v>
      </c>
      <c r="C1670" s="9" t="s">
        <v>1664</v>
      </c>
    </row>
    <row r="1671" spans="1:3" s="2" customFormat="1" ht="24.75" customHeight="1">
      <c r="A1671" s="8">
        <v>1668</v>
      </c>
      <c r="B1671" s="9" t="str">
        <f>"莫海娜"</f>
        <v>莫海娜</v>
      </c>
      <c r="C1671" s="9" t="s">
        <v>1665</v>
      </c>
    </row>
    <row r="1672" spans="1:3" s="2" customFormat="1" ht="24.75" customHeight="1">
      <c r="A1672" s="8">
        <v>1669</v>
      </c>
      <c r="B1672" s="9" t="str">
        <f>"张醒"</f>
        <v>张醒</v>
      </c>
      <c r="C1672" s="9" t="s">
        <v>1666</v>
      </c>
    </row>
    <row r="1673" spans="1:3" s="2" customFormat="1" ht="24.75" customHeight="1">
      <c r="A1673" s="8">
        <v>1670</v>
      </c>
      <c r="B1673" s="9" t="str">
        <f>"江莎莎"</f>
        <v>江莎莎</v>
      </c>
      <c r="C1673" s="9" t="s">
        <v>1667</v>
      </c>
    </row>
    <row r="1674" spans="1:3" s="2" customFormat="1" ht="24.75" customHeight="1">
      <c r="A1674" s="8">
        <v>1671</v>
      </c>
      <c r="B1674" s="9" t="str">
        <f>"陈文雅"</f>
        <v>陈文雅</v>
      </c>
      <c r="C1674" s="9" t="s">
        <v>1668</v>
      </c>
    </row>
  </sheetData>
  <sheetProtection/>
  <autoFilter ref="B3:C1674"/>
  <mergeCells count="1">
    <mergeCell ref="A2:C2"/>
  </mergeCells>
  <conditionalFormatting sqref="C3 C1675:C65536">
    <cfRule type="expression" priority="4" dxfId="0" stopIfTrue="1">
      <formula>AND(COUNTIF($C$3,C3)+COUNTIF($C$1675:$C$65536,C3)&gt;1,NOT(ISBLANK(C3)))</formula>
    </cfRule>
  </conditionalFormatting>
  <printOptions/>
  <pageMargins left="0.7513888888888889" right="0.7513888888888889" top="1" bottom="1" header="0.5" footer="0.5"/>
  <pageSetup horizontalDpi="600" verticalDpi="600" orientation="portrait" paperSize="9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created xsi:type="dcterms:W3CDTF">2022-06-14T00:37:44Z</dcterms:created>
  <dcterms:modified xsi:type="dcterms:W3CDTF">2022-06-27T04:01:12Z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B8D0A813F571419BA42836F188DDB55A</vt:lpwstr>
  </property>
  <property fmtid="{D5CDD505-2E9C-101B-9397-08002B2CF9AE}" pid="4" name="KSOProductBuildV">
    <vt:lpwstr>2052-11.8.2.8411</vt:lpwstr>
  </property>
  <property fmtid="{D5CDD505-2E9C-101B-9397-08002B2CF9AE}" pid="5" name="KSOReadingLayo">
    <vt:bool>true</vt:bool>
  </property>
</Properties>
</file>