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3727_621c9ec2e673d (2)" sheetId="2" r:id="rId1"/>
  </sheets>
  <definedNames>
    <definedName name="_xlnm.Print_Titles" localSheetId="0">'3727_621c9ec2e673d (2)'!$2:$2</definedName>
  </definedNames>
  <calcPr calcId="125725"/>
</workbook>
</file>

<file path=xl/calcChain.xml><?xml version="1.0" encoding="utf-8"?>
<calcChain xmlns="http://schemas.openxmlformats.org/spreadsheetml/2006/main">
  <c r="B26" i="2"/>
  <c r="D26"/>
  <c r="E26"/>
  <c r="E25"/>
  <c r="D25"/>
  <c r="B25"/>
  <c r="E114"/>
  <c r="D114"/>
  <c r="B114"/>
  <c r="E96"/>
  <c r="D96"/>
  <c r="B96"/>
  <c r="E38"/>
  <c r="D38"/>
  <c r="B38"/>
  <c r="E36"/>
  <c r="D36"/>
  <c r="B36"/>
  <c r="E216"/>
  <c r="D216"/>
  <c r="B216"/>
  <c r="E37"/>
  <c r="D37"/>
  <c r="B37"/>
  <c r="E214"/>
  <c r="D214"/>
  <c r="B214"/>
  <c r="E9"/>
  <c r="D9"/>
  <c r="B9"/>
  <c r="E141"/>
  <c r="D141"/>
  <c r="B141"/>
  <c r="E163"/>
  <c r="D163"/>
  <c r="B163"/>
  <c r="E138"/>
  <c r="D138"/>
  <c r="B138"/>
  <c r="E146"/>
  <c r="D146"/>
  <c r="B146"/>
  <c r="E15"/>
  <c r="D15"/>
  <c r="B15"/>
  <c r="E73"/>
  <c r="D73"/>
  <c r="B73"/>
  <c r="E27"/>
  <c r="D27"/>
  <c r="B27"/>
  <c r="E16"/>
  <c r="D16"/>
  <c r="B16"/>
  <c r="E71"/>
  <c r="D71"/>
  <c r="B71"/>
  <c r="E75"/>
  <c r="D75"/>
  <c r="B75"/>
  <c r="E33"/>
  <c r="D33"/>
  <c r="B33"/>
  <c r="E13"/>
  <c r="D13"/>
  <c r="B13"/>
  <c r="E14"/>
  <c r="D14"/>
  <c r="B14"/>
  <c r="E179"/>
  <c r="D179"/>
  <c r="B179"/>
  <c r="E131"/>
  <c r="D131"/>
  <c r="B131"/>
  <c r="E85"/>
  <c r="D85"/>
  <c r="B85"/>
  <c r="E12"/>
  <c r="D12"/>
  <c r="B12"/>
  <c r="E57"/>
  <c r="D57"/>
  <c r="B57"/>
  <c r="E34"/>
  <c r="D34"/>
  <c r="B34"/>
  <c r="E30"/>
  <c r="D30"/>
  <c r="B30"/>
  <c r="E108"/>
  <c r="D108"/>
  <c r="B108"/>
  <c r="E40"/>
  <c r="D40"/>
  <c r="B40"/>
  <c r="E175"/>
  <c r="D175"/>
  <c r="B175"/>
  <c r="E10"/>
  <c r="D10"/>
  <c r="B10"/>
  <c r="E60"/>
  <c r="D60"/>
  <c r="B60"/>
  <c r="E165"/>
  <c r="D165"/>
  <c r="B165"/>
  <c r="E80"/>
  <c r="D80"/>
  <c r="B80"/>
  <c r="E70"/>
  <c r="D70"/>
  <c r="B70"/>
  <c r="E119"/>
  <c r="D119"/>
  <c r="B119"/>
  <c r="E6"/>
  <c r="D6"/>
  <c r="B6"/>
  <c r="E210"/>
  <c r="D210"/>
  <c r="B210"/>
  <c r="E209"/>
  <c r="D209"/>
  <c r="B209"/>
  <c r="E181"/>
  <c r="D181"/>
  <c r="B181"/>
  <c r="E8"/>
  <c r="D8"/>
  <c r="B8"/>
  <c r="E89"/>
  <c r="D89"/>
  <c r="B89"/>
  <c r="E116"/>
  <c r="D116"/>
  <c r="B116"/>
  <c r="E87"/>
  <c r="D87"/>
  <c r="B87"/>
  <c r="E167"/>
  <c r="D167"/>
  <c r="B167"/>
  <c r="E82"/>
  <c r="D82"/>
  <c r="B82"/>
  <c r="E219"/>
  <c r="D219"/>
  <c r="B219"/>
  <c r="E31"/>
  <c r="D31"/>
  <c r="B31"/>
  <c r="E118"/>
  <c r="D118"/>
  <c r="B118"/>
  <c r="E159"/>
  <c r="D159"/>
  <c r="B159"/>
  <c r="E164"/>
  <c r="D164"/>
  <c r="B164"/>
  <c r="E113"/>
  <c r="D113"/>
  <c r="B113"/>
  <c r="E48"/>
  <c r="D48"/>
  <c r="B48"/>
  <c r="E115"/>
  <c r="D115"/>
  <c r="B115"/>
  <c r="E67"/>
  <c r="D67"/>
  <c r="B67"/>
  <c r="E21"/>
  <c r="D21"/>
  <c r="B21"/>
  <c r="E148"/>
  <c r="D148"/>
  <c r="B148"/>
  <c r="E126"/>
  <c r="D126"/>
  <c r="B126"/>
  <c r="E129"/>
  <c r="D129"/>
  <c r="B129"/>
  <c r="E127"/>
  <c r="D127"/>
  <c r="B127"/>
  <c r="E171"/>
  <c r="D171"/>
  <c r="B171"/>
  <c r="E174"/>
  <c r="D174"/>
  <c r="B174"/>
  <c r="E151"/>
  <c r="D151"/>
  <c r="B151"/>
  <c r="E76"/>
  <c r="D76"/>
  <c r="B76"/>
  <c r="E170"/>
  <c r="D170"/>
  <c r="B170"/>
  <c r="E90"/>
  <c r="D90"/>
  <c r="B90"/>
  <c r="E54"/>
  <c r="D54"/>
  <c r="B54"/>
  <c r="E101"/>
  <c r="D101"/>
  <c r="B101"/>
  <c r="E79"/>
  <c r="D79"/>
  <c r="B79"/>
  <c r="E91"/>
  <c r="D91"/>
  <c r="B91"/>
  <c r="E55"/>
  <c r="D55"/>
  <c r="B55"/>
  <c r="E204"/>
  <c r="D204"/>
  <c r="B204"/>
  <c r="E186"/>
  <c r="D186"/>
  <c r="B186"/>
  <c r="E213"/>
  <c r="D213"/>
  <c r="B213"/>
  <c r="E102"/>
  <c r="D102"/>
  <c r="B102"/>
  <c r="E92"/>
  <c r="D92"/>
  <c r="B92"/>
  <c r="E185"/>
  <c r="D185"/>
  <c r="B185"/>
  <c r="E177"/>
  <c r="D177"/>
  <c r="B177"/>
  <c r="E63"/>
  <c r="D63"/>
  <c r="B63"/>
  <c r="E65"/>
  <c r="D65"/>
  <c r="B65"/>
  <c r="E46"/>
  <c r="D46"/>
  <c r="B46"/>
  <c r="E78"/>
  <c r="D78"/>
  <c r="B78"/>
  <c r="E7"/>
  <c r="D7"/>
  <c r="B7"/>
  <c r="E152"/>
  <c r="D152"/>
  <c r="B152"/>
  <c r="E182"/>
  <c r="D182"/>
  <c r="B182"/>
  <c r="E188"/>
  <c r="D188"/>
  <c r="B188"/>
  <c r="E11"/>
  <c r="D11"/>
  <c r="B11"/>
  <c r="E145"/>
  <c r="D145"/>
  <c r="B145"/>
  <c r="E52"/>
  <c r="D52"/>
  <c r="B52"/>
  <c r="E147"/>
  <c r="D147"/>
  <c r="B147"/>
  <c r="E106"/>
  <c r="D106"/>
  <c r="B106"/>
  <c r="E155"/>
  <c r="D155"/>
  <c r="B155"/>
  <c r="E192"/>
  <c r="D192"/>
  <c r="B192"/>
  <c r="E120"/>
  <c r="D120"/>
  <c r="B120"/>
  <c r="E134"/>
  <c r="D134"/>
  <c r="B134"/>
  <c r="E104"/>
  <c r="D104"/>
  <c r="B104"/>
  <c r="E156"/>
  <c r="D156"/>
  <c r="B156"/>
  <c r="E218"/>
  <c r="D218"/>
  <c r="B218"/>
  <c r="E64"/>
  <c r="D64"/>
  <c r="B64"/>
  <c r="E137"/>
  <c r="D137"/>
  <c r="B137"/>
  <c r="E62"/>
  <c r="D62"/>
  <c r="B62"/>
  <c r="E58"/>
  <c r="D58"/>
  <c r="B58"/>
  <c r="E81"/>
  <c r="D81"/>
  <c r="B81"/>
  <c r="E3"/>
  <c r="D3"/>
  <c r="B3"/>
  <c r="E140"/>
  <c r="D140"/>
  <c r="B140"/>
  <c r="E88"/>
  <c r="D88"/>
  <c r="B88"/>
  <c r="E183"/>
  <c r="D183"/>
  <c r="B183"/>
  <c r="E112"/>
  <c r="D112"/>
  <c r="B112"/>
  <c r="E203"/>
  <c r="D203"/>
  <c r="B203"/>
  <c r="E17"/>
  <c r="D17"/>
  <c r="B17"/>
  <c r="E128"/>
  <c r="D128"/>
  <c r="B128"/>
  <c r="E61"/>
  <c r="D61"/>
  <c r="B61"/>
  <c r="E157"/>
  <c r="D157"/>
  <c r="B157"/>
  <c r="E180"/>
  <c r="D180"/>
  <c r="B180"/>
  <c r="E189"/>
  <c r="D189"/>
  <c r="B189"/>
  <c r="E215"/>
  <c r="D215"/>
  <c r="B215"/>
  <c r="E59"/>
  <c r="D59"/>
  <c r="B59"/>
  <c r="E23"/>
  <c r="D23"/>
  <c r="B23"/>
  <c r="E49"/>
  <c r="D49"/>
  <c r="B49"/>
  <c r="E144"/>
  <c r="D144"/>
  <c r="B144"/>
  <c r="E130"/>
  <c r="D130"/>
  <c r="B130"/>
  <c r="E143"/>
  <c r="D143"/>
  <c r="B143"/>
  <c r="E200"/>
  <c r="D200"/>
  <c r="B200"/>
  <c r="E56"/>
  <c r="D56"/>
  <c r="B56"/>
  <c r="E150"/>
  <c r="D150"/>
  <c r="B150"/>
  <c r="E95"/>
  <c r="D95"/>
  <c r="B95"/>
  <c r="E190"/>
  <c r="D190"/>
  <c r="B190"/>
  <c r="E208"/>
  <c r="D208"/>
  <c r="B208"/>
  <c r="E124"/>
  <c r="D124"/>
  <c r="B124"/>
  <c r="E132"/>
  <c r="D132"/>
  <c r="B132"/>
  <c r="E161"/>
  <c r="D161"/>
  <c r="B161"/>
  <c r="E169"/>
  <c r="D169"/>
  <c r="B169"/>
  <c r="E74"/>
  <c r="D74"/>
  <c r="B74"/>
  <c r="E197"/>
  <c r="D197"/>
  <c r="B197"/>
  <c r="E205"/>
  <c r="D205"/>
  <c r="B205"/>
  <c r="E110"/>
  <c r="D110"/>
  <c r="B110"/>
  <c r="E221"/>
  <c r="D221"/>
  <c r="B221"/>
  <c r="E50"/>
  <c r="D50"/>
  <c r="B50"/>
  <c r="E72"/>
  <c r="D72"/>
  <c r="B72"/>
  <c r="E45"/>
  <c r="D45"/>
  <c r="B45"/>
  <c r="E22"/>
  <c r="D22"/>
  <c r="B22"/>
  <c r="E160"/>
  <c r="D160"/>
  <c r="B160"/>
  <c r="E28"/>
  <c r="D28"/>
  <c r="B28"/>
  <c r="E5"/>
  <c r="D5"/>
  <c r="B5"/>
  <c r="E168"/>
  <c r="D168"/>
  <c r="B168"/>
  <c r="E107"/>
  <c r="D107"/>
  <c r="B107"/>
  <c r="E18"/>
  <c r="D18"/>
  <c r="B18"/>
  <c r="E86"/>
  <c r="D86"/>
  <c r="B86"/>
  <c r="E19"/>
  <c r="D19"/>
  <c r="B19"/>
  <c r="E53"/>
  <c r="D53"/>
  <c r="B53"/>
  <c r="E117"/>
  <c r="D117"/>
  <c r="B117"/>
  <c r="E154"/>
  <c r="D154"/>
  <c r="B154"/>
  <c r="E176"/>
  <c r="D176"/>
  <c r="B176"/>
  <c r="E172"/>
  <c r="D172"/>
  <c r="B172"/>
  <c r="E84"/>
  <c r="D84"/>
  <c r="B84"/>
  <c r="E66"/>
  <c r="D66"/>
  <c r="B66"/>
  <c r="E211"/>
  <c r="D211"/>
  <c r="B211"/>
  <c r="E123"/>
  <c r="D123"/>
  <c r="B123"/>
  <c r="E44"/>
  <c r="D44"/>
  <c r="B44"/>
  <c r="E207"/>
  <c r="D207"/>
  <c r="B207"/>
  <c r="E122"/>
  <c r="D122"/>
  <c r="B122"/>
  <c r="E94"/>
  <c r="D94"/>
  <c r="B94"/>
  <c r="E77"/>
  <c r="D77"/>
  <c r="B77"/>
  <c r="E68"/>
  <c r="D68"/>
  <c r="B68"/>
  <c r="E217"/>
  <c r="D217"/>
  <c r="B217"/>
  <c r="E196"/>
  <c r="D196"/>
  <c r="B196"/>
  <c r="E206"/>
  <c r="D206"/>
  <c r="B206"/>
  <c r="E194"/>
  <c r="D194"/>
  <c r="B194"/>
  <c r="E93"/>
  <c r="D93"/>
  <c r="B93"/>
  <c r="E173"/>
  <c r="D173"/>
  <c r="B173"/>
  <c r="E195"/>
  <c r="D195"/>
  <c r="B195"/>
  <c r="E41"/>
  <c r="D41"/>
  <c r="B41"/>
  <c r="E111"/>
  <c r="D111"/>
  <c r="B111"/>
  <c r="E220"/>
  <c r="D220"/>
  <c r="B220"/>
  <c r="E109"/>
  <c r="D109"/>
  <c r="B109"/>
  <c r="E166"/>
  <c r="D166"/>
  <c r="B166"/>
  <c r="E139"/>
  <c r="D139"/>
  <c r="B139"/>
  <c r="E24"/>
  <c r="D24"/>
  <c r="B24"/>
  <c r="E158"/>
  <c r="D158"/>
  <c r="B158"/>
  <c r="E187"/>
  <c r="D187"/>
  <c r="B187"/>
  <c r="E4"/>
  <c r="D4"/>
  <c r="B4"/>
  <c r="E201"/>
  <c r="D201"/>
  <c r="B201"/>
  <c r="E20"/>
  <c r="D20"/>
  <c r="B20"/>
  <c r="E178"/>
  <c r="D178"/>
  <c r="B178"/>
  <c r="E47"/>
  <c r="D47"/>
  <c r="B47"/>
  <c r="E212"/>
  <c r="D212"/>
  <c r="B212"/>
  <c r="E136"/>
  <c r="D136"/>
  <c r="B136"/>
  <c r="E198"/>
  <c r="D198"/>
  <c r="B198"/>
  <c r="E97"/>
  <c r="D97"/>
  <c r="B97"/>
  <c r="E32"/>
  <c r="D32"/>
  <c r="B32"/>
  <c r="E142"/>
  <c r="D142"/>
  <c r="B142"/>
  <c r="E184"/>
  <c r="D184"/>
  <c r="B184"/>
  <c r="E133"/>
  <c r="D133"/>
  <c r="B133"/>
  <c r="E149"/>
  <c r="D149"/>
  <c r="B149"/>
  <c r="E100"/>
  <c r="D100"/>
  <c r="B100"/>
  <c r="E125"/>
  <c r="D125"/>
  <c r="B125"/>
  <c r="E153"/>
  <c r="D153"/>
  <c r="B153"/>
  <c r="E35"/>
  <c r="D35"/>
  <c r="B35"/>
  <c r="E162"/>
  <c r="D162"/>
  <c r="B162"/>
  <c r="E42"/>
  <c r="D42"/>
  <c r="B42"/>
  <c r="E121"/>
  <c r="D121"/>
  <c r="B121"/>
  <c r="E83"/>
  <c r="D83"/>
  <c r="B83"/>
  <c r="E135"/>
  <c r="D135"/>
  <c r="B135"/>
  <c r="E29"/>
  <c r="D29"/>
  <c r="B29"/>
  <c r="E199"/>
  <c r="D199"/>
  <c r="B199"/>
  <c r="E191"/>
  <c r="D191"/>
  <c r="B191"/>
  <c r="E43"/>
  <c r="D43"/>
  <c r="B43"/>
  <c r="E99"/>
  <c r="D99"/>
  <c r="B99"/>
  <c r="E202"/>
  <c r="D202"/>
  <c r="B202"/>
  <c r="E98"/>
  <c r="D98"/>
  <c r="B98"/>
  <c r="E51"/>
  <c r="D51"/>
  <c r="B51"/>
  <c r="E193"/>
  <c r="D193"/>
  <c r="B193"/>
  <c r="E39"/>
  <c r="D39"/>
  <c r="B39"/>
  <c r="E69"/>
  <c r="D69"/>
  <c r="B69"/>
  <c r="E103"/>
  <c r="D103"/>
  <c r="B103"/>
  <c r="E105"/>
  <c r="D105"/>
  <c r="B105"/>
</calcChain>
</file>

<file path=xl/sharedStrings.xml><?xml version="1.0" encoding="utf-8"?>
<sst xmlns="http://schemas.openxmlformats.org/spreadsheetml/2006/main" count="225" uniqueCount="31">
  <si>
    <t>岗位代码</t>
  </si>
  <si>
    <t>岗位名称</t>
  </si>
  <si>
    <t>姓名</t>
  </si>
  <si>
    <t>性别</t>
  </si>
  <si>
    <t>监利市实验高级中学</t>
  </si>
  <si>
    <t>监利市农田建设中心</t>
  </si>
  <si>
    <t>监利市机关事业单位养老保险服务中心</t>
  </si>
  <si>
    <t>监利市社会救助中心</t>
  </si>
  <si>
    <t>监利市人民医院</t>
  </si>
  <si>
    <t>监利市住房保障服务中心</t>
  </si>
  <si>
    <t>监利市城市排水服务中心</t>
  </si>
  <si>
    <t>监利市城关中学</t>
  </si>
  <si>
    <t>监利市革命历史博物馆</t>
  </si>
  <si>
    <t>监利市市场监督管理局信息中心</t>
  </si>
  <si>
    <t>监利市市政建设服务中心</t>
  </si>
  <si>
    <t>监利市重大项目与国有企业跟踪服务中心</t>
  </si>
  <si>
    <t>监利市产业研究所</t>
  </si>
  <si>
    <t>监利市经济责任审计服务中心</t>
  </si>
  <si>
    <t>监利市政务服务中心</t>
  </si>
  <si>
    <t>监利市互联网信息中心</t>
  </si>
  <si>
    <t>监利市法律援助中心</t>
  </si>
  <si>
    <t>监利市住房公积金中心</t>
  </si>
  <si>
    <t>监利市应急物资储备中心</t>
  </si>
  <si>
    <t>监利市融媒体中心</t>
  </si>
  <si>
    <t>监利市民族宗教服务中心</t>
  </si>
  <si>
    <t>监利市委组织部干部档案信息中心</t>
  </si>
  <si>
    <t>监利市企业养老保险服务中心</t>
  </si>
  <si>
    <t>监利市第一中学</t>
  </si>
  <si>
    <t>监利市统计调查监测中心</t>
  </si>
  <si>
    <t>序号</t>
    <phoneticPr fontId="1" type="noConversion"/>
  </si>
  <si>
    <t>监利市2022年事业单位引进人才资格复审人员名单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</si>
</sst>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topLeftCell="A103" workbookViewId="0">
      <selection activeCell="A85" sqref="A85:E112"/>
    </sheetView>
  </sheetViews>
  <sheetFormatPr defaultColWidth="9" defaultRowHeight="15" customHeight="1"/>
  <cols>
    <col min="1" max="1" width="8.75" style="1" customWidth="1"/>
    <col min="2" max="2" width="14.875" style="1" customWidth="1"/>
    <col min="3" max="3" width="40.5" style="1" bestFit="1" customWidth="1"/>
    <col min="4" max="4" width="11.875" style="1" customWidth="1"/>
    <col min="5" max="5" width="5.5" style="1" bestFit="1" customWidth="1"/>
    <col min="6" max="16384" width="9" style="1"/>
  </cols>
  <sheetData>
    <row r="1" spans="1:5" ht="51.75" customHeight="1">
      <c r="A1" s="3" t="s">
        <v>30</v>
      </c>
      <c r="B1" s="3"/>
      <c r="C1" s="3"/>
      <c r="D1" s="3"/>
      <c r="E1" s="3"/>
    </row>
    <row r="2" spans="1:5" ht="24.95" customHeight="1">
      <c r="A2" s="2" t="s">
        <v>29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24.95" customHeight="1">
      <c r="A3" s="2">
        <v>1</v>
      </c>
      <c r="B3" s="2" t="str">
        <f t="shared" ref="B3:B17" si="0">"JL202200101"</f>
        <v>JL202200101</v>
      </c>
      <c r="C3" s="2" t="s">
        <v>23</v>
      </c>
      <c r="D3" s="2" t="str">
        <f>"安晓楠"</f>
        <v>安晓楠</v>
      </c>
      <c r="E3" s="2" t="str">
        <f>"女"</f>
        <v>女</v>
      </c>
    </row>
    <row r="4" spans="1:5" ht="24.95" customHeight="1">
      <c r="A4" s="2">
        <v>2</v>
      </c>
      <c r="B4" s="2" t="str">
        <f t="shared" si="0"/>
        <v>JL202200101</v>
      </c>
      <c r="C4" s="2" t="s">
        <v>23</v>
      </c>
      <c r="D4" s="2" t="str">
        <f>"常梦轩"</f>
        <v>常梦轩</v>
      </c>
      <c r="E4" s="2" t="str">
        <f>"女"</f>
        <v>女</v>
      </c>
    </row>
    <row r="5" spans="1:5" ht="24.95" customHeight="1">
      <c r="A5" s="2">
        <v>3</v>
      </c>
      <c r="B5" s="2" t="str">
        <f t="shared" si="0"/>
        <v>JL202200101</v>
      </c>
      <c r="C5" s="2" t="s">
        <v>23</v>
      </c>
      <c r="D5" s="2" t="str">
        <f>"陈蓉"</f>
        <v>陈蓉</v>
      </c>
      <c r="E5" s="2" t="str">
        <f>"女"</f>
        <v>女</v>
      </c>
    </row>
    <row r="6" spans="1:5" ht="24.95" customHeight="1">
      <c r="A6" s="2">
        <v>4</v>
      </c>
      <c r="B6" s="2" t="str">
        <f t="shared" si="0"/>
        <v>JL202200101</v>
      </c>
      <c r="C6" s="2" t="s">
        <v>23</v>
      </c>
      <c r="D6" s="2" t="str">
        <f>"高馨雨"</f>
        <v>高馨雨</v>
      </c>
      <c r="E6" s="2" t="str">
        <f>"女"</f>
        <v>女</v>
      </c>
    </row>
    <row r="7" spans="1:5" ht="24.95" customHeight="1">
      <c r="A7" s="2">
        <v>5</v>
      </c>
      <c r="B7" s="2" t="str">
        <f t="shared" si="0"/>
        <v>JL202200101</v>
      </c>
      <c r="C7" s="2" t="s">
        <v>23</v>
      </c>
      <c r="D7" s="2" t="str">
        <f>"冀铮"</f>
        <v>冀铮</v>
      </c>
      <c r="E7" s="2" t="str">
        <f>"男"</f>
        <v>男</v>
      </c>
    </row>
    <row r="8" spans="1:5" ht="24.95" customHeight="1">
      <c r="A8" s="2">
        <v>6</v>
      </c>
      <c r="B8" s="2" t="str">
        <f t="shared" si="0"/>
        <v>JL202200101</v>
      </c>
      <c r="C8" s="2" t="s">
        <v>23</v>
      </c>
      <c r="D8" s="2" t="str">
        <f>"李欣"</f>
        <v>李欣</v>
      </c>
      <c r="E8" s="2" t="str">
        <f>"女"</f>
        <v>女</v>
      </c>
    </row>
    <row r="9" spans="1:5" ht="24.95" customHeight="1">
      <c r="A9" s="2">
        <v>7</v>
      </c>
      <c r="B9" s="2" t="str">
        <f t="shared" si="0"/>
        <v>JL202200101</v>
      </c>
      <c r="C9" s="2" t="s">
        <v>23</v>
      </c>
      <c r="D9" s="2" t="str">
        <f>"马习闻"</f>
        <v>马习闻</v>
      </c>
      <c r="E9" s="2" t="str">
        <f>"女"</f>
        <v>女</v>
      </c>
    </row>
    <row r="10" spans="1:5" ht="24.95" customHeight="1">
      <c r="A10" s="2">
        <v>8</v>
      </c>
      <c r="B10" s="2" t="str">
        <f t="shared" si="0"/>
        <v>JL202200101</v>
      </c>
      <c r="C10" s="2" t="s">
        <v>23</v>
      </c>
      <c r="D10" s="2" t="str">
        <f>"孙悦"</f>
        <v>孙悦</v>
      </c>
      <c r="E10" s="2" t="str">
        <f>"女"</f>
        <v>女</v>
      </c>
    </row>
    <row r="11" spans="1:5" ht="24.95" customHeight="1">
      <c r="A11" s="2">
        <v>9</v>
      </c>
      <c r="B11" s="2" t="str">
        <f t="shared" si="0"/>
        <v>JL202200101</v>
      </c>
      <c r="C11" s="2" t="s">
        <v>23</v>
      </c>
      <c r="D11" s="2" t="str">
        <f>"吴纯"</f>
        <v>吴纯</v>
      </c>
      <c r="E11" s="2" t="str">
        <f>"女"</f>
        <v>女</v>
      </c>
    </row>
    <row r="12" spans="1:5" ht="24.95" customHeight="1">
      <c r="A12" s="2">
        <v>10</v>
      </c>
      <c r="B12" s="2" t="str">
        <f t="shared" si="0"/>
        <v>JL202200101</v>
      </c>
      <c r="C12" s="2" t="s">
        <v>23</v>
      </c>
      <c r="D12" s="2" t="str">
        <f>"吴金鑫"</f>
        <v>吴金鑫</v>
      </c>
      <c r="E12" s="2" t="str">
        <f>"女"</f>
        <v>女</v>
      </c>
    </row>
    <row r="13" spans="1:5" ht="24.95" customHeight="1">
      <c r="A13" s="2">
        <v>11</v>
      </c>
      <c r="B13" s="2" t="str">
        <f t="shared" si="0"/>
        <v>JL202200101</v>
      </c>
      <c r="C13" s="2" t="s">
        <v>23</v>
      </c>
      <c r="D13" s="2" t="str">
        <f>"杨澳"</f>
        <v>杨澳</v>
      </c>
      <c r="E13" s="2" t="str">
        <f>"男"</f>
        <v>男</v>
      </c>
    </row>
    <row r="14" spans="1:5" ht="24.95" customHeight="1">
      <c r="A14" s="2">
        <v>12</v>
      </c>
      <c r="B14" s="2" t="str">
        <f t="shared" si="0"/>
        <v>JL202200101</v>
      </c>
      <c r="C14" s="2" t="s">
        <v>23</v>
      </c>
      <c r="D14" s="2" t="str">
        <f>"余声"</f>
        <v>余声</v>
      </c>
      <c r="E14" s="2" t="str">
        <f>"女"</f>
        <v>女</v>
      </c>
    </row>
    <row r="15" spans="1:5" ht="24.95" customHeight="1">
      <c r="A15" s="2">
        <v>13</v>
      </c>
      <c r="B15" s="2" t="str">
        <f t="shared" si="0"/>
        <v>JL202200101</v>
      </c>
      <c r="C15" s="2" t="s">
        <v>23</v>
      </c>
      <c r="D15" s="2" t="str">
        <f>"张文"</f>
        <v>张文</v>
      </c>
      <c r="E15" s="2" t="str">
        <f>"女"</f>
        <v>女</v>
      </c>
    </row>
    <row r="16" spans="1:5" ht="24.95" customHeight="1">
      <c r="A16" s="2">
        <v>14</v>
      </c>
      <c r="B16" s="2" t="str">
        <f t="shared" si="0"/>
        <v>JL202200101</v>
      </c>
      <c r="C16" s="2" t="s">
        <v>23</v>
      </c>
      <c r="D16" s="2" t="str">
        <f>"周志荣"</f>
        <v>周志荣</v>
      </c>
      <c r="E16" s="2" t="str">
        <f>"女"</f>
        <v>女</v>
      </c>
    </row>
    <row r="17" spans="1:5" ht="24.95" customHeight="1">
      <c r="A17" s="2">
        <v>15</v>
      </c>
      <c r="B17" s="2" t="str">
        <f t="shared" si="0"/>
        <v>JL202200101</v>
      </c>
      <c r="C17" s="2" t="s">
        <v>23</v>
      </c>
      <c r="D17" s="2" t="str">
        <f>"朱浩"</f>
        <v>朱浩</v>
      </c>
      <c r="E17" s="2" t="str">
        <f>"男"</f>
        <v>男</v>
      </c>
    </row>
    <row r="18" spans="1:5" ht="24.95" customHeight="1">
      <c r="A18" s="2">
        <v>16</v>
      </c>
      <c r="B18" s="2" t="str">
        <f t="shared" ref="B18:B38" si="1">"JL202200201"</f>
        <v>JL202200201</v>
      </c>
      <c r="C18" s="2" t="s">
        <v>12</v>
      </c>
      <c r="D18" s="2" t="str">
        <f>"邓宁熙"</f>
        <v>邓宁熙</v>
      </c>
      <c r="E18" s="2" t="str">
        <f>"男"</f>
        <v>男</v>
      </c>
    </row>
    <row r="19" spans="1:5" ht="24.95" customHeight="1">
      <c r="A19" s="2">
        <v>17</v>
      </c>
      <c r="B19" s="2" t="str">
        <f t="shared" si="1"/>
        <v>JL202200201</v>
      </c>
      <c r="C19" s="2" t="s">
        <v>12</v>
      </c>
      <c r="D19" s="2" t="str">
        <f>"高晓钰"</f>
        <v>高晓钰</v>
      </c>
      <c r="E19" s="2" t="str">
        <f>"女"</f>
        <v>女</v>
      </c>
    </row>
    <row r="20" spans="1:5" ht="24.95" customHeight="1">
      <c r="A20" s="2">
        <v>18</v>
      </c>
      <c r="B20" s="2" t="str">
        <f t="shared" si="1"/>
        <v>JL202200201</v>
      </c>
      <c r="C20" s="2" t="s">
        <v>12</v>
      </c>
      <c r="D20" s="2" t="str">
        <f>"龚世儒"</f>
        <v>龚世儒</v>
      </c>
      <c r="E20" s="2" t="str">
        <f>"男"</f>
        <v>男</v>
      </c>
    </row>
    <row r="21" spans="1:5" ht="24.95" customHeight="1">
      <c r="A21" s="2">
        <v>19</v>
      </c>
      <c r="B21" s="2" t="str">
        <f t="shared" si="1"/>
        <v>JL202200201</v>
      </c>
      <c r="C21" s="2" t="s">
        <v>12</v>
      </c>
      <c r="D21" s="2" t="str">
        <f>"姜灯"</f>
        <v>姜灯</v>
      </c>
      <c r="E21" s="2" t="str">
        <f>"女"</f>
        <v>女</v>
      </c>
    </row>
    <row r="22" spans="1:5" ht="24.95" customHeight="1">
      <c r="A22" s="2">
        <v>20</v>
      </c>
      <c r="B22" s="2" t="str">
        <f t="shared" si="1"/>
        <v>JL202200201</v>
      </c>
      <c r="C22" s="2" t="s">
        <v>12</v>
      </c>
      <c r="D22" s="2" t="str">
        <f>"景俊贤"</f>
        <v>景俊贤</v>
      </c>
      <c r="E22" s="2" t="str">
        <f>"女"</f>
        <v>女</v>
      </c>
    </row>
    <row r="23" spans="1:5" ht="24.95" customHeight="1">
      <c r="A23" s="2">
        <v>21</v>
      </c>
      <c r="B23" s="2" t="str">
        <f t="shared" si="1"/>
        <v>JL202200201</v>
      </c>
      <c r="C23" s="2" t="s">
        <v>12</v>
      </c>
      <c r="D23" s="2" t="str">
        <f>"康丽丽"</f>
        <v>康丽丽</v>
      </c>
      <c r="E23" s="2" t="str">
        <f>"女"</f>
        <v>女</v>
      </c>
    </row>
    <row r="24" spans="1:5" ht="24.95" customHeight="1">
      <c r="A24" s="2">
        <v>22</v>
      </c>
      <c r="B24" s="2" t="str">
        <f t="shared" si="1"/>
        <v>JL202200201</v>
      </c>
      <c r="C24" s="2" t="s">
        <v>12</v>
      </c>
      <c r="D24" s="2" t="str">
        <f>"李子麟"</f>
        <v>李子麟</v>
      </c>
      <c r="E24" s="2" t="str">
        <f>"男"</f>
        <v>男</v>
      </c>
    </row>
    <row r="25" spans="1:5" ht="24.95" customHeight="1">
      <c r="A25" s="2">
        <v>23</v>
      </c>
      <c r="B25" s="2" t="str">
        <f t="shared" si="1"/>
        <v>JL202200201</v>
      </c>
      <c r="C25" s="2" t="s">
        <v>12</v>
      </c>
      <c r="D25" s="2" t="str">
        <f>"林婉"</f>
        <v>林婉</v>
      </c>
      <c r="E25" s="2" t="str">
        <f>"女"</f>
        <v>女</v>
      </c>
    </row>
    <row r="26" spans="1:5" ht="24.95" customHeight="1">
      <c r="A26" s="2">
        <v>24</v>
      </c>
      <c r="B26" s="2" t="str">
        <f t="shared" si="1"/>
        <v>JL202200201</v>
      </c>
      <c r="C26" s="2" t="s">
        <v>12</v>
      </c>
      <c r="D26" s="2" t="str">
        <f>"刘贝贝"</f>
        <v>刘贝贝</v>
      </c>
      <c r="E26" s="2" t="str">
        <f>"女"</f>
        <v>女</v>
      </c>
    </row>
    <row r="27" spans="1:5" ht="24.95" customHeight="1">
      <c r="A27" s="2">
        <v>25</v>
      </c>
      <c r="B27" s="2" t="str">
        <f t="shared" si="1"/>
        <v>JL202200201</v>
      </c>
      <c r="C27" s="2" t="s">
        <v>12</v>
      </c>
      <c r="D27" s="2" t="str">
        <f>"龙香"</f>
        <v>龙香</v>
      </c>
      <c r="E27" s="2" t="str">
        <f>"女"</f>
        <v>女</v>
      </c>
    </row>
    <row r="28" spans="1:5" ht="24.95" customHeight="1">
      <c r="A28" s="2">
        <v>26</v>
      </c>
      <c r="B28" s="2" t="str">
        <f t="shared" si="1"/>
        <v>JL202200201</v>
      </c>
      <c r="C28" s="2" t="s">
        <v>12</v>
      </c>
      <c r="D28" s="2" t="str">
        <f>"罗志杰"</f>
        <v>罗志杰</v>
      </c>
      <c r="E28" s="2" t="str">
        <f>"男"</f>
        <v>男</v>
      </c>
    </row>
    <row r="29" spans="1:5" ht="24.95" customHeight="1">
      <c r="A29" s="2">
        <v>27</v>
      </c>
      <c r="B29" s="2" t="str">
        <f t="shared" si="1"/>
        <v>JL202200201</v>
      </c>
      <c r="C29" s="2" t="s">
        <v>12</v>
      </c>
      <c r="D29" s="2" t="str">
        <f>"王孟秋"</f>
        <v>王孟秋</v>
      </c>
      <c r="E29" s="2" t="str">
        <f>"女"</f>
        <v>女</v>
      </c>
    </row>
    <row r="30" spans="1:5" ht="24.95" customHeight="1">
      <c r="A30" s="2">
        <v>28</v>
      </c>
      <c r="B30" s="2" t="str">
        <f t="shared" si="1"/>
        <v>JL202200201</v>
      </c>
      <c r="C30" s="2" t="s">
        <v>12</v>
      </c>
      <c r="D30" s="2" t="str">
        <f>"肖大军"</f>
        <v>肖大军</v>
      </c>
      <c r="E30" s="2" t="str">
        <f>"男"</f>
        <v>男</v>
      </c>
    </row>
    <row r="31" spans="1:5" ht="24.95" customHeight="1">
      <c r="A31" s="2">
        <v>29</v>
      </c>
      <c r="B31" s="2" t="str">
        <f t="shared" si="1"/>
        <v>JL202200201</v>
      </c>
      <c r="C31" s="2" t="s">
        <v>12</v>
      </c>
      <c r="D31" s="2" t="str">
        <f>"辛晓桐"</f>
        <v>辛晓桐</v>
      </c>
      <c r="E31" s="2" t="str">
        <f>"女"</f>
        <v>女</v>
      </c>
    </row>
    <row r="32" spans="1:5" ht="24.95" customHeight="1">
      <c r="A32" s="2">
        <v>30</v>
      </c>
      <c r="B32" s="2" t="str">
        <f t="shared" si="1"/>
        <v>JL202200201</v>
      </c>
      <c r="C32" s="2" t="s">
        <v>12</v>
      </c>
      <c r="D32" s="2" t="str">
        <f>"徐幻幻"</f>
        <v>徐幻幻</v>
      </c>
      <c r="E32" s="2" t="str">
        <f>"女"</f>
        <v>女</v>
      </c>
    </row>
    <row r="33" spans="1:5" ht="24.95" customHeight="1">
      <c r="A33" s="2">
        <v>31</v>
      </c>
      <c r="B33" s="2" t="str">
        <f t="shared" si="1"/>
        <v>JL202200201</v>
      </c>
      <c r="C33" s="2" t="s">
        <v>12</v>
      </c>
      <c r="D33" s="2" t="str">
        <f>"徐军委"</f>
        <v>徐军委</v>
      </c>
      <c r="E33" s="2" t="str">
        <f>"男"</f>
        <v>男</v>
      </c>
    </row>
    <row r="34" spans="1:5" ht="24.95" customHeight="1">
      <c r="A34" s="2">
        <v>32</v>
      </c>
      <c r="B34" s="2" t="str">
        <f t="shared" si="1"/>
        <v>JL202200201</v>
      </c>
      <c r="C34" s="2" t="s">
        <v>12</v>
      </c>
      <c r="D34" s="2" t="str">
        <f>"许辉云"</f>
        <v>许辉云</v>
      </c>
      <c r="E34" s="2" t="str">
        <f>"男"</f>
        <v>男</v>
      </c>
    </row>
    <row r="35" spans="1:5" ht="24.95" customHeight="1">
      <c r="A35" s="2">
        <v>33</v>
      </c>
      <c r="B35" s="2" t="str">
        <f t="shared" si="1"/>
        <v>JL202200201</v>
      </c>
      <c r="C35" s="2" t="s">
        <v>12</v>
      </c>
      <c r="D35" s="2" t="str">
        <f>"张俸旭"</f>
        <v>张俸旭</v>
      </c>
      <c r="E35" s="2" t="str">
        <f>"男"</f>
        <v>男</v>
      </c>
    </row>
    <row r="36" spans="1:5" ht="24.95" customHeight="1">
      <c r="A36" s="2">
        <v>34</v>
      </c>
      <c r="B36" s="2" t="str">
        <f t="shared" si="1"/>
        <v>JL202200201</v>
      </c>
      <c r="C36" s="2" t="s">
        <v>12</v>
      </c>
      <c r="D36" s="2" t="str">
        <f>"张萌"</f>
        <v>张萌</v>
      </c>
      <c r="E36" s="2" t="str">
        <f>"女"</f>
        <v>女</v>
      </c>
    </row>
    <row r="37" spans="1:5" ht="24.95" customHeight="1">
      <c r="A37" s="2">
        <v>35</v>
      </c>
      <c r="B37" s="2" t="str">
        <f t="shared" si="1"/>
        <v>JL202200201</v>
      </c>
      <c r="C37" s="2" t="s">
        <v>12</v>
      </c>
      <c r="D37" s="2" t="str">
        <f>"张敏"</f>
        <v>张敏</v>
      </c>
      <c r="E37" s="2" t="str">
        <f>"女"</f>
        <v>女</v>
      </c>
    </row>
    <row r="38" spans="1:5" ht="24.95" customHeight="1">
      <c r="A38" s="2">
        <v>36</v>
      </c>
      <c r="B38" s="2" t="str">
        <f t="shared" si="1"/>
        <v>JL202200201</v>
      </c>
      <c r="C38" s="2" t="s">
        <v>12</v>
      </c>
      <c r="D38" s="2" t="str">
        <f>"张婷芳"</f>
        <v>张婷芳</v>
      </c>
      <c r="E38" s="2" t="str">
        <f>"女"</f>
        <v>女</v>
      </c>
    </row>
    <row r="39" spans="1:5" ht="24.95" customHeight="1">
      <c r="A39" s="2">
        <v>37</v>
      </c>
      <c r="B39" s="2" t="str">
        <f t="shared" ref="B39:B54" si="2">"JL202200301"</f>
        <v>JL202200301</v>
      </c>
      <c r="C39" s="2" t="s">
        <v>7</v>
      </c>
      <c r="D39" s="2" t="str">
        <f>"敖林林"</f>
        <v>敖林林</v>
      </c>
      <c r="E39" s="2" t="str">
        <f>"女"</f>
        <v>女</v>
      </c>
    </row>
    <row r="40" spans="1:5" ht="24.95" customHeight="1">
      <c r="A40" s="2">
        <v>38</v>
      </c>
      <c r="B40" s="2" t="str">
        <f t="shared" si="2"/>
        <v>JL202200301</v>
      </c>
      <c r="C40" s="2" t="s">
        <v>7</v>
      </c>
      <c r="D40" s="2" t="str">
        <f>"黄玄峰"</f>
        <v>黄玄峰</v>
      </c>
      <c r="E40" s="2" t="str">
        <f>"男"</f>
        <v>男</v>
      </c>
    </row>
    <row r="41" spans="1:5" ht="24.95" customHeight="1">
      <c r="A41" s="2">
        <v>39</v>
      </c>
      <c r="B41" s="2" t="str">
        <f t="shared" si="2"/>
        <v>JL202200301</v>
      </c>
      <c r="C41" s="2" t="s">
        <v>7</v>
      </c>
      <c r="D41" s="2" t="str">
        <f>"江鑫"</f>
        <v>江鑫</v>
      </c>
      <c r="E41" s="2" t="str">
        <f>"男"</f>
        <v>男</v>
      </c>
    </row>
    <row r="42" spans="1:5" ht="24.95" customHeight="1">
      <c r="A42" s="2">
        <v>40</v>
      </c>
      <c r="B42" s="2" t="str">
        <f t="shared" si="2"/>
        <v>JL202200301</v>
      </c>
      <c r="C42" s="2" t="s">
        <v>7</v>
      </c>
      <c r="D42" s="2" t="str">
        <f>"来昊"</f>
        <v>来昊</v>
      </c>
      <c r="E42" s="2" t="str">
        <f>"男"</f>
        <v>男</v>
      </c>
    </row>
    <row r="43" spans="1:5" ht="24.95" customHeight="1">
      <c r="A43" s="2">
        <v>41</v>
      </c>
      <c r="B43" s="2" t="str">
        <f t="shared" si="2"/>
        <v>JL202200301</v>
      </c>
      <c r="C43" s="2" t="s">
        <v>7</v>
      </c>
      <c r="D43" s="2" t="str">
        <f>"李文轩"</f>
        <v>李文轩</v>
      </c>
      <c r="E43" s="2" t="str">
        <f>"男"</f>
        <v>男</v>
      </c>
    </row>
    <row r="44" spans="1:5" ht="24.95" customHeight="1">
      <c r="A44" s="2">
        <v>42</v>
      </c>
      <c r="B44" s="2" t="str">
        <f t="shared" si="2"/>
        <v>JL202200301</v>
      </c>
      <c r="C44" s="2" t="s">
        <v>7</v>
      </c>
      <c r="D44" s="2" t="str">
        <f>"李正柳"</f>
        <v>李正柳</v>
      </c>
      <c r="E44" s="2" t="str">
        <f>"女"</f>
        <v>女</v>
      </c>
    </row>
    <row r="45" spans="1:5" ht="24.95" customHeight="1">
      <c r="A45" s="2">
        <v>43</v>
      </c>
      <c r="B45" s="2" t="str">
        <f t="shared" si="2"/>
        <v>JL202200301</v>
      </c>
      <c r="C45" s="2" t="s">
        <v>7</v>
      </c>
      <c r="D45" s="2" t="str">
        <f>"李祖明"</f>
        <v>李祖明</v>
      </c>
      <c r="E45" s="2" t="str">
        <f>"男"</f>
        <v>男</v>
      </c>
    </row>
    <row r="46" spans="1:5" ht="24.95" customHeight="1">
      <c r="A46" s="2">
        <v>44</v>
      </c>
      <c r="B46" s="2" t="str">
        <f t="shared" si="2"/>
        <v>JL202200301</v>
      </c>
      <c r="C46" s="2" t="s">
        <v>7</v>
      </c>
      <c r="D46" s="2" t="str">
        <f>"柳湘华"</f>
        <v>柳湘华</v>
      </c>
      <c r="E46" s="2" t="str">
        <f>"女"</f>
        <v>女</v>
      </c>
    </row>
    <row r="47" spans="1:5" ht="24.95" customHeight="1">
      <c r="A47" s="2">
        <v>45</v>
      </c>
      <c r="B47" s="2" t="str">
        <f t="shared" si="2"/>
        <v>JL202200301</v>
      </c>
      <c r="C47" s="2" t="s">
        <v>7</v>
      </c>
      <c r="D47" s="2" t="str">
        <f>"麻力文"</f>
        <v>麻力文</v>
      </c>
      <c r="E47" s="2" t="str">
        <f>"女"</f>
        <v>女</v>
      </c>
    </row>
    <row r="48" spans="1:5" ht="24.95" customHeight="1">
      <c r="A48" s="2">
        <v>46</v>
      </c>
      <c r="B48" s="2" t="str">
        <f t="shared" si="2"/>
        <v>JL202200301</v>
      </c>
      <c r="C48" s="2" t="s">
        <v>7</v>
      </c>
      <c r="D48" s="2" t="str">
        <f>"任子贤"</f>
        <v>任子贤</v>
      </c>
      <c r="E48" s="2" t="str">
        <f>"男"</f>
        <v>男</v>
      </c>
    </row>
    <row r="49" spans="1:5" ht="24.95" customHeight="1">
      <c r="A49" s="2">
        <v>47</v>
      </c>
      <c r="B49" s="2" t="str">
        <f t="shared" si="2"/>
        <v>JL202200301</v>
      </c>
      <c r="C49" s="2" t="s">
        <v>7</v>
      </c>
      <c r="D49" s="2" t="str">
        <f>"王少鹏"</f>
        <v>王少鹏</v>
      </c>
      <c r="E49" s="2" t="str">
        <f>"男"</f>
        <v>男</v>
      </c>
    </row>
    <row r="50" spans="1:5" ht="24.95" customHeight="1">
      <c r="A50" s="2">
        <v>48</v>
      </c>
      <c r="B50" s="2" t="str">
        <f t="shared" si="2"/>
        <v>JL202200301</v>
      </c>
      <c r="C50" s="2" t="s">
        <v>7</v>
      </c>
      <c r="D50" s="2" t="str">
        <f>"韦红骆"</f>
        <v>韦红骆</v>
      </c>
      <c r="E50" s="2" t="str">
        <f>"女"</f>
        <v>女</v>
      </c>
    </row>
    <row r="51" spans="1:5" ht="24.95" customHeight="1">
      <c r="A51" s="2">
        <v>49</v>
      </c>
      <c r="B51" s="2" t="str">
        <f t="shared" si="2"/>
        <v>JL202200301</v>
      </c>
      <c r="C51" s="2" t="s">
        <v>7</v>
      </c>
      <c r="D51" s="2" t="str">
        <f>"吴之杰"</f>
        <v>吴之杰</v>
      </c>
      <c r="E51" s="2" t="str">
        <f t="shared" ref="E51:E56" si="3">"男"</f>
        <v>男</v>
      </c>
    </row>
    <row r="52" spans="1:5" ht="24.95" customHeight="1">
      <c r="A52" s="2">
        <v>50</v>
      </c>
      <c r="B52" s="2" t="str">
        <f t="shared" si="2"/>
        <v>JL202200301</v>
      </c>
      <c r="C52" s="2" t="s">
        <v>7</v>
      </c>
      <c r="D52" s="2" t="str">
        <f>"胥文帅"</f>
        <v>胥文帅</v>
      </c>
      <c r="E52" s="2" t="str">
        <f t="shared" si="3"/>
        <v>男</v>
      </c>
    </row>
    <row r="53" spans="1:5" ht="24.95" customHeight="1">
      <c r="A53" s="2">
        <v>51</v>
      </c>
      <c r="B53" s="2" t="str">
        <f t="shared" si="2"/>
        <v>JL202200301</v>
      </c>
      <c r="C53" s="2" t="s">
        <v>7</v>
      </c>
      <c r="D53" s="2" t="str">
        <f>"杨志伟"</f>
        <v>杨志伟</v>
      </c>
      <c r="E53" s="2" t="str">
        <f t="shared" si="3"/>
        <v>男</v>
      </c>
    </row>
    <row r="54" spans="1:5" ht="24.95" customHeight="1">
      <c r="A54" s="2">
        <v>52</v>
      </c>
      <c r="B54" s="2" t="str">
        <f t="shared" si="2"/>
        <v>JL202200301</v>
      </c>
      <c r="C54" s="2" t="s">
        <v>7</v>
      </c>
      <c r="D54" s="2" t="str">
        <f>"张帆"</f>
        <v>张帆</v>
      </c>
      <c r="E54" s="2" t="str">
        <f t="shared" si="3"/>
        <v>男</v>
      </c>
    </row>
    <row r="55" spans="1:5" ht="24.95" customHeight="1">
      <c r="A55" s="2">
        <v>53</v>
      </c>
      <c r="B55" s="2" t="str">
        <f t="shared" ref="B55:B69" si="4">"JL202200401"</f>
        <v>JL202200401</v>
      </c>
      <c r="C55" s="2" t="s">
        <v>6</v>
      </c>
      <c r="D55" s="2" t="str">
        <f>"曾武"</f>
        <v>曾武</v>
      </c>
      <c r="E55" s="2" t="str">
        <f t="shared" si="3"/>
        <v>男</v>
      </c>
    </row>
    <row r="56" spans="1:5" ht="24.95" customHeight="1">
      <c r="A56" s="2">
        <v>54</v>
      </c>
      <c r="B56" s="2" t="str">
        <f t="shared" si="4"/>
        <v>JL202200401</v>
      </c>
      <c r="C56" s="2" t="s">
        <v>6</v>
      </c>
      <c r="D56" s="2" t="str">
        <f>"戴邦"</f>
        <v>戴邦</v>
      </c>
      <c r="E56" s="2" t="str">
        <f t="shared" si="3"/>
        <v>男</v>
      </c>
    </row>
    <row r="57" spans="1:5" ht="24.95" customHeight="1">
      <c r="A57" s="2">
        <v>55</v>
      </c>
      <c r="B57" s="2" t="str">
        <f t="shared" si="4"/>
        <v>JL202200401</v>
      </c>
      <c r="C57" s="2" t="s">
        <v>6</v>
      </c>
      <c r="D57" s="2" t="str">
        <f>"但文杰"</f>
        <v>但文杰</v>
      </c>
      <c r="E57" s="2" t="str">
        <f>"女"</f>
        <v>女</v>
      </c>
    </row>
    <row r="58" spans="1:5" ht="24.95" customHeight="1">
      <c r="A58" s="2">
        <v>56</v>
      </c>
      <c r="B58" s="2" t="str">
        <f t="shared" si="4"/>
        <v>JL202200401</v>
      </c>
      <c r="C58" s="2" t="s">
        <v>6</v>
      </c>
      <c r="D58" s="2" t="str">
        <f>"黄小涵"</f>
        <v>黄小涵</v>
      </c>
      <c r="E58" s="2" t="str">
        <f>"女"</f>
        <v>女</v>
      </c>
    </row>
    <row r="59" spans="1:5" ht="24.95" customHeight="1">
      <c r="A59" s="2">
        <v>57</v>
      </c>
      <c r="B59" s="2" t="str">
        <f t="shared" si="4"/>
        <v>JL202200401</v>
      </c>
      <c r="C59" s="2" t="s">
        <v>6</v>
      </c>
      <c r="D59" s="2" t="str">
        <f>"蒋瑀柯"</f>
        <v>蒋瑀柯</v>
      </c>
      <c r="E59" s="2" t="str">
        <f>"女"</f>
        <v>女</v>
      </c>
    </row>
    <row r="60" spans="1:5" ht="24.95" customHeight="1">
      <c r="A60" s="2">
        <v>58</v>
      </c>
      <c r="B60" s="2" t="str">
        <f t="shared" si="4"/>
        <v>JL202200401</v>
      </c>
      <c r="C60" s="2" t="s">
        <v>6</v>
      </c>
      <c r="D60" s="2" t="str">
        <f>"李文祥"</f>
        <v>李文祥</v>
      </c>
      <c r="E60" s="2" t="str">
        <f>"男"</f>
        <v>男</v>
      </c>
    </row>
    <row r="61" spans="1:5" ht="24.95" customHeight="1">
      <c r="A61" s="2">
        <v>59</v>
      </c>
      <c r="B61" s="2" t="str">
        <f t="shared" si="4"/>
        <v>JL202200401</v>
      </c>
      <c r="C61" s="2" t="s">
        <v>6</v>
      </c>
      <c r="D61" s="2" t="str">
        <f>"刘政霖"</f>
        <v>刘政霖</v>
      </c>
      <c r="E61" s="2" t="str">
        <f>"男"</f>
        <v>男</v>
      </c>
    </row>
    <row r="62" spans="1:5" ht="24.95" customHeight="1">
      <c r="A62" s="2">
        <v>60</v>
      </c>
      <c r="B62" s="2" t="str">
        <f t="shared" si="4"/>
        <v>JL202200401</v>
      </c>
      <c r="C62" s="2" t="s">
        <v>6</v>
      </c>
      <c r="D62" s="2" t="str">
        <f>"冉海波"</f>
        <v>冉海波</v>
      </c>
      <c r="E62" s="2" t="str">
        <f>"男"</f>
        <v>男</v>
      </c>
    </row>
    <row r="63" spans="1:5" ht="24.95" customHeight="1">
      <c r="A63" s="2">
        <v>61</v>
      </c>
      <c r="B63" s="2" t="str">
        <f t="shared" si="4"/>
        <v>JL202200401</v>
      </c>
      <c r="C63" s="2" t="s">
        <v>6</v>
      </c>
      <c r="D63" s="2" t="str">
        <f>"唐明月"</f>
        <v>唐明月</v>
      </c>
      <c r="E63" s="2" t="str">
        <f t="shared" ref="E63:E68" si="5">"女"</f>
        <v>女</v>
      </c>
    </row>
    <row r="64" spans="1:5" ht="24.95" customHeight="1">
      <c r="A64" s="2">
        <v>62</v>
      </c>
      <c r="B64" s="2" t="str">
        <f t="shared" si="4"/>
        <v>JL202200401</v>
      </c>
      <c r="C64" s="2" t="s">
        <v>6</v>
      </c>
      <c r="D64" s="2" t="str">
        <f>"唐小曼"</f>
        <v>唐小曼</v>
      </c>
      <c r="E64" s="2" t="str">
        <f t="shared" si="5"/>
        <v>女</v>
      </c>
    </row>
    <row r="65" spans="1:5" ht="24.95" customHeight="1">
      <c r="A65" s="2">
        <v>63</v>
      </c>
      <c r="B65" s="2" t="str">
        <f t="shared" si="4"/>
        <v>JL202200401</v>
      </c>
      <c r="C65" s="2" t="s">
        <v>6</v>
      </c>
      <c r="D65" s="2" t="str">
        <f>"屠欧阳颖"</f>
        <v>屠欧阳颖</v>
      </c>
      <c r="E65" s="2" t="str">
        <f t="shared" si="5"/>
        <v>女</v>
      </c>
    </row>
    <row r="66" spans="1:5" ht="24.95" customHeight="1">
      <c r="A66" s="2">
        <v>64</v>
      </c>
      <c r="B66" s="2" t="str">
        <f t="shared" si="4"/>
        <v>JL202200401</v>
      </c>
      <c r="C66" s="2" t="s">
        <v>6</v>
      </c>
      <c r="D66" s="2" t="str">
        <f>"王梅"</f>
        <v>王梅</v>
      </c>
      <c r="E66" s="2" t="str">
        <f t="shared" si="5"/>
        <v>女</v>
      </c>
    </row>
    <row r="67" spans="1:5" ht="24.95" customHeight="1">
      <c r="A67" s="2">
        <v>65</v>
      </c>
      <c r="B67" s="2" t="str">
        <f t="shared" si="4"/>
        <v>JL202200401</v>
      </c>
      <c r="C67" s="2" t="s">
        <v>6</v>
      </c>
      <c r="D67" s="2" t="str">
        <f>"夏羽"</f>
        <v>夏羽</v>
      </c>
      <c r="E67" s="2" t="str">
        <f t="shared" si="5"/>
        <v>女</v>
      </c>
    </row>
    <row r="68" spans="1:5" ht="24.95" customHeight="1">
      <c r="A68" s="2">
        <v>66</v>
      </c>
      <c r="B68" s="2" t="str">
        <f t="shared" si="4"/>
        <v>JL202200401</v>
      </c>
      <c r="C68" s="2" t="s">
        <v>6</v>
      </c>
      <c r="D68" s="2" t="str">
        <f>"徐晓晗"</f>
        <v>徐晓晗</v>
      </c>
      <c r="E68" s="2" t="str">
        <f t="shared" si="5"/>
        <v>女</v>
      </c>
    </row>
    <row r="69" spans="1:5" ht="24.95" customHeight="1">
      <c r="A69" s="2">
        <v>67</v>
      </c>
      <c r="B69" s="2" t="str">
        <f t="shared" si="4"/>
        <v>JL202200401</v>
      </c>
      <c r="C69" s="2" t="s">
        <v>6</v>
      </c>
      <c r="D69" s="2" t="str">
        <f>"周俊勇"</f>
        <v>周俊勇</v>
      </c>
      <c r="E69" s="2" t="str">
        <f>"男"</f>
        <v>男</v>
      </c>
    </row>
    <row r="70" spans="1:5" ht="24.95" customHeight="1">
      <c r="A70" s="2">
        <v>68</v>
      </c>
      <c r="B70" s="2" t="str">
        <f>"JL202200402"</f>
        <v>JL202200402</v>
      </c>
      <c r="C70" s="2" t="s">
        <v>26</v>
      </c>
      <c r="D70" s="2" t="str">
        <f>"李佳凝"</f>
        <v>李佳凝</v>
      </c>
      <c r="E70" s="2" t="str">
        <f t="shared" ref="E70:E76" si="6">"女"</f>
        <v>女</v>
      </c>
    </row>
    <row r="71" spans="1:5" ht="24.95" customHeight="1">
      <c r="A71" s="2">
        <v>69</v>
      </c>
      <c r="B71" s="2" t="str">
        <f>"JL202200402"</f>
        <v>JL202200402</v>
      </c>
      <c r="C71" s="2" t="s">
        <v>26</v>
      </c>
      <c r="D71" s="2" t="str">
        <f>"龙雪阳"</f>
        <v>龙雪阳</v>
      </c>
      <c r="E71" s="2" t="str">
        <f t="shared" si="6"/>
        <v>女</v>
      </c>
    </row>
    <row r="72" spans="1:5" ht="24.95" customHeight="1">
      <c r="A72" s="2">
        <v>70</v>
      </c>
      <c r="B72" s="2" t="str">
        <f>"JL202200402"</f>
        <v>JL202200402</v>
      </c>
      <c r="C72" s="2" t="s">
        <v>26</v>
      </c>
      <c r="D72" s="2" t="str">
        <f>"王雪杰"</f>
        <v>王雪杰</v>
      </c>
      <c r="E72" s="2" t="str">
        <f t="shared" si="6"/>
        <v>女</v>
      </c>
    </row>
    <row r="73" spans="1:5" ht="24.95" customHeight="1">
      <c r="A73" s="2">
        <v>71</v>
      </c>
      <c r="B73" s="2" t="str">
        <f>"JL202200402"</f>
        <v>JL202200402</v>
      </c>
      <c r="C73" s="2" t="s">
        <v>26</v>
      </c>
      <c r="D73" s="2" t="str">
        <f>"吴梦芸"</f>
        <v>吴梦芸</v>
      </c>
      <c r="E73" s="2" t="str">
        <f t="shared" si="6"/>
        <v>女</v>
      </c>
    </row>
    <row r="74" spans="1:5" ht="24.95" customHeight="1">
      <c r="A74" s="2">
        <v>72</v>
      </c>
      <c r="B74" s="2" t="str">
        <f>"JL202200402"</f>
        <v>JL202200402</v>
      </c>
      <c r="C74" s="2" t="s">
        <v>26</v>
      </c>
      <c r="D74" s="2" t="str">
        <f>"张礼芳"</f>
        <v>张礼芳</v>
      </c>
      <c r="E74" s="2" t="str">
        <f t="shared" si="6"/>
        <v>女</v>
      </c>
    </row>
    <row r="75" spans="1:5" ht="24.95" customHeight="1">
      <c r="A75" s="2">
        <v>73</v>
      </c>
      <c r="B75" s="2" t="str">
        <f>"JL202200403"</f>
        <v>JL202200403</v>
      </c>
      <c r="C75" s="2" t="s">
        <v>26</v>
      </c>
      <c r="D75" s="2" t="str">
        <f>"吴升圆"</f>
        <v>吴升圆</v>
      </c>
      <c r="E75" s="2" t="str">
        <f t="shared" si="6"/>
        <v>女</v>
      </c>
    </row>
    <row r="76" spans="1:5" ht="24.95" customHeight="1">
      <c r="A76" s="2">
        <v>74</v>
      </c>
      <c r="B76" s="2" t="str">
        <f>"JL202200403"</f>
        <v>JL202200403</v>
      </c>
      <c r="C76" s="2" t="s">
        <v>26</v>
      </c>
      <c r="D76" s="2" t="str">
        <f>"熊紫君"</f>
        <v>熊紫君</v>
      </c>
      <c r="E76" s="2" t="str">
        <f t="shared" si="6"/>
        <v>女</v>
      </c>
    </row>
    <row r="77" spans="1:5" ht="24.95" customHeight="1">
      <c r="A77" s="2">
        <v>75</v>
      </c>
      <c r="B77" s="2" t="str">
        <f>"JL202200403"</f>
        <v>JL202200403</v>
      </c>
      <c r="C77" s="2" t="s">
        <v>26</v>
      </c>
      <c r="D77" s="2" t="str">
        <f>"杨国鑫"</f>
        <v>杨国鑫</v>
      </c>
      <c r="E77" s="2" t="str">
        <f>"男"</f>
        <v>男</v>
      </c>
    </row>
    <row r="78" spans="1:5" ht="24.95" customHeight="1">
      <c r="A78" s="2">
        <v>76</v>
      </c>
      <c r="B78" s="2" t="str">
        <f>"JL202200403"</f>
        <v>JL202200403</v>
      </c>
      <c r="C78" s="2" t="s">
        <v>26</v>
      </c>
      <c r="D78" s="2" t="str">
        <f>"张明月"</f>
        <v>张明月</v>
      </c>
      <c r="E78" s="2" t="str">
        <f>"女"</f>
        <v>女</v>
      </c>
    </row>
    <row r="79" spans="1:5" ht="24.95" customHeight="1">
      <c r="A79" s="2">
        <v>77</v>
      </c>
      <c r="B79" s="2" t="str">
        <f t="shared" ref="B79:B92" si="7">"JL202200501"</f>
        <v>JL202200501</v>
      </c>
      <c r="C79" s="2" t="s">
        <v>14</v>
      </c>
      <c r="D79" s="2" t="str">
        <f>"曾帅"</f>
        <v>曾帅</v>
      </c>
      <c r="E79" s="2" t="str">
        <f>"男"</f>
        <v>男</v>
      </c>
    </row>
    <row r="80" spans="1:5" ht="24.95" customHeight="1">
      <c r="A80" s="2">
        <v>78</v>
      </c>
      <c r="B80" s="2" t="str">
        <f t="shared" si="7"/>
        <v>JL202200501</v>
      </c>
      <c r="C80" s="2" t="s">
        <v>14</v>
      </c>
      <c r="D80" s="2" t="str">
        <f>"陈芹"</f>
        <v>陈芹</v>
      </c>
      <c r="E80" s="2" t="str">
        <f>"女"</f>
        <v>女</v>
      </c>
    </row>
    <row r="81" spans="1:5" ht="24.95" customHeight="1">
      <c r="A81" s="2">
        <v>79</v>
      </c>
      <c r="B81" s="2" t="str">
        <f t="shared" si="7"/>
        <v>JL202200501</v>
      </c>
      <c r="C81" s="2" t="s">
        <v>14</v>
      </c>
      <c r="D81" s="2" t="str">
        <f>"韩涵"</f>
        <v>韩涵</v>
      </c>
      <c r="E81" s="2" t="str">
        <f>"女"</f>
        <v>女</v>
      </c>
    </row>
    <row r="82" spans="1:5" ht="24.95" customHeight="1">
      <c r="A82" s="2">
        <v>80</v>
      </c>
      <c r="B82" s="2" t="str">
        <f t="shared" si="7"/>
        <v>JL202200501</v>
      </c>
      <c r="C82" s="2" t="s">
        <v>14</v>
      </c>
      <c r="D82" s="2" t="str">
        <f>"李耕发"</f>
        <v>李耕发</v>
      </c>
      <c r="E82" s="2" t="str">
        <f>"男"</f>
        <v>男</v>
      </c>
    </row>
    <row r="83" spans="1:5" ht="24.95" customHeight="1">
      <c r="A83" s="2">
        <v>81</v>
      </c>
      <c r="B83" s="2" t="str">
        <f t="shared" si="7"/>
        <v>JL202200501</v>
      </c>
      <c r="C83" s="2" t="s">
        <v>14</v>
      </c>
      <c r="D83" s="2" t="str">
        <f>"李功琦"</f>
        <v>李功琦</v>
      </c>
      <c r="E83" s="2" t="str">
        <f>"男"</f>
        <v>男</v>
      </c>
    </row>
    <row r="84" spans="1:5" ht="24.95" customHeight="1">
      <c r="A84" s="2">
        <v>82</v>
      </c>
      <c r="B84" s="2" t="str">
        <f t="shared" si="7"/>
        <v>JL202200501</v>
      </c>
      <c r="C84" s="2" t="s">
        <v>14</v>
      </c>
      <c r="D84" s="2" t="str">
        <f>"马晶"</f>
        <v>马晶</v>
      </c>
      <c r="E84" s="2" t="str">
        <f>"女"</f>
        <v>女</v>
      </c>
    </row>
    <row r="85" spans="1:5" ht="24.95" customHeight="1">
      <c r="A85" s="2">
        <v>83</v>
      </c>
      <c r="B85" s="2" t="str">
        <f t="shared" si="7"/>
        <v>JL202200501</v>
      </c>
      <c r="C85" s="2" t="s">
        <v>14</v>
      </c>
      <c r="D85" s="2" t="str">
        <f>"邵笑晨"</f>
        <v>邵笑晨</v>
      </c>
      <c r="E85" s="2" t="str">
        <f>"女"</f>
        <v>女</v>
      </c>
    </row>
    <row r="86" spans="1:5" ht="24.95" customHeight="1">
      <c r="A86" s="2">
        <v>84</v>
      </c>
      <c r="B86" s="2" t="str">
        <f t="shared" si="7"/>
        <v>JL202200501</v>
      </c>
      <c r="C86" s="2" t="s">
        <v>14</v>
      </c>
      <c r="D86" s="2" t="str">
        <f>"谭雨蓉"</f>
        <v>谭雨蓉</v>
      </c>
      <c r="E86" s="2" t="str">
        <f>"女"</f>
        <v>女</v>
      </c>
    </row>
    <row r="87" spans="1:5" ht="24.95" customHeight="1">
      <c r="A87" s="2">
        <v>85</v>
      </c>
      <c r="B87" s="2" t="str">
        <f t="shared" si="7"/>
        <v>JL202200501</v>
      </c>
      <c r="C87" s="2" t="s">
        <v>14</v>
      </c>
      <c r="D87" s="2" t="str">
        <f>"汪益群"</f>
        <v>汪益群</v>
      </c>
      <c r="E87" s="2" t="str">
        <f>"男"</f>
        <v>男</v>
      </c>
    </row>
    <row r="88" spans="1:5" ht="24.95" customHeight="1">
      <c r="A88" s="2">
        <v>86</v>
      </c>
      <c r="B88" s="2" t="str">
        <f t="shared" si="7"/>
        <v>JL202200501</v>
      </c>
      <c r="C88" s="2" t="s">
        <v>14</v>
      </c>
      <c r="D88" s="2" t="str">
        <f>"肖维芳"</f>
        <v>肖维芳</v>
      </c>
      <c r="E88" s="2" t="str">
        <f>"女"</f>
        <v>女</v>
      </c>
    </row>
    <row r="89" spans="1:5" ht="24.95" customHeight="1">
      <c r="A89" s="2">
        <v>87</v>
      </c>
      <c r="B89" s="2" t="str">
        <f t="shared" si="7"/>
        <v>JL202200501</v>
      </c>
      <c r="C89" s="2" t="s">
        <v>14</v>
      </c>
      <c r="D89" s="2" t="str">
        <f>"袁梦亚"</f>
        <v>袁梦亚</v>
      </c>
      <c r="E89" s="2" t="str">
        <f>"女"</f>
        <v>女</v>
      </c>
    </row>
    <row r="90" spans="1:5" ht="24.95" customHeight="1">
      <c r="A90" s="2">
        <v>88</v>
      </c>
      <c r="B90" s="2" t="str">
        <f t="shared" si="7"/>
        <v>JL202200501</v>
      </c>
      <c r="C90" s="2" t="s">
        <v>14</v>
      </c>
      <c r="D90" s="2" t="str">
        <f>"张芳丽"</f>
        <v>张芳丽</v>
      </c>
      <c r="E90" s="2" t="str">
        <f>"女"</f>
        <v>女</v>
      </c>
    </row>
    <row r="91" spans="1:5" ht="24.95" customHeight="1">
      <c r="A91" s="2">
        <v>89</v>
      </c>
      <c r="B91" s="2" t="str">
        <f t="shared" si="7"/>
        <v>JL202200501</v>
      </c>
      <c r="C91" s="2" t="s">
        <v>14</v>
      </c>
      <c r="D91" s="2" t="str">
        <f>"赵静"</f>
        <v>赵静</v>
      </c>
      <c r="E91" s="2" t="str">
        <f>"女"</f>
        <v>女</v>
      </c>
    </row>
    <row r="92" spans="1:5" ht="24.95" customHeight="1">
      <c r="A92" s="2">
        <v>90</v>
      </c>
      <c r="B92" s="2" t="str">
        <f t="shared" si="7"/>
        <v>JL202200501</v>
      </c>
      <c r="C92" s="2" t="s">
        <v>14</v>
      </c>
      <c r="D92" s="2" t="str">
        <f>"赵天虹"</f>
        <v>赵天虹</v>
      </c>
      <c r="E92" s="2" t="str">
        <f>"女"</f>
        <v>女</v>
      </c>
    </row>
    <row r="93" spans="1:5" ht="24.95" customHeight="1">
      <c r="A93" s="2">
        <v>91</v>
      </c>
      <c r="B93" s="2" t="str">
        <f>"JL202200502"</f>
        <v>JL202200502</v>
      </c>
      <c r="C93" s="2" t="s">
        <v>14</v>
      </c>
      <c r="D93" s="2" t="str">
        <f>"罗光喜"</f>
        <v>罗光喜</v>
      </c>
      <c r="E93" s="2" t="str">
        <f t="shared" ref="E93:E107" si="8">"男"</f>
        <v>男</v>
      </c>
    </row>
    <row r="94" spans="1:5" ht="24.95" customHeight="1">
      <c r="A94" s="2">
        <v>92</v>
      </c>
      <c r="B94" s="2" t="str">
        <f>"JL202200502"</f>
        <v>JL202200502</v>
      </c>
      <c r="C94" s="2" t="s">
        <v>14</v>
      </c>
      <c r="D94" s="2" t="str">
        <f>"吴凯"</f>
        <v>吴凯</v>
      </c>
      <c r="E94" s="2" t="str">
        <f t="shared" si="8"/>
        <v>男</v>
      </c>
    </row>
    <row r="95" spans="1:5" ht="24.95" customHeight="1">
      <c r="A95" s="2">
        <v>93</v>
      </c>
      <c r="B95" s="2" t="str">
        <f>"JL202200502"</f>
        <v>JL202200502</v>
      </c>
      <c r="C95" s="2" t="s">
        <v>14</v>
      </c>
      <c r="D95" s="2" t="str">
        <f>"邹大晴"</f>
        <v>邹大晴</v>
      </c>
      <c r="E95" s="2" t="str">
        <f t="shared" si="8"/>
        <v>男</v>
      </c>
    </row>
    <row r="96" spans="1:5" ht="24.95" customHeight="1">
      <c r="A96" s="2">
        <v>94</v>
      </c>
      <c r="B96" s="2" t="str">
        <f>"JL202200503"</f>
        <v>JL202200503</v>
      </c>
      <c r="C96" s="2" t="s">
        <v>9</v>
      </c>
      <c r="D96" s="2" t="str">
        <f>"李蒙"</f>
        <v>李蒙</v>
      </c>
      <c r="E96" s="2" t="str">
        <f t="shared" si="8"/>
        <v>男</v>
      </c>
    </row>
    <row r="97" spans="1:5" ht="24.95" customHeight="1">
      <c r="A97" s="2">
        <v>95</v>
      </c>
      <c r="B97" s="2" t="str">
        <f>"JL202200503"</f>
        <v>JL202200503</v>
      </c>
      <c r="C97" s="2" t="s">
        <v>9</v>
      </c>
      <c r="D97" s="2" t="str">
        <f>"柳井云"</f>
        <v>柳井云</v>
      </c>
      <c r="E97" s="2" t="str">
        <f t="shared" si="8"/>
        <v>男</v>
      </c>
    </row>
    <row r="98" spans="1:5" ht="24.95" customHeight="1">
      <c r="A98" s="2">
        <v>96</v>
      </c>
      <c r="B98" s="2" t="str">
        <f>"JL202200503"</f>
        <v>JL202200503</v>
      </c>
      <c r="C98" s="2" t="s">
        <v>9</v>
      </c>
      <c r="D98" s="2" t="str">
        <f>"朱成安"</f>
        <v>朱成安</v>
      </c>
      <c r="E98" s="2" t="str">
        <f t="shared" si="8"/>
        <v>男</v>
      </c>
    </row>
    <row r="99" spans="1:5" ht="24.95" customHeight="1">
      <c r="A99" s="2">
        <v>97</v>
      </c>
      <c r="B99" s="2" t="str">
        <f>"JL202200504"</f>
        <v>JL202200504</v>
      </c>
      <c r="C99" s="2" t="s">
        <v>10</v>
      </c>
      <c r="D99" s="2" t="str">
        <f>"金强"</f>
        <v>金强</v>
      </c>
      <c r="E99" s="2" t="str">
        <f t="shared" si="8"/>
        <v>男</v>
      </c>
    </row>
    <row r="100" spans="1:5" ht="24.95" customHeight="1">
      <c r="A100" s="2">
        <v>98</v>
      </c>
      <c r="B100" s="2" t="str">
        <f>"JL202200504"</f>
        <v>JL202200504</v>
      </c>
      <c r="C100" s="2" t="s">
        <v>10</v>
      </c>
      <c r="D100" s="2" t="str">
        <f>"熊鑫"</f>
        <v>熊鑫</v>
      </c>
      <c r="E100" s="2" t="str">
        <f t="shared" si="8"/>
        <v>男</v>
      </c>
    </row>
    <row r="101" spans="1:5" ht="24.95" customHeight="1">
      <c r="A101" s="2">
        <v>99</v>
      </c>
      <c r="B101" s="2" t="str">
        <f>"JL202200504"</f>
        <v>JL202200504</v>
      </c>
      <c r="C101" s="2" t="s">
        <v>10</v>
      </c>
      <c r="D101" s="2" t="str">
        <f>"张创"</f>
        <v>张创</v>
      </c>
      <c r="E101" s="2" t="str">
        <f t="shared" si="8"/>
        <v>男</v>
      </c>
    </row>
    <row r="102" spans="1:5" ht="24.95" customHeight="1">
      <c r="A102" s="2">
        <v>100</v>
      </c>
      <c r="B102" s="2" t="str">
        <f t="shared" ref="B102:B109" si="9">"JL202200601"</f>
        <v>JL202200601</v>
      </c>
      <c r="C102" s="2" t="s">
        <v>5</v>
      </c>
      <c r="D102" s="2" t="str">
        <f>"龚慧"</f>
        <v>龚慧</v>
      </c>
      <c r="E102" s="2" t="str">
        <f t="shared" si="8"/>
        <v>男</v>
      </c>
    </row>
    <row r="103" spans="1:5" ht="24.95" customHeight="1">
      <c r="A103" s="2">
        <v>101</v>
      </c>
      <c r="B103" s="2" t="str">
        <f t="shared" si="9"/>
        <v>JL202200601</v>
      </c>
      <c r="C103" s="2" t="s">
        <v>5</v>
      </c>
      <c r="D103" s="2" t="str">
        <f>"刘可可"</f>
        <v>刘可可</v>
      </c>
      <c r="E103" s="2" t="str">
        <f t="shared" si="8"/>
        <v>男</v>
      </c>
    </row>
    <row r="104" spans="1:5" ht="24.95" customHeight="1">
      <c r="A104" s="2">
        <v>102</v>
      </c>
      <c r="B104" s="2" t="str">
        <f t="shared" si="9"/>
        <v>JL202200601</v>
      </c>
      <c r="C104" s="2" t="s">
        <v>5</v>
      </c>
      <c r="D104" s="2" t="str">
        <f>"涂瑞"</f>
        <v>涂瑞</v>
      </c>
      <c r="E104" s="2" t="str">
        <f t="shared" si="8"/>
        <v>男</v>
      </c>
    </row>
    <row r="105" spans="1:5" ht="24.95" customHeight="1">
      <c r="A105" s="2">
        <v>103</v>
      </c>
      <c r="B105" s="2" t="str">
        <f t="shared" si="9"/>
        <v>JL202200601</v>
      </c>
      <c r="C105" s="2" t="s">
        <v>5</v>
      </c>
      <c r="D105" s="2" t="str">
        <f>"王磊"</f>
        <v>王磊</v>
      </c>
      <c r="E105" s="2" t="str">
        <f t="shared" si="8"/>
        <v>男</v>
      </c>
    </row>
    <row r="106" spans="1:5" ht="24.95" customHeight="1">
      <c r="A106" s="2">
        <v>104</v>
      </c>
      <c r="B106" s="2" t="str">
        <f t="shared" si="9"/>
        <v>JL202200601</v>
      </c>
      <c r="C106" s="2" t="s">
        <v>5</v>
      </c>
      <c r="D106" s="2" t="str">
        <f>"杨家伟"</f>
        <v>杨家伟</v>
      </c>
      <c r="E106" s="2" t="str">
        <f t="shared" si="8"/>
        <v>男</v>
      </c>
    </row>
    <row r="107" spans="1:5" ht="24.95" customHeight="1">
      <c r="A107" s="2">
        <v>105</v>
      </c>
      <c r="B107" s="2" t="str">
        <f t="shared" si="9"/>
        <v>JL202200601</v>
      </c>
      <c r="C107" s="2" t="s">
        <v>5</v>
      </c>
      <c r="D107" s="2" t="str">
        <f>"杨明"</f>
        <v>杨明</v>
      </c>
      <c r="E107" s="2" t="str">
        <f t="shared" si="8"/>
        <v>男</v>
      </c>
    </row>
    <row r="108" spans="1:5" ht="24.95" customHeight="1">
      <c r="A108" s="2">
        <v>106</v>
      </c>
      <c r="B108" s="2" t="str">
        <f t="shared" si="9"/>
        <v>JL202200601</v>
      </c>
      <c r="C108" s="2" t="s">
        <v>5</v>
      </c>
      <c r="D108" s="2" t="str">
        <f>"张露华"</f>
        <v>张露华</v>
      </c>
      <c r="E108" s="2" t="str">
        <f>"女"</f>
        <v>女</v>
      </c>
    </row>
    <row r="109" spans="1:5" ht="24.95" customHeight="1">
      <c r="A109" s="2">
        <v>107</v>
      </c>
      <c r="B109" s="2" t="str">
        <f t="shared" si="9"/>
        <v>JL202200601</v>
      </c>
      <c r="C109" s="2" t="s">
        <v>5</v>
      </c>
      <c r="D109" s="2" t="str">
        <f>"张子见"</f>
        <v>张子见</v>
      </c>
      <c r="E109" s="2" t="str">
        <f>"男"</f>
        <v>男</v>
      </c>
    </row>
    <row r="110" spans="1:5" ht="24.95" customHeight="1">
      <c r="A110" s="2">
        <v>108</v>
      </c>
      <c r="B110" s="2" t="str">
        <f t="shared" ref="B110:B115" si="10">"JL202200602"</f>
        <v>JL202200602</v>
      </c>
      <c r="C110" s="2" t="s">
        <v>5</v>
      </c>
      <c r="D110" s="2" t="str">
        <f>"曹汉昌"</f>
        <v>曹汉昌</v>
      </c>
      <c r="E110" s="2" t="str">
        <f>"男"</f>
        <v>男</v>
      </c>
    </row>
    <row r="111" spans="1:5" ht="24.95" customHeight="1">
      <c r="A111" s="2">
        <v>109</v>
      </c>
      <c r="B111" s="2" t="str">
        <f t="shared" si="10"/>
        <v>JL202200602</v>
      </c>
      <c r="C111" s="2" t="s">
        <v>5</v>
      </c>
      <c r="D111" s="2" t="str">
        <f>"陈赛"</f>
        <v>陈赛</v>
      </c>
      <c r="E111" s="2" t="str">
        <f>"男"</f>
        <v>男</v>
      </c>
    </row>
    <row r="112" spans="1:5" ht="24.95" customHeight="1">
      <c r="A112" s="2">
        <v>110</v>
      </c>
      <c r="B112" s="2" t="str">
        <f t="shared" si="10"/>
        <v>JL202200602</v>
      </c>
      <c r="C112" s="2" t="s">
        <v>5</v>
      </c>
      <c r="D112" s="2" t="str">
        <f>"程莹莹"</f>
        <v>程莹莹</v>
      </c>
      <c r="E112" s="2" t="str">
        <f>"女"</f>
        <v>女</v>
      </c>
    </row>
    <row r="113" spans="1:5" ht="24.95" customHeight="1">
      <c r="A113" s="2">
        <v>111</v>
      </c>
      <c r="B113" s="2" t="str">
        <f t="shared" si="10"/>
        <v>JL202200602</v>
      </c>
      <c r="C113" s="2" t="s">
        <v>5</v>
      </c>
      <c r="D113" s="2" t="str">
        <f>"何明"</f>
        <v>何明</v>
      </c>
      <c r="E113" s="2" t="str">
        <f>"男"</f>
        <v>男</v>
      </c>
    </row>
    <row r="114" spans="1:5" ht="24.95" customHeight="1">
      <c r="A114" s="2">
        <v>112</v>
      </c>
      <c r="B114" s="2" t="str">
        <f t="shared" si="10"/>
        <v>JL202200602</v>
      </c>
      <c r="C114" s="2" t="s">
        <v>5</v>
      </c>
      <c r="D114" s="2" t="str">
        <f>"姚萍"</f>
        <v>姚萍</v>
      </c>
      <c r="E114" s="2" t="str">
        <f>"女"</f>
        <v>女</v>
      </c>
    </row>
    <row r="115" spans="1:5" ht="24.95" customHeight="1">
      <c r="A115" s="2">
        <v>113</v>
      </c>
      <c r="B115" s="2" t="str">
        <f t="shared" si="10"/>
        <v>JL202200602</v>
      </c>
      <c r="C115" s="2" t="s">
        <v>5</v>
      </c>
      <c r="D115" s="2" t="str">
        <f>"赵勇"</f>
        <v>赵勇</v>
      </c>
      <c r="E115" s="2" t="str">
        <f>"男"</f>
        <v>男</v>
      </c>
    </row>
    <row r="116" spans="1:5" ht="24.95" customHeight="1">
      <c r="A116" s="2">
        <v>114</v>
      </c>
      <c r="B116" s="2" t="str">
        <f t="shared" ref="B116:B124" si="11">"JL202200701"</f>
        <v>JL202200701</v>
      </c>
      <c r="C116" s="2" t="s">
        <v>15</v>
      </c>
      <c r="D116" s="2" t="str">
        <f>"段晓柯"</f>
        <v>段晓柯</v>
      </c>
      <c r="E116" s="2" t="str">
        <f>"女"</f>
        <v>女</v>
      </c>
    </row>
    <row r="117" spans="1:5" ht="24.95" customHeight="1">
      <c r="A117" s="2">
        <v>115</v>
      </c>
      <c r="B117" s="2" t="str">
        <f t="shared" si="11"/>
        <v>JL202200701</v>
      </c>
      <c r="C117" s="2" t="s">
        <v>15</v>
      </c>
      <c r="D117" s="2" t="str">
        <f>"郝猛"</f>
        <v>郝猛</v>
      </c>
      <c r="E117" s="2" t="str">
        <f>"男"</f>
        <v>男</v>
      </c>
    </row>
    <row r="118" spans="1:5" ht="24.95" customHeight="1">
      <c r="A118" s="2">
        <v>116</v>
      </c>
      <c r="B118" s="2" t="str">
        <f t="shared" si="11"/>
        <v>JL202200701</v>
      </c>
      <c r="C118" s="2" t="s">
        <v>15</v>
      </c>
      <c r="D118" s="2" t="str">
        <f>"胡贤军"</f>
        <v>胡贤军</v>
      </c>
      <c r="E118" s="2" t="str">
        <f>"男"</f>
        <v>男</v>
      </c>
    </row>
    <row r="119" spans="1:5" ht="24.95" customHeight="1">
      <c r="A119" s="2">
        <v>117</v>
      </c>
      <c r="B119" s="2" t="str">
        <f t="shared" si="11"/>
        <v>JL202200701</v>
      </c>
      <c r="C119" s="2" t="s">
        <v>15</v>
      </c>
      <c r="D119" s="2" t="str">
        <f>"胡志"</f>
        <v>胡志</v>
      </c>
      <c r="E119" s="2" t="str">
        <f>"男"</f>
        <v>男</v>
      </c>
    </row>
    <row r="120" spans="1:5" ht="24.95" customHeight="1">
      <c r="A120" s="2">
        <v>118</v>
      </c>
      <c r="B120" s="2" t="str">
        <f t="shared" si="11"/>
        <v>JL202200701</v>
      </c>
      <c r="C120" s="2" t="s">
        <v>15</v>
      </c>
      <c r="D120" s="2" t="str">
        <f>"李格"</f>
        <v>李格</v>
      </c>
      <c r="E120" s="2" t="str">
        <f>"女"</f>
        <v>女</v>
      </c>
    </row>
    <row r="121" spans="1:5" ht="24.95" customHeight="1">
      <c r="A121" s="2">
        <v>119</v>
      </c>
      <c r="B121" s="2" t="str">
        <f t="shared" si="11"/>
        <v>JL202200701</v>
      </c>
      <c r="C121" s="2" t="s">
        <v>15</v>
      </c>
      <c r="D121" s="2" t="str">
        <f>"游威"</f>
        <v>游威</v>
      </c>
      <c r="E121" s="2" t="str">
        <f t="shared" ref="E121:E126" si="12">"男"</f>
        <v>男</v>
      </c>
    </row>
    <row r="122" spans="1:5" ht="24.95" customHeight="1">
      <c r="A122" s="2">
        <v>120</v>
      </c>
      <c r="B122" s="2" t="str">
        <f t="shared" si="11"/>
        <v>JL202200701</v>
      </c>
      <c r="C122" s="2" t="s">
        <v>15</v>
      </c>
      <c r="D122" s="2" t="str">
        <f>"余健军"</f>
        <v>余健军</v>
      </c>
      <c r="E122" s="2" t="str">
        <f t="shared" si="12"/>
        <v>男</v>
      </c>
    </row>
    <row r="123" spans="1:5" ht="24.95" customHeight="1">
      <c r="A123" s="2">
        <v>121</v>
      </c>
      <c r="B123" s="2" t="str">
        <f t="shared" si="11"/>
        <v>JL202200701</v>
      </c>
      <c r="C123" s="2" t="s">
        <v>15</v>
      </c>
      <c r="D123" s="2" t="str">
        <f>"周保荣"</f>
        <v>周保荣</v>
      </c>
      <c r="E123" s="2" t="str">
        <f t="shared" si="12"/>
        <v>男</v>
      </c>
    </row>
    <row r="124" spans="1:5" ht="24.95" customHeight="1">
      <c r="A124" s="2">
        <v>122</v>
      </c>
      <c r="B124" s="2" t="str">
        <f t="shared" si="11"/>
        <v>JL202200701</v>
      </c>
      <c r="C124" s="2" t="s">
        <v>15</v>
      </c>
      <c r="D124" s="2" t="str">
        <f>"朱研"</f>
        <v>朱研</v>
      </c>
      <c r="E124" s="2" t="str">
        <f t="shared" si="12"/>
        <v>男</v>
      </c>
    </row>
    <row r="125" spans="1:5" ht="24.95" customHeight="1">
      <c r="A125" s="2">
        <v>123</v>
      </c>
      <c r="B125" s="2" t="str">
        <f>"JL202200702"</f>
        <v>JL202200702</v>
      </c>
      <c r="C125" s="2" t="s">
        <v>17</v>
      </c>
      <c r="D125" s="2" t="str">
        <f>"付作傲"</f>
        <v>付作傲</v>
      </c>
      <c r="E125" s="2" t="str">
        <f t="shared" si="12"/>
        <v>男</v>
      </c>
    </row>
    <row r="126" spans="1:5" ht="24.95" customHeight="1">
      <c r="A126" s="2">
        <v>124</v>
      </c>
      <c r="B126" s="2" t="str">
        <f>"JL202200702"</f>
        <v>JL202200702</v>
      </c>
      <c r="C126" s="2" t="s">
        <v>17</v>
      </c>
      <c r="D126" s="2" t="str">
        <f>"黄孟熙"</f>
        <v>黄孟熙</v>
      </c>
      <c r="E126" s="2" t="str">
        <f t="shared" si="12"/>
        <v>男</v>
      </c>
    </row>
    <row r="127" spans="1:5" ht="24.95" customHeight="1">
      <c r="A127" s="2">
        <v>125</v>
      </c>
      <c r="B127" s="2" t="str">
        <f>"JL202200702"</f>
        <v>JL202200702</v>
      </c>
      <c r="C127" s="2" t="s">
        <v>17</v>
      </c>
      <c r="D127" s="2" t="str">
        <f>"林雅慧"</f>
        <v>林雅慧</v>
      </c>
      <c r="E127" s="2" t="str">
        <f>"女"</f>
        <v>女</v>
      </c>
    </row>
    <row r="128" spans="1:5" ht="24.95" customHeight="1">
      <c r="A128" s="2">
        <v>126</v>
      </c>
      <c r="B128" s="2" t="str">
        <f>"JL202200702"</f>
        <v>JL202200702</v>
      </c>
      <c r="C128" s="2" t="s">
        <v>17</v>
      </c>
      <c r="D128" s="2" t="str">
        <f>"王猛"</f>
        <v>王猛</v>
      </c>
      <c r="E128" s="2" t="str">
        <f t="shared" ref="E128:E133" si="13">"男"</f>
        <v>男</v>
      </c>
    </row>
    <row r="129" spans="1:5" ht="24.95" customHeight="1">
      <c r="A129" s="2">
        <v>127</v>
      </c>
      <c r="B129" s="2" t="str">
        <f>"JL202200702"</f>
        <v>JL202200702</v>
      </c>
      <c r="C129" s="2" t="s">
        <v>17</v>
      </c>
      <c r="D129" s="2" t="str">
        <f>"魏子豪"</f>
        <v>魏子豪</v>
      </c>
      <c r="E129" s="2" t="str">
        <f t="shared" si="13"/>
        <v>男</v>
      </c>
    </row>
    <row r="130" spans="1:5" ht="24.95" customHeight="1">
      <c r="A130" s="2">
        <v>128</v>
      </c>
      <c r="B130" s="2" t="str">
        <f>"JL202200801"</f>
        <v>JL202200801</v>
      </c>
      <c r="C130" s="2" t="s">
        <v>13</v>
      </c>
      <c r="D130" s="2" t="str">
        <f>"常明"</f>
        <v>常明</v>
      </c>
      <c r="E130" s="2" t="str">
        <f t="shared" si="13"/>
        <v>男</v>
      </c>
    </row>
    <row r="131" spans="1:5" ht="24.95" customHeight="1">
      <c r="A131" s="2">
        <v>129</v>
      </c>
      <c r="B131" s="2" t="str">
        <f>"JL202200801"</f>
        <v>JL202200801</v>
      </c>
      <c r="C131" s="2" t="s">
        <v>13</v>
      </c>
      <c r="D131" s="2" t="str">
        <f>"刘鹏飞"</f>
        <v>刘鹏飞</v>
      </c>
      <c r="E131" s="2" t="str">
        <f t="shared" si="13"/>
        <v>男</v>
      </c>
    </row>
    <row r="132" spans="1:5" ht="24.95" customHeight="1">
      <c r="A132" s="2">
        <v>130</v>
      </c>
      <c r="B132" s="2" t="str">
        <f>"JL202200801"</f>
        <v>JL202200801</v>
      </c>
      <c r="C132" s="2" t="s">
        <v>13</v>
      </c>
      <c r="D132" s="2" t="str">
        <f>"王天伦"</f>
        <v>王天伦</v>
      </c>
      <c r="E132" s="2" t="str">
        <f t="shared" si="13"/>
        <v>男</v>
      </c>
    </row>
    <row r="133" spans="1:5" ht="24.95" customHeight="1">
      <c r="A133" s="2">
        <v>131</v>
      </c>
      <c r="B133" s="2" t="str">
        <f>"JL202200801"</f>
        <v>JL202200801</v>
      </c>
      <c r="C133" s="2" t="s">
        <v>13</v>
      </c>
      <c r="D133" s="2" t="str">
        <f>"张小多"</f>
        <v>张小多</v>
      </c>
      <c r="E133" s="2" t="str">
        <f t="shared" si="13"/>
        <v>男</v>
      </c>
    </row>
    <row r="134" spans="1:5" ht="24.95" customHeight="1">
      <c r="A134" s="2">
        <v>132</v>
      </c>
      <c r="B134" s="2" t="str">
        <f t="shared" ref="B134:B141" si="14">"JL202200802"</f>
        <v>JL202200802</v>
      </c>
      <c r="C134" s="2" t="s">
        <v>13</v>
      </c>
      <c r="D134" s="2" t="str">
        <f>"陈雅琪"</f>
        <v>陈雅琪</v>
      </c>
      <c r="E134" s="2" t="str">
        <f>"女"</f>
        <v>女</v>
      </c>
    </row>
    <row r="135" spans="1:5" ht="24.95" customHeight="1">
      <c r="A135" s="2">
        <v>133</v>
      </c>
      <c r="B135" s="2" t="str">
        <f t="shared" si="14"/>
        <v>JL202200802</v>
      </c>
      <c r="C135" s="2" t="s">
        <v>13</v>
      </c>
      <c r="D135" s="2" t="str">
        <f>"冯姣姣"</f>
        <v>冯姣姣</v>
      </c>
      <c r="E135" s="2" t="str">
        <f>"女"</f>
        <v>女</v>
      </c>
    </row>
    <row r="136" spans="1:5" ht="24.95" customHeight="1">
      <c r="A136" s="2">
        <v>134</v>
      </c>
      <c r="B136" s="2" t="str">
        <f t="shared" si="14"/>
        <v>JL202200802</v>
      </c>
      <c r="C136" s="2" t="s">
        <v>13</v>
      </c>
      <c r="D136" s="2" t="str">
        <f>"黄小倩"</f>
        <v>黄小倩</v>
      </c>
      <c r="E136" s="2" t="str">
        <f>"女"</f>
        <v>女</v>
      </c>
    </row>
    <row r="137" spans="1:5" ht="24.95" customHeight="1">
      <c r="A137" s="2">
        <v>135</v>
      </c>
      <c r="B137" s="2" t="str">
        <f t="shared" si="14"/>
        <v>JL202200802</v>
      </c>
      <c r="C137" s="2" t="s">
        <v>13</v>
      </c>
      <c r="D137" s="2" t="str">
        <f>"刘佳妮"</f>
        <v>刘佳妮</v>
      </c>
      <c r="E137" s="2" t="str">
        <f>"女"</f>
        <v>女</v>
      </c>
    </row>
    <row r="138" spans="1:5" ht="24.95" customHeight="1">
      <c r="A138" s="2">
        <v>136</v>
      </c>
      <c r="B138" s="2" t="str">
        <f t="shared" si="14"/>
        <v>JL202200802</v>
      </c>
      <c r="C138" s="2" t="s">
        <v>13</v>
      </c>
      <c r="D138" s="2" t="str">
        <f>"王灿"</f>
        <v>王灿</v>
      </c>
      <c r="E138" s="2" t="str">
        <f>"男"</f>
        <v>男</v>
      </c>
    </row>
    <row r="139" spans="1:5" ht="24.95" customHeight="1">
      <c r="A139" s="2">
        <v>137</v>
      </c>
      <c r="B139" s="2" t="str">
        <f t="shared" si="14"/>
        <v>JL202200802</v>
      </c>
      <c r="C139" s="2" t="s">
        <v>13</v>
      </c>
      <c r="D139" s="2" t="str">
        <f>"王嫦嫦"</f>
        <v>王嫦嫦</v>
      </c>
      <c r="E139" s="2" t="str">
        <f>"女"</f>
        <v>女</v>
      </c>
    </row>
    <row r="140" spans="1:5" ht="24.95" customHeight="1">
      <c r="A140" s="2">
        <v>138</v>
      </c>
      <c r="B140" s="2" t="str">
        <f t="shared" si="14"/>
        <v>JL202200802</v>
      </c>
      <c r="C140" s="2" t="s">
        <v>13</v>
      </c>
      <c r="D140" s="2" t="str">
        <f>"王朝辉"</f>
        <v>王朝辉</v>
      </c>
      <c r="E140" s="2" t="str">
        <f>"女"</f>
        <v>女</v>
      </c>
    </row>
    <row r="141" spans="1:5" ht="24.95" customHeight="1">
      <c r="A141" s="2">
        <v>139</v>
      </c>
      <c r="B141" s="2" t="str">
        <f t="shared" si="14"/>
        <v>JL202200802</v>
      </c>
      <c r="C141" s="2" t="s">
        <v>13</v>
      </c>
      <c r="D141" s="2" t="str">
        <f>"张伟民"</f>
        <v>张伟民</v>
      </c>
      <c r="E141" s="2" t="str">
        <f>"男"</f>
        <v>男</v>
      </c>
    </row>
    <row r="142" spans="1:5" ht="24.95" customHeight="1">
      <c r="A142" s="2">
        <v>140</v>
      </c>
      <c r="B142" s="2" t="str">
        <f>"JL202200901"</f>
        <v>JL202200901</v>
      </c>
      <c r="C142" s="2" t="s">
        <v>20</v>
      </c>
      <c r="D142" s="2" t="str">
        <f>"任杰"</f>
        <v>任杰</v>
      </c>
      <c r="E142" s="2" t="str">
        <f>"女"</f>
        <v>女</v>
      </c>
    </row>
    <row r="143" spans="1:5" ht="24.95" customHeight="1">
      <c r="A143" s="2">
        <v>141</v>
      </c>
      <c r="B143" s="2" t="str">
        <f>"JL202200901"</f>
        <v>JL202200901</v>
      </c>
      <c r="C143" s="2" t="s">
        <v>20</v>
      </c>
      <c r="D143" s="2" t="str">
        <f>"税雪"</f>
        <v>税雪</v>
      </c>
      <c r="E143" s="2" t="str">
        <f>"女"</f>
        <v>女</v>
      </c>
    </row>
    <row r="144" spans="1:5" ht="24.95" customHeight="1">
      <c r="A144" s="2">
        <v>142</v>
      </c>
      <c r="B144" s="2" t="str">
        <f>"JL202200901"</f>
        <v>JL202200901</v>
      </c>
      <c r="C144" s="2" t="s">
        <v>20</v>
      </c>
      <c r="D144" s="2" t="str">
        <f>"王艳涛"</f>
        <v>王艳涛</v>
      </c>
      <c r="E144" s="2" t="str">
        <f>"男"</f>
        <v>男</v>
      </c>
    </row>
    <row r="145" spans="1:5" ht="24.95" customHeight="1">
      <c r="A145" s="2">
        <v>143</v>
      </c>
      <c r="B145" s="2" t="str">
        <f>"JL202200901"</f>
        <v>JL202200901</v>
      </c>
      <c r="C145" s="2" t="s">
        <v>20</v>
      </c>
      <c r="D145" s="2" t="str">
        <f>"徐仁虎"</f>
        <v>徐仁虎</v>
      </c>
      <c r="E145" s="2" t="str">
        <f>"男"</f>
        <v>男</v>
      </c>
    </row>
    <row r="146" spans="1:5" ht="24.95" customHeight="1">
      <c r="A146" s="2">
        <v>144</v>
      </c>
      <c r="B146" s="2" t="str">
        <f>"JL202200901"</f>
        <v>JL202200901</v>
      </c>
      <c r="C146" s="2" t="s">
        <v>20</v>
      </c>
      <c r="D146" s="2" t="str">
        <f>"周群"</f>
        <v>周群</v>
      </c>
      <c r="E146" s="2" t="str">
        <f>"女"</f>
        <v>女</v>
      </c>
    </row>
    <row r="147" spans="1:5" ht="24.95" customHeight="1">
      <c r="A147" s="2">
        <v>145</v>
      </c>
      <c r="B147" s="2" t="str">
        <f>"JL202201001"</f>
        <v>JL202201001</v>
      </c>
      <c r="C147" s="2" t="s">
        <v>18</v>
      </c>
      <c r="D147" s="2" t="str">
        <f>"刘露"</f>
        <v>刘露</v>
      </c>
      <c r="E147" s="2" t="str">
        <f>"女"</f>
        <v>女</v>
      </c>
    </row>
    <row r="148" spans="1:5" ht="24.95" customHeight="1">
      <c r="A148" s="2">
        <v>146</v>
      </c>
      <c r="B148" s="2" t="str">
        <f>"JL202201001"</f>
        <v>JL202201001</v>
      </c>
      <c r="C148" s="2" t="s">
        <v>18</v>
      </c>
      <c r="D148" s="2" t="str">
        <f>"张春晓"</f>
        <v>张春晓</v>
      </c>
      <c r="E148" s="2" t="str">
        <f>"女"</f>
        <v>女</v>
      </c>
    </row>
    <row r="149" spans="1:5" ht="24.95" customHeight="1">
      <c r="A149" s="2">
        <v>147</v>
      </c>
      <c r="B149" s="2" t="str">
        <f>"JL202201001"</f>
        <v>JL202201001</v>
      </c>
      <c r="C149" s="2" t="s">
        <v>18</v>
      </c>
      <c r="D149" s="2" t="str">
        <f>"张文琴"</f>
        <v>张文琴</v>
      </c>
      <c r="E149" s="2" t="str">
        <f>"女"</f>
        <v>女</v>
      </c>
    </row>
    <row r="150" spans="1:5" ht="24.95" customHeight="1">
      <c r="A150" s="2">
        <v>148</v>
      </c>
      <c r="B150" s="2" t="str">
        <f t="shared" ref="B150:B172" si="15">"JL202201101"</f>
        <v>JL202201101</v>
      </c>
      <c r="C150" s="2" t="s">
        <v>16</v>
      </c>
      <c r="D150" s="2" t="str">
        <f>"杜旭刚"</f>
        <v>杜旭刚</v>
      </c>
      <c r="E150" s="2" t="str">
        <f>"男"</f>
        <v>男</v>
      </c>
    </row>
    <row r="151" spans="1:5" ht="24.95" customHeight="1">
      <c r="A151" s="2">
        <v>149</v>
      </c>
      <c r="B151" s="2" t="str">
        <f t="shared" si="15"/>
        <v>JL202201101</v>
      </c>
      <c r="C151" s="2" t="s">
        <v>16</v>
      </c>
      <c r="D151" s="2" t="str">
        <f>"高地"</f>
        <v>高地</v>
      </c>
      <c r="E151" s="2" t="str">
        <f>"女"</f>
        <v>女</v>
      </c>
    </row>
    <row r="152" spans="1:5" ht="24.95" customHeight="1">
      <c r="A152" s="2">
        <v>150</v>
      </c>
      <c r="B152" s="2" t="str">
        <f t="shared" si="15"/>
        <v>JL202201101</v>
      </c>
      <c r="C152" s="2" t="s">
        <v>16</v>
      </c>
      <c r="D152" s="2" t="str">
        <f>"龚无缺"</f>
        <v>龚无缺</v>
      </c>
      <c r="E152" s="2" t="str">
        <f>"男"</f>
        <v>男</v>
      </c>
    </row>
    <row r="153" spans="1:5" ht="24.95" customHeight="1">
      <c r="A153" s="2">
        <v>151</v>
      </c>
      <c r="B153" s="2" t="str">
        <f t="shared" si="15"/>
        <v>JL202201101</v>
      </c>
      <c r="C153" s="2" t="s">
        <v>16</v>
      </c>
      <c r="D153" s="2" t="str">
        <f>"胡全胜"</f>
        <v>胡全胜</v>
      </c>
      <c r="E153" s="2" t="str">
        <f>"男"</f>
        <v>男</v>
      </c>
    </row>
    <row r="154" spans="1:5" ht="24.95" customHeight="1">
      <c r="A154" s="2">
        <v>152</v>
      </c>
      <c r="B154" s="2" t="str">
        <f t="shared" si="15"/>
        <v>JL202201101</v>
      </c>
      <c r="C154" s="2" t="s">
        <v>16</v>
      </c>
      <c r="D154" s="2" t="str">
        <f>"黄翠"</f>
        <v>黄翠</v>
      </c>
      <c r="E154" s="2" t="str">
        <f>"女"</f>
        <v>女</v>
      </c>
    </row>
    <row r="155" spans="1:5" ht="24.95" customHeight="1">
      <c r="A155" s="2">
        <v>153</v>
      </c>
      <c r="B155" s="2" t="str">
        <f t="shared" si="15"/>
        <v>JL202201101</v>
      </c>
      <c r="C155" s="2" t="s">
        <v>16</v>
      </c>
      <c r="D155" s="2" t="str">
        <f>"李成娅"</f>
        <v>李成娅</v>
      </c>
      <c r="E155" s="2" t="str">
        <f>"女"</f>
        <v>女</v>
      </c>
    </row>
    <row r="156" spans="1:5" ht="24.95" customHeight="1">
      <c r="A156" s="2">
        <v>154</v>
      </c>
      <c r="B156" s="2" t="str">
        <f t="shared" si="15"/>
        <v>JL202201101</v>
      </c>
      <c r="C156" s="2" t="s">
        <v>16</v>
      </c>
      <c r="D156" s="2" t="str">
        <f>"李军"</f>
        <v>李军</v>
      </c>
      <c r="E156" s="2" t="str">
        <f>"男"</f>
        <v>男</v>
      </c>
    </row>
    <row r="157" spans="1:5" ht="24.95" customHeight="1">
      <c r="A157" s="2">
        <v>155</v>
      </c>
      <c r="B157" s="2" t="str">
        <f t="shared" si="15"/>
        <v>JL202201101</v>
      </c>
      <c r="C157" s="2" t="s">
        <v>16</v>
      </c>
      <c r="D157" s="2" t="str">
        <f>"刘杨"</f>
        <v>刘杨</v>
      </c>
      <c r="E157" s="2" t="str">
        <f>"男"</f>
        <v>男</v>
      </c>
    </row>
    <row r="158" spans="1:5" ht="24.95" customHeight="1">
      <c r="A158" s="2">
        <v>156</v>
      </c>
      <c r="B158" s="2" t="str">
        <f t="shared" si="15"/>
        <v>JL202201101</v>
      </c>
      <c r="C158" s="2" t="s">
        <v>16</v>
      </c>
      <c r="D158" s="2" t="str">
        <f>"陆留洋"</f>
        <v>陆留洋</v>
      </c>
      <c r="E158" s="2" t="str">
        <f>"男"</f>
        <v>男</v>
      </c>
    </row>
    <row r="159" spans="1:5" ht="24.95" customHeight="1">
      <c r="A159" s="2">
        <v>157</v>
      </c>
      <c r="B159" s="2" t="str">
        <f t="shared" si="15"/>
        <v>JL202201101</v>
      </c>
      <c r="C159" s="2" t="s">
        <v>16</v>
      </c>
      <c r="D159" s="2" t="str">
        <f>"马豪霞"</f>
        <v>马豪霞</v>
      </c>
      <c r="E159" s="2" t="str">
        <f>"女"</f>
        <v>女</v>
      </c>
    </row>
    <row r="160" spans="1:5" ht="24.95" customHeight="1">
      <c r="A160" s="2">
        <v>158</v>
      </c>
      <c r="B160" s="2" t="str">
        <f t="shared" si="15"/>
        <v>JL202201101</v>
      </c>
      <c r="C160" s="2" t="s">
        <v>16</v>
      </c>
      <c r="D160" s="2" t="str">
        <f>"秦沛玲"</f>
        <v>秦沛玲</v>
      </c>
      <c r="E160" s="2" t="str">
        <f>"女"</f>
        <v>女</v>
      </c>
    </row>
    <row r="161" spans="1:5" ht="24.95" customHeight="1">
      <c r="A161" s="2">
        <v>159</v>
      </c>
      <c r="B161" s="2" t="str">
        <f t="shared" si="15"/>
        <v>JL202201101</v>
      </c>
      <c r="C161" s="2" t="s">
        <v>16</v>
      </c>
      <c r="D161" s="2" t="str">
        <f>"田洋"</f>
        <v>田洋</v>
      </c>
      <c r="E161" s="2" t="str">
        <f>"男"</f>
        <v>男</v>
      </c>
    </row>
    <row r="162" spans="1:5" ht="24.95" customHeight="1">
      <c r="A162" s="2">
        <v>160</v>
      </c>
      <c r="B162" s="2" t="str">
        <f t="shared" si="15"/>
        <v>JL202201101</v>
      </c>
      <c r="C162" s="2" t="s">
        <v>16</v>
      </c>
      <c r="D162" s="2" t="str">
        <f>"王亚芳"</f>
        <v>王亚芳</v>
      </c>
      <c r="E162" s="2" t="str">
        <f>"女"</f>
        <v>女</v>
      </c>
    </row>
    <row r="163" spans="1:5" ht="24.95" customHeight="1">
      <c r="A163" s="2">
        <v>161</v>
      </c>
      <c r="B163" s="2" t="str">
        <f t="shared" si="15"/>
        <v>JL202201101</v>
      </c>
      <c r="C163" s="2" t="s">
        <v>16</v>
      </c>
      <c r="D163" s="2" t="str">
        <f>"向甫勇"</f>
        <v>向甫勇</v>
      </c>
      <c r="E163" s="2" t="str">
        <f>"男"</f>
        <v>男</v>
      </c>
    </row>
    <row r="164" spans="1:5" ht="24.95" customHeight="1">
      <c r="A164" s="2">
        <v>162</v>
      </c>
      <c r="B164" s="2" t="str">
        <f t="shared" si="15"/>
        <v>JL202201101</v>
      </c>
      <c r="C164" s="2" t="s">
        <v>16</v>
      </c>
      <c r="D164" s="2" t="str">
        <f>"谢康"</f>
        <v>谢康</v>
      </c>
      <c r="E164" s="2" t="str">
        <f>"男"</f>
        <v>男</v>
      </c>
    </row>
    <row r="165" spans="1:5" ht="24.95" customHeight="1">
      <c r="A165" s="2">
        <v>163</v>
      </c>
      <c r="B165" s="2" t="str">
        <f t="shared" si="15"/>
        <v>JL202201101</v>
      </c>
      <c r="C165" s="2" t="s">
        <v>16</v>
      </c>
      <c r="D165" s="2" t="str">
        <f>"杨松"</f>
        <v>杨松</v>
      </c>
      <c r="E165" s="2" t="str">
        <f>"男"</f>
        <v>男</v>
      </c>
    </row>
    <row r="166" spans="1:5" ht="24.95" customHeight="1">
      <c r="A166" s="2">
        <v>164</v>
      </c>
      <c r="B166" s="2" t="str">
        <f t="shared" si="15"/>
        <v>JL202201101</v>
      </c>
      <c r="C166" s="2" t="s">
        <v>16</v>
      </c>
      <c r="D166" s="2" t="str">
        <f>"张曾栋"</f>
        <v>张曾栋</v>
      </c>
      <c r="E166" s="2" t="str">
        <f>"男"</f>
        <v>男</v>
      </c>
    </row>
    <row r="167" spans="1:5" ht="24.95" customHeight="1">
      <c r="A167" s="2">
        <v>165</v>
      </c>
      <c r="B167" s="2" t="str">
        <f t="shared" si="15"/>
        <v>JL202201101</v>
      </c>
      <c r="C167" s="2" t="s">
        <v>16</v>
      </c>
      <c r="D167" s="2" t="str">
        <f>"张龙威"</f>
        <v>张龙威</v>
      </c>
      <c r="E167" s="2" t="str">
        <f>"男"</f>
        <v>男</v>
      </c>
    </row>
    <row r="168" spans="1:5" ht="24.95" customHeight="1">
      <c r="A168" s="2">
        <v>166</v>
      </c>
      <c r="B168" s="2" t="str">
        <f t="shared" si="15"/>
        <v>JL202201101</v>
      </c>
      <c r="C168" s="2" t="s">
        <v>16</v>
      </c>
      <c r="D168" s="2" t="str">
        <f>"张倩"</f>
        <v>张倩</v>
      </c>
      <c r="E168" s="2" t="str">
        <f>"女"</f>
        <v>女</v>
      </c>
    </row>
    <row r="169" spans="1:5" ht="24.95" customHeight="1">
      <c r="A169" s="2">
        <v>167</v>
      </c>
      <c r="B169" s="2" t="str">
        <f t="shared" si="15"/>
        <v>JL202201101</v>
      </c>
      <c r="C169" s="2" t="s">
        <v>16</v>
      </c>
      <c r="D169" s="2" t="str">
        <f>"张迎东"</f>
        <v>张迎东</v>
      </c>
      <c r="E169" s="2" t="str">
        <f>"男"</f>
        <v>男</v>
      </c>
    </row>
    <row r="170" spans="1:5" ht="24.95" customHeight="1">
      <c r="A170" s="2">
        <v>168</v>
      </c>
      <c r="B170" s="2" t="str">
        <f t="shared" si="15"/>
        <v>JL202201101</v>
      </c>
      <c r="C170" s="2" t="s">
        <v>16</v>
      </c>
      <c r="D170" s="2" t="str">
        <f>"张臻盛"</f>
        <v>张臻盛</v>
      </c>
      <c r="E170" s="2" t="str">
        <f>"男"</f>
        <v>男</v>
      </c>
    </row>
    <row r="171" spans="1:5" ht="24.95" customHeight="1">
      <c r="A171" s="2">
        <v>169</v>
      </c>
      <c r="B171" s="2" t="str">
        <f t="shared" si="15"/>
        <v>JL202201101</v>
      </c>
      <c r="C171" s="2" t="s">
        <v>16</v>
      </c>
      <c r="D171" s="2" t="str">
        <f>"赵子肖"</f>
        <v>赵子肖</v>
      </c>
      <c r="E171" s="2" t="str">
        <f>"男"</f>
        <v>男</v>
      </c>
    </row>
    <row r="172" spans="1:5" ht="24.95" customHeight="1">
      <c r="A172" s="2">
        <v>170</v>
      </c>
      <c r="B172" s="2" t="str">
        <f t="shared" si="15"/>
        <v>JL202201101</v>
      </c>
      <c r="C172" s="2" t="s">
        <v>16</v>
      </c>
      <c r="D172" s="2" t="str">
        <f>"朱思儒"</f>
        <v>朱思儒</v>
      </c>
      <c r="E172" s="2" t="str">
        <f>"男"</f>
        <v>男</v>
      </c>
    </row>
    <row r="173" spans="1:5" ht="24.95" customHeight="1">
      <c r="A173" s="2">
        <v>171</v>
      </c>
      <c r="B173" s="2" t="str">
        <f t="shared" ref="B173:B180" si="16">"JL202201201"</f>
        <v>JL202201201</v>
      </c>
      <c r="C173" s="2" t="s">
        <v>22</v>
      </c>
      <c r="D173" s="2" t="str">
        <f>"陈远航"</f>
        <v>陈远航</v>
      </c>
      <c r="E173" s="2" t="str">
        <f>"男"</f>
        <v>男</v>
      </c>
    </row>
    <row r="174" spans="1:5" ht="24.95" customHeight="1">
      <c r="A174" s="2">
        <v>172</v>
      </c>
      <c r="B174" s="2" t="str">
        <f t="shared" si="16"/>
        <v>JL202201201</v>
      </c>
      <c r="C174" s="2" t="s">
        <v>22</v>
      </c>
      <c r="D174" s="2" t="str">
        <f>"李雪婷"</f>
        <v>李雪婷</v>
      </c>
      <c r="E174" s="2" t="str">
        <f>"女"</f>
        <v>女</v>
      </c>
    </row>
    <row r="175" spans="1:5" ht="24.95" customHeight="1">
      <c r="A175" s="2">
        <v>173</v>
      </c>
      <c r="B175" s="2" t="str">
        <f t="shared" si="16"/>
        <v>JL202201201</v>
      </c>
      <c r="C175" s="2" t="s">
        <v>22</v>
      </c>
      <c r="D175" s="2" t="str">
        <f>"卢书玉"</f>
        <v>卢书玉</v>
      </c>
      <c r="E175" s="2" t="str">
        <f>"女"</f>
        <v>女</v>
      </c>
    </row>
    <row r="176" spans="1:5" ht="24.95" customHeight="1">
      <c r="A176" s="2">
        <v>174</v>
      </c>
      <c r="B176" s="2" t="str">
        <f t="shared" si="16"/>
        <v>JL202201201</v>
      </c>
      <c r="C176" s="2" t="s">
        <v>22</v>
      </c>
      <c r="D176" s="2" t="str">
        <f>"罗康"</f>
        <v>罗康</v>
      </c>
      <c r="E176" s="2" t="str">
        <f t="shared" ref="E176:E181" si="17">"男"</f>
        <v>男</v>
      </c>
    </row>
    <row r="177" spans="1:5" ht="24.95" customHeight="1">
      <c r="A177" s="2">
        <v>175</v>
      </c>
      <c r="B177" s="2" t="str">
        <f t="shared" si="16"/>
        <v>JL202201201</v>
      </c>
      <c r="C177" s="2" t="s">
        <v>22</v>
      </c>
      <c r="D177" s="2" t="str">
        <f>"马强"</f>
        <v>马强</v>
      </c>
      <c r="E177" s="2" t="str">
        <f t="shared" si="17"/>
        <v>男</v>
      </c>
    </row>
    <row r="178" spans="1:5" ht="24.95" customHeight="1">
      <c r="A178" s="2">
        <v>176</v>
      </c>
      <c r="B178" s="2" t="str">
        <f t="shared" si="16"/>
        <v>JL202201201</v>
      </c>
      <c r="C178" s="2" t="s">
        <v>22</v>
      </c>
      <c r="D178" s="2" t="str">
        <f>"尚朝阳"</f>
        <v>尚朝阳</v>
      </c>
      <c r="E178" s="2" t="str">
        <f t="shared" si="17"/>
        <v>男</v>
      </c>
    </row>
    <row r="179" spans="1:5" ht="24.95" customHeight="1">
      <c r="A179" s="2">
        <v>177</v>
      </c>
      <c r="B179" s="2" t="str">
        <f t="shared" si="16"/>
        <v>JL202201201</v>
      </c>
      <c r="C179" s="2" t="s">
        <v>22</v>
      </c>
      <c r="D179" s="2" t="str">
        <f>"唐嘉声"</f>
        <v>唐嘉声</v>
      </c>
      <c r="E179" s="2" t="str">
        <f t="shared" si="17"/>
        <v>男</v>
      </c>
    </row>
    <row r="180" spans="1:5" ht="24.95" customHeight="1">
      <c r="A180" s="2">
        <v>178</v>
      </c>
      <c r="B180" s="2" t="str">
        <f t="shared" si="16"/>
        <v>JL202201201</v>
      </c>
      <c r="C180" s="2" t="s">
        <v>22</v>
      </c>
      <c r="D180" s="2" t="str">
        <f>"夏海"</f>
        <v>夏海</v>
      </c>
      <c r="E180" s="2" t="str">
        <f t="shared" si="17"/>
        <v>男</v>
      </c>
    </row>
    <row r="181" spans="1:5" ht="24.95" customHeight="1">
      <c r="A181" s="2">
        <v>179</v>
      </c>
      <c r="B181" s="2" t="str">
        <f t="shared" ref="B181:B188" si="18">"JL202201301"</f>
        <v>JL202201301</v>
      </c>
      <c r="C181" s="2" t="s">
        <v>19</v>
      </c>
      <c r="D181" s="2" t="str">
        <f>"李猛"</f>
        <v>李猛</v>
      </c>
      <c r="E181" s="2" t="str">
        <f t="shared" si="17"/>
        <v>男</v>
      </c>
    </row>
    <row r="182" spans="1:5" ht="24.95" customHeight="1">
      <c r="A182" s="2">
        <v>180</v>
      </c>
      <c r="B182" s="2" t="str">
        <f t="shared" si="18"/>
        <v>JL202201301</v>
      </c>
      <c r="C182" s="2" t="s">
        <v>19</v>
      </c>
      <c r="D182" s="2" t="str">
        <f>"闵梦婷"</f>
        <v>闵梦婷</v>
      </c>
      <c r="E182" s="2" t="str">
        <f>"女"</f>
        <v>女</v>
      </c>
    </row>
    <row r="183" spans="1:5" ht="24.95" customHeight="1">
      <c r="A183" s="2">
        <v>181</v>
      </c>
      <c r="B183" s="2" t="str">
        <f t="shared" si="18"/>
        <v>JL202201301</v>
      </c>
      <c r="C183" s="2" t="s">
        <v>19</v>
      </c>
      <c r="D183" s="2" t="str">
        <f>"苏锐"</f>
        <v>苏锐</v>
      </c>
      <c r="E183" s="2" t="str">
        <f>"男"</f>
        <v>男</v>
      </c>
    </row>
    <row r="184" spans="1:5" ht="24.95" customHeight="1">
      <c r="A184" s="2">
        <v>182</v>
      </c>
      <c r="B184" s="2" t="str">
        <f t="shared" si="18"/>
        <v>JL202201301</v>
      </c>
      <c r="C184" s="2" t="s">
        <v>19</v>
      </c>
      <c r="D184" s="2" t="str">
        <f>"唐杨"</f>
        <v>唐杨</v>
      </c>
      <c r="E184" s="2" t="str">
        <f>"男"</f>
        <v>男</v>
      </c>
    </row>
    <row r="185" spans="1:5" ht="24.95" customHeight="1">
      <c r="A185" s="2">
        <v>183</v>
      </c>
      <c r="B185" s="2" t="str">
        <f t="shared" si="18"/>
        <v>JL202201301</v>
      </c>
      <c r="C185" s="2" t="s">
        <v>19</v>
      </c>
      <c r="D185" s="2" t="str">
        <f>"王甜"</f>
        <v>王甜</v>
      </c>
      <c r="E185" s="2" t="str">
        <f t="shared" ref="E185:E190" si="19">"女"</f>
        <v>女</v>
      </c>
    </row>
    <row r="186" spans="1:5" ht="24.95" customHeight="1">
      <c r="A186" s="2">
        <v>184</v>
      </c>
      <c r="B186" s="2" t="str">
        <f t="shared" si="18"/>
        <v>JL202201301</v>
      </c>
      <c r="C186" s="2" t="s">
        <v>19</v>
      </c>
      <c r="D186" s="2" t="str">
        <f>"王紫玲"</f>
        <v>王紫玲</v>
      </c>
      <c r="E186" s="2" t="str">
        <f t="shared" si="19"/>
        <v>女</v>
      </c>
    </row>
    <row r="187" spans="1:5" ht="24.95" customHeight="1">
      <c r="A187" s="2">
        <v>185</v>
      </c>
      <c r="B187" s="2" t="str">
        <f t="shared" si="18"/>
        <v>JL202201301</v>
      </c>
      <c r="C187" s="2" t="s">
        <v>19</v>
      </c>
      <c r="D187" s="2" t="str">
        <f>"余帆"</f>
        <v>余帆</v>
      </c>
      <c r="E187" s="2" t="str">
        <f t="shared" si="19"/>
        <v>女</v>
      </c>
    </row>
    <row r="188" spans="1:5" ht="24.95" customHeight="1">
      <c r="A188" s="2">
        <v>186</v>
      </c>
      <c r="B188" s="2" t="str">
        <f t="shared" si="18"/>
        <v>JL202201301</v>
      </c>
      <c r="C188" s="2" t="s">
        <v>19</v>
      </c>
      <c r="D188" s="2" t="str">
        <f>"赵红红"</f>
        <v>赵红红</v>
      </c>
      <c r="E188" s="2" t="str">
        <f t="shared" si="19"/>
        <v>女</v>
      </c>
    </row>
    <row r="189" spans="1:5" ht="24.95" customHeight="1">
      <c r="A189" s="2">
        <v>187</v>
      </c>
      <c r="B189" s="2" t="str">
        <f>"JL202201401"</f>
        <v>JL202201401</v>
      </c>
      <c r="C189" s="2" t="s">
        <v>27</v>
      </c>
      <c r="D189" s="2" t="str">
        <f>"谭德方"</f>
        <v>谭德方</v>
      </c>
      <c r="E189" s="2" t="str">
        <f t="shared" si="19"/>
        <v>女</v>
      </c>
    </row>
    <row r="190" spans="1:5" ht="24.95" customHeight="1">
      <c r="A190" s="2">
        <v>188</v>
      </c>
      <c r="B190" s="2" t="str">
        <f>"JL202201406"</f>
        <v>JL202201406</v>
      </c>
      <c r="C190" s="2" t="s">
        <v>4</v>
      </c>
      <c r="D190" s="2" t="str">
        <f>"胡小荷"</f>
        <v>胡小荷</v>
      </c>
      <c r="E190" s="2" t="str">
        <f t="shared" si="19"/>
        <v>女</v>
      </c>
    </row>
    <row r="191" spans="1:5" ht="24.95" customHeight="1">
      <c r="A191" s="2">
        <v>189</v>
      </c>
      <c r="B191" s="2" t="str">
        <f>"JL202201410"</f>
        <v>JL202201410</v>
      </c>
      <c r="C191" s="2" t="s">
        <v>11</v>
      </c>
      <c r="D191" s="2" t="str">
        <f>"柳蔚"</f>
        <v>柳蔚</v>
      </c>
      <c r="E191" s="2" t="str">
        <f t="shared" ref="E191:E200" si="20">"男"</f>
        <v>男</v>
      </c>
    </row>
    <row r="192" spans="1:5" ht="24.95" customHeight="1">
      <c r="A192" s="2">
        <v>190</v>
      </c>
      <c r="B192" s="2" t="str">
        <f>"JL202201501"</f>
        <v>JL202201501</v>
      </c>
      <c r="C192" s="2" t="s">
        <v>8</v>
      </c>
      <c r="D192" s="2" t="str">
        <f>"宋志远"</f>
        <v>宋志远</v>
      </c>
      <c r="E192" s="2" t="str">
        <f t="shared" si="20"/>
        <v>男</v>
      </c>
    </row>
    <row r="193" spans="1:5" ht="24.95" customHeight="1">
      <c r="A193" s="2">
        <v>191</v>
      </c>
      <c r="B193" s="2" t="str">
        <f>"JL202201501"</f>
        <v>JL202201501</v>
      </c>
      <c r="C193" s="2" t="s">
        <v>8</v>
      </c>
      <c r="D193" s="2" t="str">
        <f>"徐彪"</f>
        <v>徐彪</v>
      </c>
      <c r="E193" s="2" t="str">
        <f t="shared" si="20"/>
        <v>男</v>
      </c>
    </row>
    <row r="194" spans="1:5" ht="24.95" customHeight="1">
      <c r="A194" s="2">
        <v>192</v>
      </c>
      <c r="B194" s="2" t="str">
        <f>"JL202201501"</f>
        <v>JL202201501</v>
      </c>
      <c r="C194" s="2" t="s">
        <v>8</v>
      </c>
      <c r="D194" s="2" t="str">
        <f>"赵竹承"</f>
        <v>赵竹承</v>
      </c>
      <c r="E194" s="2" t="str">
        <f t="shared" si="20"/>
        <v>男</v>
      </c>
    </row>
    <row r="195" spans="1:5" ht="24.95" customHeight="1">
      <c r="A195" s="2">
        <v>193</v>
      </c>
      <c r="B195" s="2" t="str">
        <f t="shared" ref="B195:B200" si="21">"JL202201502"</f>
        <v>JL202201502</v>
      </c>
      <c r="C195" s="2" t="s">
        <v>8</v>
      </c>
      <c r="D195" s="2" t="str">
        <f>"李先发"</f>
        <v>李先发</v>
      </c>
      <c r="E195" s="2" t="str">
        <f t="shared" si="20"/>
        <v>男</v>
      </c>
    </row>
    <row r="196" spans="1:5" ht="24.95" customHeight="1">
      <c r="A196" s="2">
        <v>194</v>
      </c>
      <c r="B196" s="2" t="str">
        <f t="shared" si="21"/>
        <v>JL202201502</v>
      </c>
      <c r="C196" s="2" t="s">
        <v>8</v>
      </c>
      <c r="D196" s="2" t="str">
        <f>"潘经涛"</f>
        <v>潘经涛</v>
      </c>
      <c r="E196" s="2" t="str">
        <f t="shared" si="20"/>
        <v>男</v>
      </c>
    </row>
    <row r="197" spans="1:5" ht="24.95" customHeight="1">
      <c r="A197" s="2">
        <v>195</v>
      </c>
      <c r="B197" s="2" t="str">
        <f t="shared" si="21"/>
        <v>JL202201502</v>
      </c>
      <c r="C197" s="2" t="s">
        <v>8</v>
      </c>
      <c r="D197" s="2" t="str">
        <f>"宋必亚"</f>
        <v>宋必亚</v>
      </c>
      <c r="E197" s="2" t="str">
        <f t="shared" si="20"/>
        <v>男</v>
      </c>
    </row>
    <row r="198" spans="1:5" ht="24.95" customHeight="1">
      <c r="A198" s="2">
        <v>196</v>
      </c>
      <c r="B198" s="2" t="str">
        <f t="shared" si="21"/>
        <v>JL202201502</v>
      </c>
      <c r="C198" s="2" t="s">
        <v>8</v>
      </c>
      <c r="D198" s="2" t="str">
        <f>"唐良晟"</f>
        <v>唐良晟</v>
      </c>
      <c r="E198" s="2" t="str">
        <f t="shared" si="20"/>
        <v>男</v>
      </c>
    </row>
    <row r="199" spans="1:5" ht="24.95" customHeight="1">
      <c r="A199" s="2">
        <v>197</v>
      </c>
      <c r="B199" s="2" t="str">
        <f t="shared" si="21"/>
        <v>JL202201502</v>
      </c>
      <c r="C199" s="2" t="s">
        <v>8</v>
      </c>
      <c r="D199" s="2" t="str">
        <f>"颜神超"</f>
        <v>颜神超</v>
      </c>
      <c r="E199" s="2" t="str">
        <f t="shared" si="20"/>
        <v>男</v>
      </c>
    </row>
    <row r="200" spans="1:5" ht="24.95" customHeight="1">
      <c r="A200" s="2">
        <v>198</v>
      </c>
      <c r="B200" s="2" t="str">
        <f t="shared" si="21"/>
        <v>JL202201502</v>
      </c>
      <c r="C200" s="2" t="s">
        <v>8</v>
      </c>
      <c r="D200" s="2" t="str">
        <f>"易重文"</f>
        <v>易重文</v>
      </c>
      <c r="E200" s="2" t="str">
        <f t="shared" si="20"/>
        <v>男</v>
      </c>
    </row>
    <row r="201" spans="1:5" ht="24.95" customHeight="1">
      <c r="A201" s="2">
        <v>199</v>
      </c>
      <c r="B201" s="2" t="str">
        <f>"JL202201503"</f>
        <v>JL202201503</v>
      </c>
      <c r="C201" s="2" t="s">
        <v>8</v>
      </c>
      <c r="D201" s="2" t="str">
        <f>"孙纯"</f>
        <v>孙纯</v>
      </c>
      <c r="E201" s="2" t="str">
        <f>"女"</f>
        <v>女</v>
      </c>
    </row>
    <row r="202" spans="1:5" ht="24.95" customHeight="1">
      <c r="A202" s="2">
        <v>200</v>
      </c>
      <c r="B202" s="2" t="str">
        <f>"JL202201504"</f>
        <v>JL202201504</v>
      </c>
      <c r="C202" s="2" t="s">
        <v>8</v>
      </c>
      <c r="D202" s="2" t="str">
        <f>"徐丹"</f>
        <v>徐丹</v>
      </c>
      <c r="E202" s="2" t="str">
        <f>"女"</f>
        <v>女</v>
      </c>
    </row>
    <row r="203" spans="1:5" ht="24.95" customHeight="1">
      <c r="A203" s="2">
        <v>201</v>
      </c>
      <c r="B203" s="2" t="str">
        <f>"JL202201601"</f>
        <v>JL202201601</v>
      </c>
      <c r="C203" s="2" t="s">
        <v>28</v>
      </c>
      <c r="D203" s="2" t="str">
        <f>" 刘音"</f>
        <v xml:space="preserve"> 刘音</v>
      </c>
      <c r="E203" s="2" t="str">
        <f>"女"</f>
        <v>女</v>
      </c>
    </row>
    <row r="204" spans="1:5" ht="24.95" customHeight="1">
      <c r="A204" s="2">
        <v>202</v>
      </c>
      <c r="B204" s="2" t="str">
        <f>"JL202201601"</f>
        <v>JL202201601</v>
      </c>
      <c r="C204" s="2" t="s">
        <v>28</v>
      </c>
      <c r="D204" s="2" t="str">
        <f>"王颖"</f>
        <v>王颖</v>
      </c>
      <c r="E204" s="2" t="str">
        <f>"女"</f>
        <v>女</v>
      </c>
    </row>
    <row r="205" spans="1:5" ht="24.95" customHeight="1">
      <c r="A205" s="2">
        <v>203</v>
      </c>
      <c r="B205" s="2" t="str">
        <f>"JL202201701"</f>
        <v>JL202201701</v>
      </c>
      <c r="C205" s="2" t="s">
        <v>25</v>
      </c>
      <c r="D205" s="2" t="str">
        <f>"刘建军"</f>
        <v>刘建军</v>
      </c>
      <c r="E205" s="2" t="str">
        <f>"男"</f>
        <v>男</v>
      </c>
    </row>
    <row r="206" spans="1:5" ht="24.95" customHeight="1">
      <c r="A206" s="2">
        <v>204</v>
      </c>
      <c r="B206" s="2" t="str">
        <f>"JL202201701"</f>
        <v>JL202201701</v>
      </c>
      <c r="C206" s="2" t="s">
        <v>25</v>
      </c>
      <c r="D206" s="2" t="str">
        <f>"沈一鸣"</f>
        <v>沈一鸣</v>
      </c>
      <c r="E206" s="2" t="str">
        <f>"女"</f>
        <v>女</v>
      </c>
    </row>
    <row r="207" spans="1:5" ht="24.95" customHeight="1">
      <c r="A207" s="2">
        <v>205</v>
      </c>
      <c r="B207" s="2" t="str">
        <f>"JL202201701"</f>
        <v>JL202201701</v>
      </c>
      <c r="C207" s="2" t="s">
        <v>25</v>
      </c>
      <c r="D207" s="2" t="str">
        <f>"吴天波"</f>
        <v>吴天波</v>
      </c>
      <c r="E207" s="2" t="str">
        <f>"男"</f>
        <v>男</v>
      </c>
    </row>
    <row r="208" spans="1:5" ht="24.95" customHeight="1">
      <c r="A208" s="2">
        <v>206</v>
      </c>
      <c r="B208" s="2" t="str">
        <f>"JL202201702"</f>
        <v>JL202201702</v>
      </c>
      <c r="C208" s="2" t="s">
        <v>25</v>
      </c>
      <c r="D208" s="2" t="str">
        <f>"陈洋"</f>
        <v>陈洋</v>
      </c>
      <c r="E208" s="2" t="str">
        <f>"女"</f>
        <v>女</v>
      </c>
    </row>
    <row r="209" spans="1:5" ht="24.95" customHeight="1">
      <c r="A209" s="2">
        <v>207</v>
      </c>
      <c r="B209" s="2" t="str">
        <f>"JL202201702"</f>
        <v>JL202201702</v>
      </c>
      <c r="C209" s="2" t="s">
        <v>25</v>
      </c>
      <c r="D209" s="2" t="str">
        <f>"尹战洪"</f>
        <v>尹战洪</v>
      </c>
      <c r="E209" s="2" t="str">
        <f>"男"</f>
        <v>男</v>
      </c>
    </row>
    <row r="210" spans="1:5" ht="24.95" customHeight="1">
      <c r="A210" s="2">
        <v>208</v>
      </c>
      <c r="B210" s="2" t="str">
        <f>"JL202201702"</f>
        <v>JL202201702</v>
      </c>
      <c r="C210" s="2" t="s">
        <v>25</v>
      </c>
      <c r="D210" s="2" t="str">
        <f>"庄园"</f>
        <v>庄园</v>
      </c>
      <c r="E210" s="2" t="str">
        <f>"男"</f>
        <v>男</v>
      </c>
    </row>
    <row r="211" spans="1:5" ht="24.95" customHeight="1">
      <c r="A211" s="2">
        <v>209</v>
      </c>
      <c r="B211" s="2" t="str">
        <f>"JL202201801"</f>
        <v>JL202201801</v>
      </c>
      <c r="C211" s="2" t="s">
        <v>21</v>
      </c>
      <c r="D211" s="2" t="str">
        <f>"钱敉瑞"</f>
        <v>钱敉瑞</v>
      </c>
      <c r="E211" s="2" t="str">
        <f>"女"</f>
        <v>女</v>
      </c>
    </row>
    <row r="212" spans="1:5" ht="24.95" customHeight="1">
      <c r="A212" s="2">
        <v>210</v>
      </c>
      <c r="B212" s="2" t="str">
        <f>"JL202201801"</f>
        <v>JL202201801</v>
      </c>
      <c r="C212" s="2" t="s">
        <v>21</v>
      </c>
      <c r="D212" s="2" t="str">
        <f>"孙瑞隆"</f>
        <v>孙瑞隆</v>
      </c>
      <c r="E212" s="2" t="str">
        <f>"男"</f>
        <v>男</v>
      </c>
    </row>
    <row r="213" spans="1:5" ht="24.95" customHeight="1">
      <c r="A213" s="2">
        <v>211</v>
      </c>
      <c r="B213" s="2" t="str">
        <f t="shared" ref="B213:B221" si="22">"JL202201901"</f>
        <v>JL202201901</v>
      </c>
      <c r="C213" s="2" t="s">
        <v>24</v>
      </c>
      <c r="D213" s="2" t="str">
        <f>"陈永萍"</f>
        <v>陈永萍</v>
      </c>
      <c r="E213" s="2" t="str">
        <f>"女"</f>
        <v>女</v>
      </c>
    </row>
    <row r="214" spans="1:5" ht="24.95" customHeight="1">
      <c r="A214" s="2">
        <v>212</v>
      </c>
      <c r="B214" s="2" t="str">
        <f t="shared" si="22"/>
        <v>JL202201901</v>
      </c>
      <c r="C214" s="2" t="s">
        <v>24</v>
      </c>
      <c r="D214" s="2" t="str">
        <f>"韩段"</f>
        <v>韩段</v>
      </c>
      <c r="E214" s="2" t="str">
        <f>"女"</f>
        <v>女</v>
      </c>
    </row>
    <row r="215" spans="1:5" ht="24.95" customHeight="1">
      <c r="A215" s="2">
        <v>213</v>
      </c>
      <c r="B215" s="2" t="str">
        <f t="shared" si="22"/>
        <v>JL202201901</v>
      </c>
      <c r="C215" s="2" t="s">
        <v>24</v>
      </c>
      <c r="D215" s="2" t="str">
        <f>"黄卜棣"</f>
        <v>黄卜棣</v>
      </c>
      <c r="E215" s="2" t="str">
        <f>"男"</f>
        <v>男</v>
      </c>
    </row>
    <row r="216" spans="1:5" ht="24.95" customHeight="1">
      <c r="A216" s="2">
        <v>214</v>
      </c>
      <c r="B216" s="2" t="str">
        <f t="shared" si="22"/>
        <v>JL202201901</v>
      </c>
      <c r="C216" s="2" t="s">
        <v>24</v>
      </c>
      <c r="D216" s="2" t="str">
        <f>"芦仕晋"</f>
        <v>芦仕晋</v>
      </c>
      <c r="E216" s="2" t="str">
        <f>"男"</f>
        <v>男</v>
      </c>
    </row>
    <row r="217" spans="1:5" ht="24.95" customHeight="1">
      <c r="A217" s="2">
        <v>215</v>
      </c>
      <c r="B217" s="2" t="str">
        <f t="shared" si="22"/>
        <v>JL202201901</v>
      </c>
      <c r="C217" s="2" t="s">
        <v>24</v>
      </c>
      <c r="D217" s="2" t="str">
        <f>"吕小燕"</f>
        <v>吕小燕</v>
      </c>
      <c r="E217" s="2" t="str">
        <f>"女"</f>
        <v>女</v>
      </c>
    </row>
    <row r="218" spans="1:5" ht="24.95" customHeight="1">
      <c r="A218" s="2">
        <v>216</v>
      </c>
      <c r="B218" s="2" t="str">
        <f t="shared" si="22"/>
        <v>JL202201901</v>
      </c>
      <c r="C218" s="2" t="s">
        <v>24</v>
      </c>
      <c r="D218" s="2" t="str">
        <f>"麦夏"</f>
        <v>麦夏</v>
      </c>
      <c r="E218" s="2" t="str">
        <f>"女"</f>
        <v>女</v>
      </c>
    </row>
    <row r="219" spans="1:5" ht="24.95" customHeight="1">
      <c r="A219" s="2">
        <v>217</v>
      </c>
      <c r="B219" s="2" t="str">
        <f t="shared" si="22"/>
        <v>JL202201901</v>
      </c>
      <c r="C219" s="2" t="s">
        <v>24</v>
      </c>
      <c r="D219" s="2" t="str">
        <f>"王旭"</f>
        <v>王旭</v>
      </c>
      <c r="E219" s="2" t="str">
        <f>"男"</f>
        <v>男</v>
      </c>
    </row>
    <row r="220" spans="1:5" ht="24.95" customHeight="1">
      <c r="A220" s="2">
        <v>218</v>
      </c>
      <c r="B220" s="2" t="str">
        <f t="shared" si="22"/>
        <v>JL202201901</v>
      </c>
      <c r="C220" s="2" t="s">
        <v>24</v>
      </c>
      <c r="D220" s="2" t="str">
        <f>"徐磊"</f>
        <v>徐磊</v>
      </c>
      <c r="E220" s="2" t="str">
        <f>"男"</f>
        <v>男</v>
      </c>
    </row>
    <row r="221" spans="1:5" ht="24.95" customHeight="1">
      <c r="A221" s="2">
        <v>219</v>
      </c>
      <c r="B221" s="2" t="str">
        <f t="shared" si="22"/>
        <v>JL202201901</v>
      </c>
      <c r="C221" s="2" t="s">
        <v>24</v>
      </c>
      <c r="D221" s="2" t="str">
        <f>"周召"</f>
        <v>周召</v>
      </c>
      <c r="E221" s="2" t="str">
        <f>"男"</f>
        <v>男</v>
      </c>
    </row>
  </sheetData>
  <sortState ref="A2:E221">
    <sortCondition ref="B2:B221"/>
  </sortState>
  <mergeCells count="1">
    <mergeCell ref="A1:E1"/>
  </mergeCells>
  <phoneticPr fontId="1" type="noConversion"/>
  <pageMargins left="0.62992125984251968" right="0.59055118110236227" top="0.70866141732283472" bottom="0.56000000000000005" header="0.51181102362204722" footer="0.51181102362204722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3727_621c9ec2e673d (2)</vt:lpstr>
      <vt:lpstr>'3727_621c9ec2e673d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2022-03-04T03:58:21Z</cp:lastPrinted>
  <dcterms:created xsi:type="dcterms:W3CDTF">2022-02-28T10:45:56Z</dcterms:created>
  <dcterms:modified xsi:type="dcterms:W3CDTF">2022-03-04T04:01:07Z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A9A8F8C0FA9549469C0C25C387C60F47</vt:lpwstr>
  </property>
  <property fmtid="{D5CDD505-2E9C-101B-9397-08002B2CF9AE}" pid="3" name="KSOProductBuildVer">
    <vt:lpwstr>2052-11.1.0.11365</vt:lpwstr>
  </property>
</Properties>
</file>