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总成绩表" sheetId="1" r:id="rId1"/>
  </sheets>
  <calcPr calcId="144525"/>
</workbook>
</file>

<file path=xl/sharedStrings.xml><?xml version="1.0" encoding="utf-8"?>
<sst xmlns="http://schemas.openxmlformats.org/spreadsheetml/2006/main" count="60" uniqueCount="14">
  <si>
    <t>宛城区事业单位选调工作人员--总成绩表</t>
  </si>
  <si>
    <t>准考证号</t>
  </si>
  <si>
    <t>岗位代码</t>
  </si>
  <si>
    <t>招聘单位</t>
  </si>
  <si>
    <t>姓名</t>
  </si>
  <si>
    <t>性别</t>
  </si>
  <si>
    <t>笔试成绩</t>
  </si>
  <si>
    <t>面试成绩</t>
  </si>
  <si>
    <t>总成绩</t>
  </si>
  <si>
    <t>序号</t>
  </si>
  <si>
    <t>宛城区效能服务中心</t>
  </si>
  <si>
    <t>宛城区招商委员会办公室</t>
  </si>
  <si>
    <t>直接面试</t>
  </si>
  <si>
    <t>宛城区城市更新服务中心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</si>
</sst>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workbookViewId="0">
      <selection activeCell="A2" sqref="A2:I2"/>
    </sheetView>
  </sheetViews>
  <sheetFormatPr defaultColWidth="9" defaultRowHeight="19" customHeight="1"/>
  <cols>
    <col min="1" max="1" width="12.625" style="2" customWidth="1"/>
    <col min="2" max="2" width="8.625" style="2" customWidth="1"/>
    <col min="3" max="3" width="21.5" style="2" customWidth="1"/>
    <col min="4" max="4" width="7" style="2" customWidth="1"/>
    <col min="5" max="5" width="5.375" style="2" customWidth="1"/>
    <col min="6" max="6" width="9.375" style="2" customWidth="1"/>
    <col min="7" max="7" width="9.375" style="3" customWidth="1"/>
    <col min="8" max="8" width="9" style="3"/>
    <col min="9" max="9" width="6.25" style="2" customWidth="1"/>
    <col min="10" max="16384" width="9" style="2"/>
  </cols>
  <sheetData>
    <row r="1" ht="30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4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customHeight="1" spans="1:9">
      <c r="A3" s="7" t="str">
        <f>"20221010709"</f>
        <v>20221010709</v>
      </c>
      <c r="B3" s="7" t="str">
        <f t="shared" ref="B3:B24" si="0">"101"</f>
        <v>101</v>
      </c>
      <c r="C3" s="7" t="s">
        <v>10</v>
      </c>
      <c r="D3" s="7" t="str">
        <f>"胡阳丽"</f>
        <v>胡阳丽</v>
      </c>
      <c r="E3" s="7" t="str">
        <f>"女"</f>
        <v>女</v>
      </c>
      <c r="F3" s="8">
        <v>78.2</v>
      </c>
      <c r="G3" s="9">
        <v>84.68</v>
      </c>
      <c r="H3" s="9">
        <v>81.44</v>
      </c>
      <c r="I3" s="7">
        <v>1</v>
      </c>
    </row>
    <row r="4" customHeight="1" spans="1:9">
      <c r="A4" s="7" t="str">
        <f>"20221010714"</f>
        <v>20221010714</v>
      </c>
      <c r="B4" s="7" t="str">
        <f t="shared" si="0"/>
        <v>101</v>
      </c>
      <c r="C4" s="7" t="s">
        <v>10</v>
      </c>
      <c r="D4" s="7" t="str">
        <f>"刘娇艳"</f>
        <v>刘娇艳</v>
      </c>
      <c r="E4" s="7" t="str">
        <f>"女"</f>
        <v>女</v>
      </c>
      <c r="F4" s="8">
        <v>73.3</v>
      </c>
      <c r="G4" s="9">
        <v>84.38</v>
      </c>
      <c r="H4" s="9">
        <v>78.84</v>
      </c>
      <c r="I4" s="7">
        <v>2</v>
      </c>
    </row>
    <row r="5" customHeight="1" spans="1:9">
      <c r="A5" s="7" t="str">
        <f>"20221010705"</f>
        <v>20221010705</v>
      </c>
      <c r="B5" s="7" t="str">
        <f t="shared" si="0"/>
        <v>101</v>
      </c>
      <c r="C5" s="7" t="s">
        <v>10</v>
      </c>
      <c r="D5" s="7" t="str">
        <f>"付小康"</f>
        <v>付小康</v>
      </c>
      <c r="E5" s="7" t="str">
        <f>"男"</f>
        <v>男</v>
      </c>
      <c r="F5" s="8">
        <v>74</v>
      </c>
      <c r="G5" s="9">
        <v>81.72</v>
      </c>
      <c r="H5" s="9">
        <v>77.86</v>
      </c>
      <c r="I5" s="7">
        <v>3</v>
      </c>
    </row>
    <row r="6" customHeight="1" spans="1:9">
      <c r="A6" s="7" t="str">
        <f>"20221010615"</f>
        <v>20221010615</v>
      </c>
      <c r="B6" s="7" t="str">
        <f t="shared" si="0"/>
        <v>101</v>
      </c>
      <c r="C6" s="7" t="s">
        <v>10</v>
      </c>
      <c r="D6" s="7" t="str">
        <f>"武冬聚"</f>
        <v>武冬聚</v>
      </c>
      <c r="E6" s="7" t="str">
        <f>"男"</f>
        <v>男</v>
      </c>
      <c r="F6" s="8">
        <v>72.1</v>
      </c>
      <c r="G6" s="9">
        <v>82.28</v>
      </c>
      <c r="H6" s="9">
        <v>77.19</v>
      </c>
      <c r="I6" s="7">
        <v>4</v>
      </c>
    </row>
    <row r="7" customHeight="1" spans="1:9">
      <c r="A7" s="7" t="str">
        <f>"20221010614"</f>
        <v>20221010614</v>
      </c>
      <c r="B7" s="7" t="str">
        <f t="shared" si="0"/>
        <v>101</v>
      </c>
      <c r="C7" s="7" t="s">
        <v>10</v>
      </c>
      <c r="D7" s="7" t="str">
        <f>"王洪博"</f>
        <v>王洪博</v>
      </c>
      <c r="E7" s="7" t="str">
        <f>"男"</f>
        <v>男</v>
      </c>
      <c r="F7" s="8">
        <v>73.3</v>
      </c>
      <c r="G7" s="9">
        <v>81</v>
      </c>
      <c r="H7" s="9">
        <v>77.15</v>
      </c>
      <c r="I7" s="7">
        <v>5</v>
      </c>
    </row>
    <row r="8" customHeight="1" spans="1:9">
      <c r="A8" s="7" t="str">
        <f>"20221010612"</f>
        <v>20221010612</v>
      </c>
      <c r="B8" s="7" t="str">
        <f t="shared" si="0"/>
        <v>101</v>
      </c>
      <c r="C8" s="7" t="s">
        <v>10</v>
      </c>
      <c r="D8" s="7" t="str">
        <f>"袁一帆"</f>
        <v>袁一帆</v>
      </c>
      <c r="E8" s="7" t="str">
        <f>"男"</f>
        <v>男</v>
      </c>
      <c r="F8" s="8">
        <v>69.9</v>
      </c>
      <c r="G8" s="9">
        <v>83.16</v>
      </c>
      <c r="H8" s="9">
        <v>76.53</v>
      </c>
      <c r="I8" s="7">
        <v>6</v>
      </c>
    </row>
    <row r="9" customHeight="1" spans="1:9">
      <c r="A9" s="7" t="str">
        <f>"20221010624"</f>
        <v>20221010624</v>
      </c>
      <c r="B9" s="7" t="str">
        <f t="shared" si="0"/>
        <v>101</v>
      </c>
      <c r="C9" s="7" t="s">
        <v>10</v>
      </c>
      <c r="D9" s="7" t="str">
        <f>"赵才瑞"</f>
        <v>赵才瑞</v>
      </c>
      <c r="E9" s="7" t="str">
        <f>"女"</f>
        <v>女</v>
      </c>
      <c r="F9" s="8">
        <v>70.1</v>
      </c>
      <c r="G9" s="9">
        <v>82.86</v>
      </c>
      <c r="H9" s="9">
        <v>76.48</v>
      </c>
      <c r="I9" s="7">
        <v>7</v>
      </c>
    </row>
    <row r="10" customHeight="1" spans="1:9">
      <c r="A10" s="7" t="str">
        <f>"20221010602"</f>
        <v>20221010602</v>
      </c>
      <c r="B10" s="7" t="str">
        <f t="shared" si="0"/>
        <v>101</v>
      </c>
      <c r="C10" s="7" t="s">
        <v>10</v>
      </c>
      <c r="D10" s="7" t="str">
        <f>"李丹"</f>
        <v>李丹</v>
      </c>
      <c r="E10" s="7" t="str">
        <f>"女"</f>
        <v>女</v>
      </c>
      <c r="F10" s="8">
        <v>69.8</v>
      </c>
      <c r="G10" s="9">
        <v>82.94</v>
      </c>
      <c r="H10" s="9">
        <v>76.37</v>
      </c>
      <c r="I10" s="7">
        <v>8</v>
      </c>
    </row>
    <row r="11" customHeight="1" spans="1:9">
      <c r="A11" s="7" t="str">
        <f>"20221010611"</f>
        <v>20221010611</v>
      </c>
      <c r="B11" s="7" t="str">
        <f t="shared" si="0"/>
        <v>101</v>
      </c>
      <c r="C11" s="7" t="s">
        <v>10</v>
      </c>
      <c r="D11" s="7" t="str">
        <f>"郭致远"</f>
        <v>郭致远</v>
      </c>
      <c r="E11" s="7" t="str">
        <f>"男"</f>
        <v>男</v>
      </c>
      <c r="F11" s="8">
        <v>67.6</v>
      </c>
      <c r="G11" s="9">
        <v>85.1</v>
      </c>
      <c r="H11" s="9">
        <v>76.35</v>
      </c>
      <c r="I11" s="7">
        <v>9</v>
      </c>
    </row>
    <row r="12" customHeight="1" spans="1:9">
      <c r="A12" s="7" t="str">
        <f>"20221010526"</f>
        <v>20221010526</v>
      </c>
      <c r="B12" s="7" t="str">
        <f t="shared" si="0"/>
        <v>101</v>
      </c>
      <c r="C12" s="7" t="s">
        <v>10</v>
      </c>
      <c r="D12" s="7" t="str">
        <f>"王振"</f>
        <v>王振</v>
      </c>
      <c r="E12" s="7" t="str">
        <f>"男"</f>
        <v>男</v>
      </c>
      <c r="F12" s="8">
        <v>67.3</v>
      </c>
      <c r="G12" s="9">
        <v>84.3</v>
      </c>
      <c r="H12" s="9">
        <v>75.8</v>
      </c>
      <c r="I12" s="7">
        <v>10</v>
      </c>
    </row>
    <row r="13" customHeight="1" spans="1:9">
      <c r="A13" s="7" t="str">
        <f>"20221010628"</f>
        <v>20221010628</v>
      </c>
      <c r="B13" s="7" t="str">
        <f t="shared" si="0"/>
        <v>101</v>
      </c>
      <c r="C13" s="7" t="s">
        <v>10</v>
      </c>
      <c r="D13" s="7" t="str">
        <f>"王伟"</f>
        <v>王伟</v>
      </c>
      <c r="E13" s="7" t="str">
        <f>"男"</f>
        <v>男</v>
      </c>
      <c r="F13" s="8">
        <v>71.7</v>
      </c>
      <c r="G13" s="9">
        <v>79</v>
      </c>
      <c r="H13" s="9">
        <v>75.35</v>
      </c>
      <c r="I13" s="7">
        <v>11</v>
      </c>
    </row>
    <row r="14" customHeight="1" spans="1:9">
      <c r="A14" s="7" t="str">
        <f>"20221010509"</f>
        <v>20221010509</v>
      </c>
      <c r="B14" s="7" t="str">
        <f t="shared" si="0"/>
        <v>101</v>
      </c>
      <c r="C14" s="7" t="s">
        <v>10</v>
      </c>
      <c r="D14" s="7" t="str">
        <f>"朱昱衡"</f>
        <v>朱昱衡</v>
      </c>
      <c r="E14" s="7" t="str">
        <f>"男"</f>
        <v>男</v>
      </c>
      <c r="F14" s="8">
        <v>70.6</v>
      </c>
      <c r="G14" s="9">
        <v>79.8</v>
      </c>
      <c r="H14" s="9">
        <v>75.2</v>
      </c>
      <c r="I14" s="7">
        <v>12</v>
      </c>
    </row>
    <row r="15" customHeight="1" spans="1:9">
      <c r="A15" s="7" t="str">
        <f>"20221010711"</f>
        <v>20221010711</v>
      </c>
      <c r="B15" s="7" t="str">
        <f t="shared" si="0"/>
        <v>101</v>
      </c>
      <c r="C15" s="7" t="s">
        <v>10</v>
      </c>
      <c r="D15" s="7" t="str">
        <f>"田晓旭"</f>
        <v>田晓旭</v>
      </c>
      <c r="E15" s="7" t="str">
        <f>"女"</f>
        <v>女</v>
      </c>
      <c r="F15" s="8">
        <v>69.6</v>
      </c>
      <c r="G15" s="9">
        <v>80.7</v>
      </c>
      <c r="H15" s="9">
        <v>75.15</v>
      </c>
      <c r="I15" s="7">
        <v>13</v>
      </c>
    </row>
    <row r="16" customHeight="1" spans="1:9">
      <c r="A16" s="7" t="str">
        <f>"20221010613"</f>
        <v>20221010613</v>
      </c>
      <c r="B16" s="7" t="str">
        <f t="shared" si="0"/>
        <v>101</v>
      </c>
      <c r="C16" s="7" t="s">
        <v>10</v>
      </c>
      <c r="D16" s="7" t="str">
        <f>"任丹萍"</f>
        <v>任丹萍</v>
      </c>
      <c r="E16" s="7" t="str">
        <f>"女"</f>
        <v>女</v>
      </c>
      <c r="F16" s="8">
        <v>69.2</v>
      </c>
      <c r="G16" s="9">
        <v>80.6</v>
      </c>
      <c r="H16" s="9">
        <v>74.9</v>
      </c>
      <c r="I16" s="7">
        <v>14</v>
      </c>
    </row>
    <row r="17" customHeight="1" spans="1:9">
      <c r="A17" s="7" t="str">
        <f>"20221010606"</f>
        <v>20221010606</v>
      </c>
      <c r="B17" s="7" t="str">
        <f t="shared" si="0"/>
        <v>101</v>
      </c>
      <c r="C17" s="7" t="s">
        <v>10</v>
      </c>
      <c r="D17" s="7" t="str">
        <f>"袁宁"</f>
        <v>袁宁</v>
      </c>
      <c r="E17" s="7" t="str">
        <f>"女"</f>
        <v>女</v>
      </c>
      <c r="F17" s="8">
        <v>67.4</v>
      </c>
      <c r="G17" s="9">
        <v>81.08</v>
      </c>
      <c r="H17" s="9">
        <v>74.24</v>
      </c>
      <c r="I17" s="7">
        <v>15</v>
      </c>
    </row>
    <row r="18" customHeight="1" spans="1:9">
      <c r="A18" s="7" t="str">
        <f>"20221010610"</f>
        <v>20221010610</v>
      </c>
      <c r="B18" s="7" t="str">
        <f t="shared" si="0"/>
        <v>101</v>
      </c>
      <c r="C18" s="7" t="s">
        <v>10</v>
      </c>
      <c r="D18" s="7" t="str">
        <f>"段春"</f>
        <v>段春</v>
      </c>
      <c r="E18" s="7" t="str">
        <f>"男"</f>
        <v>男</v>
      </c>
      <c r="F18" s="8">
        <v>68</v>
      </c>
      <c r="G18" s="9">
        <v>79.52</v>
      </c>
      <c r="H18" s="9">
        <v>73.76</v>
      </c>
      <c r="I18" s="7">
        <v>16</v>
      </c>
    </row>
    <row r="19" customHeight="1" spans="1:9">
      <c r="A19" s="7" t="str">
        <f>"20221010627"</f>
        <v>20221010627</v>
      </c>
      <c r="B19" s="7" t="str">
        <f t="shared" si="0"/>
        <v>101</v>
      </c>
      <c r="C19" s="7" t="s">
        <v>10</v>
      </c>
      <c r="D19" s="7" t="str">
        <f>"郭茜"</f>
        <v>郭茜</v>
      </c>
      <c r="E19" s="7" t="str">
        <f>"女"</f>
        <v>女</v>
      </c>
      <c r="F19" s="8">
        <v>67.3</v>
      </c>
      <c r="G19" s="9">
        <v>79.46</v>
      </c>
      <c r="H19" s="9">
        <v>73.38</v>
      </c>
      <c r="I19" s="7">
        <v>17</v>
      </c>
    </row>
    <row r="20" customHeight="1" spans="1:9">
      <c r="A20" s="7" t="str">
        <f>"20221010702"</f>
        <v>20221010702</v>
      </c>
      <c r="B20" s="7" t="str">
        <f t="shared" si="0"/>
        <v>101</v>
      </c>
      <c r="C20" s="7" t="s">
        <v>10</v>
      </c>
      <c r="D20" s="7" t="str">
        <f>"宋歌"</f>
        <v>宋歌</v>
      </c>
      <c r="E20" s="7" t="str">
        <f>"女"</f>
        <v>女</v>
      </c>
      <c r="F20" s="8">
        <v>67.9</v>
      </c>
      <c r="G20" s="9">
        <v>78.84</v>
      </c>
      <c r="H20" s="9">
        <v>73.37</v>
      </c>
      <c r="I20" s="7">
        <v>18</v>
      </c>
    </row>
    <row r="21" customHeight="1" spans="1:9">
      <c r="A21" s="7" t="str">
        <f>"20221010616"</f>
        <v>20221010616</v>
      </c>
      <c r="B21" s="7" t="str">
        <f t="shared" si="0"/>
        <v>101</v>
      </c>
      <c r="C21" s="7" t="s">
        <v>10</v>
      </c>
      <c r="D21" s="7" t="str">
        <f>"曾加"</f>
        <v>曾加</v>
      </c>
      <c r="E21" s="7" t="str">
        <f>"男"</f>
        <v>男</v>
      </c>
      <c r="F21" s="8">
        <v>66.8</v>
      </c>
      <c r="G21" s="9">
        <v>78.78</v>
      </c>
      <c r="H21" s="9">
        <v>72.79</v>
      </c>
      <c r="I21" s="7">
        <v>19</v>
      </c>
    </row>
    <row r="22" customHeight="1" spans="1:9">
      <c r="A22" s="7" t="str">
        <f>"20221010518"</f>
        <v>20221010518</v>
      </c>
      <c r="B22" s="7" t="str">
        <f t="shared" si="0"/>
        <v>101</v>
      </c>
      <c r="C22" s="7" t="s">
        <v>10</v>
      </c>
      <c r="D22" s="7" t="str">
        <f>"朱林"</f>
        <v>朱林</v>
      </c>
      <c r="E22" s="7" t="str">
        <f>"男"</f>
        <v>男</v>
      </c>
      <c r="F22" s="8">
        <v>66.8</v>
      </c>
      <c r="G22" s="9">
        <v>76.74</v>
      </c>
      <c r="H22" s="9">
        <v>71.77</v>
      </c>
      <c r="I22" s="7">
        <v>20</v>
      </c>
    </row>
    <row r="23" customHeight="1" spans="1:9">
      <c r="A23" s="7" t="str">
        <f>"20221010510"</f>
        <v>20221010510</v>
      </c>
      <c r="B23" s="7" t="str">
        <f t="shared" si="0"/>
        <v>101</v>
      </c>
      <c r="C23" s="7" t="s">
        <v>10</v>
      </c>
      <c r="D23" s="7" t="str">
        <f>"权威"</f>
        <v>权威</v>
      </c>
      <c r="E23" s="7" t="str">
        <f>"男"</f>
        <v>男</v>
      </c>
      <c r="F23" s="8">
        <v>67.3</v>
      </c>
      <c r="G23" s="9">
        <v>75.76</v>
      </c>
      <c r="H23" s="9">
        <v>71.53</v>
      </c>
      <c r="I23" s="7">
        <v>21</v>
      </c>
    </row>
    <row r="24" customHeight="1" spans="1:9">
      <c r="A24" s="7" t="str">
        <f>"20221010528"</f>
        <v>20221010528</v>
      </c>
      <c r="B24" s="7" t="str">
        <f t="shared" si="0"/>
        <v>101</v>
      </c>
      <c r="C24" s="7" t="s">
        <v>10</v>
      </c>
      <c r="D24" s="7" t="str">
        <f>"王婷"</f>
        <v>王婷</v>
      </c>
      <c r="E24" s="7" t="str">
        <f>"女"</f>
        <v>女</v>
      </c>
      <c r="F24" s="8">
        <v>67.6</v>
      </c>
      <c r="G24" s="9">
        <v>74.44</v>
      </c>
      <c r="H24" s="9">
        <v>71.02</v>
      </c>
      <c r="I24" s="7">
        <v>22</v>
      </c>
    </row>
    <row r="25" customHeight="1" spans="1:9">
      <c r="A25" s="7" t="str">
        <f>"20222011001"</f>
        <v>20222011001</v>
      </c>
      <c r="B25" s="7" t="str">
        <f t="shared" ref="B25:B30" si="1">"201"</f>
        <v>201</v>
      </c>
      <c r="C25" s="7" t="s">
        <v>11</v>
      </c>
      <c r="D25" s="7" t="str">
        <f>"李庆华"</f>
        <v>李庆华</v>
      </c>
      <c r="E25" s="7" t="str">
        <f>"女"</f>
        <v>女</v>
      </c>
      <c r="F25" s="8" t="s">
        <v>12</v>
      </c>
      <c r="G25" s="9">
        <v>83.78</v>
      </c>
      <c r="H25" s="9">
        <v>83.78</v>
      </c>
      <c r="I25" s="7">
        <v>1</v>
      </c>
    </row>
    <row r="26" customHeight="1" spans="1:9">
      <c r="A26" s="7" t="str">
        <f>"20222011003"</f>
        <v>20222011003</v>
      </c>
      <c r="B26" s="7" t="str">
        <f t="shared" si="1"/>
        <v>201</v>
      </c>
      <c r="C26" s="7" t="s">
        <v>11</v>
      </c>
      <c r="D26" s="7" t="str">
        <f>"华远晋"</f>
        <v>华远晋</v>
      </c>
      <c r="E26" s="7" t="str">
        <f>"女"</f>
        <v>女</v>
      </c>
      <c r="F26" s="8" t="s">
        <v>12</v>
      </c>
      <c r="G26" s="9">
        <v>80.84</v>
      </c>
      <c r="H26" s="9">
        <v>80.84</v>
      </c>
      <c r="I26" s="7">
        <v>2</v>
      </c>
    </row>
    <row r="27" customHeight="1" spans="1:9">
      <c r="A27" s="7" t="str">
        <f>"20222011004"</f>
        <v>20222011004</v>
      </c>
      <c r="B27" s="7" t="str">
        <f t="shared" si="1"/>
        <v>201</v>
      </c>
      <c r="C27" s="7" t="s">
        <v>11</v>
      </c>
      <c r="D27" s="7" t="str">
        <f>"郑天庆"</f>
        <v>郑天庆</v>
      </c>
      <c r="E27" s="7" t="str">
        <f>"男"</f>
        <v>男</v>
      </c>
      <c r="F27" s="8" t="s">
        <v>12</v>
      </c>
      <c r="G27" s="9">
        <v>79.82</v>
      </c>
      <c r="H27" s="9">
        <v>79.82</v>
      </c>
      <c r="I27" s="7">
        <v>3</v>
      </c>
    </row>
    <row r="28" customHeight="1" spans="1:9">
      <c r="A28" s="7" t="str">
        <f>"20222011006"</f>
        <v>20222011006</v>
      </c>
      <c r="B28" s="7" t="str">
        <f t="shared" si="1"/>
        <v>201</v>
      </c>
      <c r="C28" s="7" t="s">
        <v>11</v>
      </c>
      <c r="D28" s="7" t="str">
        <f>"任春柯"</f>
        <v>任春柯</v>
      </c>
      <c r="E28" s="7" t="str">
        <f>"女"</f>
        <v>女</v>
      </c>
      <c r="F28" s="8" t="s">
        <v>12</v>
      </c>
      <c r="G28" s="9">
        <v>79.66</v>
      </c>
      <c r="H28" s="9">
        <v>79.66</v>
      </c>
      <c r="I28" s="7">
        <v>4</v>
      </c>
    </row>
    <row r="29" customHeight="1" spans="1:9">
      <c r="A29" s="7" t="str">
        <f>"20222011002"</f>
        <v>20222011002</v>
      </c>
      <c r="B29" s="7" t="str">
        <f t="shared" si="1"/>
        <v>201</v>
      </c>
      <c r="C29" s="7" t="s">
        <v>11</v>
      </c>
      <c r="D29" s="7" t="str">
        <f>"牛昊"</f>
        <v>牛昊</v>
      </c>
      <c r="E29" s="7" t="str">
        <f>"男"</f>
        <v>男</v>
      </c>
      <c r="F29" s="8" t="s">
        <v>12</v>
      </c>
      <c r="G29" s="9">
        <v>76.4</v>
      </c>
      <c r="H29" s="9">
        <v>76.4</v>
      </c>
      <c r="I29" s="7">
        <v>5</v>
      </c>
    </row>
    <row r="30" customHeight="1" spans="1:9">
      <c r="A30" s="7" t="str">
        <f>"20222011005"</f>
        <v>20222011005</v>
      </c>
      <c r="B30" s="7" t="str">
        <f t="shared" si="1"/>
        <v>201</v>
      </c>
      <c r="C30" s="7" t="s">
        <v>11</v>
      </c>
      <c r="D30" s="7" t="str">
        <f>"崔航"</f>
        <v>崔航</v>
      </c>
      <c r="E30" s="7" t="str">
        <f>"女"</f>
        <v>女</v>
      </c>
      <c r="F30" s="8" t="s">
        <v>12</v>
      </c>
      <c r="G30" s="9">
        <v>75.34</v>
      </c>
      <c r="H30" s="9">
        <v>75.34</v>
      </c>
      <c r="I30" s="7">
        <v>6</v>
      </c>
    </row>
    <row r="31" customHeight="1" spans="1:9">
      <c r="A31" s="7" t="str">
        <f>"20223011008"</f>
        <v>20223011008</v>
      </c>
      <c r="B31" s="7" t="str">
        <f>"301"</f>
        <v>301</v>
      </c>
      <c r="C31" s="7" t="s">
        <v>13</v>
      </c>
      <c r="D31" s="7" t="str">
        <f>"杨静园"</f>
        <v>杨静园</v>
      </c>
      <c r="E31" s="7" t="str">
        <f>"女"</f>
        <v>女</v>
      </c>
      <c r="F31" s="8" t="s">
        <v>12</v>
      </c>
      <c r="G31" s="9">
        <v>83.02</v>
      </c>
      <c r="H31" s="9">
        <v>83.02</v>
      </c>
      <c r="I31" s="7">
        <v>1</v>
      </c>
    </row>
    <row r="32" customHeight="1" spans="1:9">
      <c r="A32" s="7" t="str">
        <f>"20223021009"</f>
        <v>20223021009</v>
      </c>
      <c r="B32" s="7" t="str">
        <f>"302"</f>
        <v>302</v>
      </c>
      <c r="C32" s="7" t="s">
        <v>13</v>
      </c>
      <c r="D32" s="7" t="str">
        <f>"姚艺萌"</f>
        <v>姚艺萌</v>
      </c>
      <c r="E32" s="7" t="str">
        <f>"女"</f>
        <v>女</v>
      </c>
      <c r="F32" s="8" t="s">
        <v>12</v>
      </c>
      <c r="G32" s="9">
        <v>79.84</v>
      </c>
      <c r="H32" s="9">
        <v>79.84</v>
      </c>
      <c r="I32" s="7">
        <v>1</v>
      </c>
    </row>
    <row r="33" customHeight="1" spans="1:9">
      <c r="A33" s="7" t="str">
        <f>"20223021010"</f>
        <v>20223021010</v>
      </c>
      <c r="B33" s="7" t="str">
        <f>"302"</f>
        <v>302</v>
      </c>
      <c r="C33" s="7" t="s">
        <v>13</v>
      </c>
      <c r="D33" s="7" t="str">
        <f>"樊豪"</f>
        <v>樊豪</v>
      </c>
      <c r="E33" s="7" t="str">
        <f>"男"</f>
        <v>男</v>
      </c>
      <c r="F33" s="8" t="s">
        <v>12</v>
      </c>
      <c r="G33" s="9">
        <v>78.42</v>
      </c>
      <c r="H33" s="9">
        <v>78.42</v>
      </c>
      <c r="I33" s="7">
        <v>2</v>
      </c>
    </row>
    <row r="34" customHeight="1" spans="1:9">
      <c r="A34" s="7" t="str">
        <f>"20223031013"</f>
        <v>20223031013</v>
      </c>
      <c r="B34" s="7" t="str">
        <f>"303"</f>
        <v>303</v>
      </c>
      <c r="C34" s="7" t="s">
        <v>13</v>
      </c>
      <c r="D34" s="7" t="str">
        <f>"成克东"</f>
        <v>成克东</v>
      </c>
      <c r="E34" s="7" t="str">
        <f>"女"</f>
        <v>女</v>
      </c>
      <c r="F34" s="8" t="s">
        <v>12</v>
      </c>
      <c r="G34" s="9">
        <v>81.92</v>
      </c>
      <c r="H34" s="9">
        <v>81.92</v>
      </c>
      <c r="I34" s="7">
        <v>1</v>
      </c>
    </row>
    <row r="35" customHeight="1" spans="1:9">
      <c r="A35" s="7" t="str">
        <f>"20223031012"</f>
        <v>20223031012</v>
      </c>
      <c r="B35" s="7" t="str">
        <f>"303"</f>
        <v>303</v>
      </c>
      <c r="C35" s="7" t="s">
        <v>13</v>
      </c>
      <c r="D35" s="7" t="str">
        <f>"张雷"</f>
        <v>张雷</v>
      </c>
      <c r="E35" s="7" t="str">
        <f>"男"</f>
        <v>男</v>
      </c>
      <c r="F35" s="8" t="s">
        <v>12</v>
      </c>
      <c r="G35" s="9">
        <v>81.32</v>
      </c>
      <c r="H35" s="9">
        <v>81.32</v>
      </c>
      <c r="I35" s="7">
        <v>2</v>
      </c>
    </row>
    <row r="36" customHeight="1" spans="1:9">
      <c r="A36" s="7" t="str">
        <f>"20223031011"</f>
        <v>20223031011</v>
      </c>
      <c r="B36" s="7" t="str">
        <f>"303"</f>
        <v>303</v>
      </c>
      <c r="C36" s="7" t="s">
        <v>13</v>
      </c>
      <c r="D36" s="7" t="str">
        <f>"刘建丽"</f>
        <v>刘建丽</v>
      </c>
      <c r="E36" s="7" t="str">
        <f>"女"</f>
        <v>女</v>
      </c>
      <c r="F36" s="8" t="s">
        <v>12</v>
      </c>
      <c r="G36" s="9">
        <v>75.42</v>
      </c>
      <c r="H36" s="9">
        <v>75.42</v>
      </c>
      <c r="I36" s="7">
        <v>3</v>
      </c>
    </row>
    <row r="37" customHeight="1" spans="1:9">
      <c r="A37" s="7" t="str">
        <f>"20223050719"</f>
        <v>20223050719</v>
      </c>
      <c r="B37" s="7" t="str">
        <f>"305"</f>
        <v>305</v>
      </c>
      <c r="C37" s="7" t="s">
        <v>13</v>
      </c>
      <c r="D37" s="7" t="str">
        <f>"钱韵伊"</f>
        <v>钱韵伊</v>
      </c>
      <c r="E37" s="7" t="str">
        <f>"女"</f>
        <v>女</v>
      </c>
      <c r="F37" s="8">
        <v>72.5</v>
      </c>
      <c r="G37" s="9">
        <v>81.24</v>
      </c>
      <c r="H37" s="9">
        <v>76.87</v>
      </c>
      <c r="I37" s="7">
        <v>1</v>
      </c>
    </row>
    <row r="38" customHeight="1" spans="1:9">
      <c r="A38" s="7" t="str">
        <f>"20223050725"</f>
        <v>20223050725</v>
      </c>
      <c r="B38" s="7" t="str">
        <f>"305"</f>
        <v>305</v>
      </c>
      <c r="C38" s="7" t="s">
        <v>13</v>
      </c>
      <c r="D38" s="7" t="str">
        <f>"陆粟盈"</f>
        <v>陆粟盈</v>
      </c>
      <c r="E38" s="7" t="str">
        <f>"女"</f>
        <v>女</v>
      </c>
      <c r="F38" s="8">
        <v>64.5</v>
      </c>
      <c r="G38" s="9">
        <v>81.44</v>
      </c>
      <c r="H38" s="9">
        <v>72.97</v>
      </c>
      <c r="I38" s="7">
        <v>2</v>
      </c>
    </row>
    <row r="39" customHeight="1" spans="1:9">
      <c r="A39" s="7" t="str">
        <f>"20223050721"</f>
        <v>20223050721</v>
      </c>
      <c r="B39" s="7" t="str">
        <f>"305"</f>
        <v>305</v>
      </c>
      <c r="C39" s="7" t="s">
        <v>13</v>
      </c>
      <c r="D39" s="7" t="str">
        <f>"杨金"</f>
        <v>杨金</v>
      </c>
      <c r="E39" s="7" t="str">
        <f>"女"</f>
        <v>女</v>
      </c>
      <c r="F39" s="8">
        <v>69.5</v>
      </c>
      <c r="G39" s="9">
        <v>75.36</v>
      </c>
      <c r="H39" s="9">
        <v>72.43</v>
      </c>
      <c r="I39" s="7">
        <v>3</v>
      </c>
    </row>
    <row r="40" customHeight="1" spans="1:9">
      <c r="A40" s="7" t="str">
        <f>"20223050723"</f>
        <v>20223050723</v>
      </c>
      <c r="B40" s="7" t="str">
        <f>"305"</f>
        <v>305</v>
      </c>
      <c r="C40" s="7" t="s">
        <v>13</v>
      </c>
      <c r="D40" s="7" t="str">
        <f>"余光德"</f>
        <v>余光德</v>
      </c>
      <c r="E40" s="7" t="str">
        <f>"男"</f>
        <v>男</v>
      </c>
      <c r="F40" s="8">
        <v>64.5</v>
      </c>
      <c r="G40" s="9">
        <v>75.88</v>
      </c>
      <c r="H40" s="9">
        <v>70.19</v>
      </c>
      <c r="I40" s="7">
        <v>4</v>
      </c>
    </row>
  </sheetData>
  <sortState ref="A3:H40">
    <sortCondition ref="B3:B40"/>
    <sortCondition ref="H3:H40" descending="1"/>
  </sortState>
  <mergeCells count="1">
    <mergeCell ref="A1:H1"/>
  </mergeCells>
  <printOptions horizontalCentered="1" verticalCentered="1"/>
  <pageMargins left="0.590277777777778" right="0.590277777777778" top="0.393055555555556" bottom="0.196527777777778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2022-03-02T07:34:00Z</dcterms:created>
  <dcterms:modified xsi:type="dcterms:W3CDTF">2022-03-06T03:12:10Z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556B2E63F7D44C398D6B3DB3A3C0E449</vt:lpwstr>
  </property>
  <property fmtid="{D5CDD505-2E9C-101B-9397-08002B2CF9AE}" pid="3" name="KSOProductBuildVer">
    <vt:lpwstr>2052-11.1.0.11365</vt:lpwstr>
  </property>
</Properties>
</file>