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3431_61c08b21ed632" sheetId="1" r:id="rId1"/>
  </sheets>
  <definedNames>
    <definedName name="_xlnm._FilterDatabase" localSheetId="0" hidden="1">'3431_61c08b21ed632'!$B$4:$D$200</definedName>
    <definedName name="_xlnm.Print_Area" localSheetId="0">'3431_61c08b21ed632'!$A$1:$E$213</definedName>
  </definedNames>
  <calcPr calcId="144525"/>
</workbook>
</file>

<file path=xl/sharedStrings.xml><?xml version="1.0" encoding="utf-8"?>
<sst xmlns="http://schemas.openxmlformats.org/spreadsheetml/2006/main" count="212" uniqueCount="50">
  <si>
    <t>附件：</t>
  </si>
  <si>
    <t>鄂尔多斯市康巴什区2021年面向社会公开招聘卫生专业                技术人员进入面试环节人员名单</t>
  </si>
  <si>
    <t>序号</t>
  </si>
  <si>
    <t>报考岗位</t>
  </si>
  <si>
    <t>考生姓名</t>
  </si>
  <si>
    <t>准考证号</t>
  </si>
  <si>
    <t>备注</t>
  </si>
  <si>
    <t>1_传染病防控</t>
  </si>
  <si>
    <t>11_妇产科、儿科、全科</t>
  </si>
  <si>
    <t>12_医学检验</t>
  </si>
  <si>
    <t>14_护理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</si>
  <si>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</si>
  <si>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15_全科</t>
  </si>
  <si>
    <t>16_中医</t>
  </si>
  <si>
    <t>递补</t>
  </si>
  <si>
    <t>18_医学检验</t>
  </si>
  <si>
    <t>19_超声</t>
  </si>
  <si>
    <t>2_地方病、职业病防治</t>
  </si>
  <si>
    <t>20_药剂</t>
  </si>
  <si>
    <t>21_护理</t>
  </si>
  <si>
    <t>22_临床</t>
  </si>
  <si>
    <t>23_中医</t>
  </si>
  <si>
    <t>24_医学检验</t>
  </si>
  <si>
    <t>25_超声</t>
  </si>
  <si>
    <t>26_药剂</t>
  </si>
  <si>
    <t>27_护理</t>
  </si>
  <si>
    <t>29_医学检验</t>
  </si>
  <si>
    <t>3_卫生检验</t>
  </si>
  <si>
    <t>30_放射</t>
  </si>
  <si>
    <t>31_口腔</t>
  </si>
  <si>
    <t>32_全科</t>
  </si>
  <si>
    <t>33_药剂</t>
  </si>
  <si>
    <t>34_医学检验</t>
  </si>
  <si>
    <t>35_护理</t>
  </si>
  <si>
    <t>37_医学检验</t>
  </si>
  <si>
    <t>38_放射</t>
  </si>
  <si>
    <t>39_口腔</t>
  </si>
  <si>
    <t>4_医学检验</t>
  </si>
  <si>
    <t>40_药剂</t>
  </si>
  <si>
    <t>41_医学检验</t>
  </si>
  <si>
    <t>42_超声</t>
  </si>
  <si>
    <t>43_放射</t>
  </si>
  <si>
    <t>44_口腔</t>
  </si>
  <si>
    <t>46_中医</t>
  </si>
  <si>
    <t>47_超声</t>
  </si>
  <si>
    <t>48_医学检验</t>
  </si>
  <si>
    <t>6_爱国卫生服务(公共事业管理)</t>
  </si>
  <si>
    <t>7_卫生健康综合监督辅岗(预防医学)</t>
  </si>
  <si>
    <t>8_卫生健康综合监督辅岗(临床医学)</t>
  </si>
  <si>
    <t>9_卫生健康综合监督辅岗(公共事业管理)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</si>
</sst>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20" fillId="24" borderId="1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0"/>
  <sheetViews>
    <sheetView tabSelected="1" topLeftCell="A16" workbookViewId="0">
      <selection activeCell="E213" sqref="A1:E213"/>
    </sheetView>
  </sheetViews>
  <sheetFormatPr defaultColWidth="9" defaultRowHeight="12.75" customHeight="1" outlineLevelCol="5"/>
  <cols>
    <col min="1" max="1" width="6.25" style="4" customWidth="1"/>
    <col min="2" max="2" width="36.5" style="1" customWidth="1"/>
    <col min="3" max="3" width="12.5" style="1" customWidth="1"/>
    <col min="4" max="4" width="13.375" style="1" customWidth="1"/>
    <col min="5" max="5" width="9" style="5"/>
    <col min="6" max="6" width="18.25" style="1"/>
    <col min="7" max="7" width="17.125" style="1"/>
    <col min="8" max="9" width="18.25" style="1"/>
    <col min="10" max="10" width="12.125" style="1" customWidth="1"/>
    <col min="11" max="11" width="9" style="1"/>
    <col min="12" max="15" width="18.25" style="1"/>
    <col min="16" max="18" width="9" style="1"/>
    <col min="19" max="21" width="18.25" style="1"/>
    <col min="22" max="24" width="9" style="1"/>
    <col min="25" max="30" width="18.25" style="1"/>
    <col min="31" max="39" width="9" style="1"/>
    <col min="40" max="41" width="18.25" style="1"/>
    <col min="42" max="45" width="9" style="1"/>
    <col min="46" max="47" width="18.25" style="1"/>
    <col min="48" max="16384" width="9" style="1"/>
  </cols>
  <sheetData>
    <row r="1" ht="18" customHeight="1" spans="1:1">
      <c r="A1" s="6" t="s">
        <v>0</v>
      </c>
    </row>
    <row r="2" ht="46" customHeight="1" spans="1:5">
      <c r="A2" s="7" t="s">
        <v>1</v>
      </c>
      <c r="B2" s="7"/>
      <c r="C2" s="7"/>
      <c r="D2" s="7"/>
      <c r="E2" s="7"/>
    </row>
    <row r="3" customHeight="1" spans="1:5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</row>
    <row r="4" s="1" customFormat="1" customHeight="1" spans="1:5">
      <c r="A4" s="11">
        <v>1</v>
      </c>
      <c r="B4" s="12" t="s">
        <v>7</v>
      </c>
      <c r="C4" s="13" t="str">
        <f>"汤溥泽"</f>
        <v>汤溥泽</v>
      </c>
      <c r="D4" s="13" t="str">
        <f>"15001010102"</f>
        <v>15001010102</v>
      </c>
      <c r="E4" s="11"/>
    </row>
    <row r="5" s="1" customFormat="1" customHeight="1" spans="1:5">
      <c r="A5" s="11">
        <v>2</v>
      </c>
      <c r="B5" s="12" t="s">
        <v>7</v>
      </c>
      <c r="C5" s="13" t="str">
        <f>"刘蕙"</f>
        <v>刘蕙</v>
      </c>
      <c r="D5" s="13" t="str">
        <f>"15001010101"</f>
        <v>15001010101</v>
      </c>
      <c r="E5" s="11"/>
    </row>
    <row r="6" s="1" customFormat="1" customHeight="1" spans="1:5">
      <c r="A6" s="11">
        <v>3</v>
      </c>
      <c r="B6" s="12" t="s">
        <v>7</v>
      </c>
      <c r="C6" s="13" t="str">
        <f>"郝丽"</f>
        <v>郝丽</v>
      </c>
      <c r="D6" s="13" t="str">
        <f>"15001010107"</f>
        <v>15001010107</v>
      </c>
      <c r="E6" s="11"/>
    </row>
    <row r="7" s="1" customFormat="1" customHeight="1" spans="1:5">
      <c r="A7" s="11">
        <v>4</v>
      </c>
      <c r="B7" s="12" t="s">
        <v>7</v>
      </c>
      <c r="C7" s="13" t="str">
        <f>"郭倩"</f>
        <v>郭倩</v>
      </c>
      <c r="D7" s="13" t="str">
        <f>"15001010103"</f>
        <v>15001010103</v>
      </c>
      <c r="E7" s="11"/>
    </row>
    <row r="8" s="1" customFormat="1" customHeight="1" spans="1:5">
      <c r="A8" s="11">
        <v>5</v>
      </c>
      <c r="B8" s="12" t="s">
        <v>8</v>
      </c>
      <c r="C8" s="13" t="str">
        <f>"雷谱"</f>
        <v>雷谱</v>
      </c>
      <c r="D8" s="13" t="str">
        <f>"15011010123"</f>
        <v>15011010123</v>
      </c>
      <c r="E8" s="11"/>
    </row>
    <row r="9" s="1" customFormat="1" customHeight="1" spans="1:5">
      <c r="A9" s="11">
        <v>6</v>
      </c>
      <c r="B9" s="12" t="s">
        <v>8</v>
      </c>
      <c r="C9" s="13" t="str">
        <f>"石斌斌"</f>
        <v>石斌斌</v>
      </c>
      <c r="D9" s="13" t="str">
        <f>"15011010121"</f>
        <v>15011010121</v>
      </c>
      <c r="E9" s="11"/>
    </row>
    <row r="10" s="1" customFormat="1" customHeight="1" spans="1:5">
      <c r="A10" s="11">
        <v>7</v>
      </c>
      <c r="B10" s="12" t="s">
        <v>8</v>
      </c>
      <c r="C10" s="13" t="str">
        <f>"刘星"</f>
        <v>刘星</v>
      </c>
      <c r="D10" s="13" t="str">
        <f>"15011010120"</f>
        <v>15011010120</v>
      </c>
      <c r="E10" s="11"/>
    </row>
    <row r="11" s="1" customFormat="1" customHeight="1" spans="1:5">
      <c r="A11" s="11">
        <v>8</v>
      </c>
      <c r="B11" s="12" t="s">
        <v>9</v>
      </c>
      <c r="C11" s="13" t="str">
        <f>"杜丽芳"</f>
        <v>杜丽芳</v>
      </c>
      <c r="D11" s="13" t="str">
        <f>"15012010124"</f>
        <v>15012010124</v>
      </c>
      <c r="E11" s="11"/>
    </row>
    <row r="12" s="1" customFormat="1" customHeight="1" spans="1:5">
      <c r="A12" s="11">
        <v>9</v>
      </c>
      <c r="B12" s="12" t="s">
        <v>9</v>
      </c>
      <c r="C12" s="13" t="str">
        <f>"强小涛"</f>
        <v>强小涛</v>
      </c>
      <c r="D12" s="13" t="str">
        <f>"15012010125"</f>
        <v>15012010125</v>
      </c>
      <c r="E12" s="11"/>
    </row>
    <row r="13" s="1" customFormat="1" customHeight="1" spans="1:5">
      <c r="A13" s="11">
        <v>10</v>
      </c>
      <c r="B13" s="12" t="s">
        <v>10</v>
      </c>
      <c r="C13" s="13" t="str">
        <f>"郝甲"</f>
        <v>郝甲</v>
      </c>
      <c r="D13" s="13" t="str">
        <f>"15014010213"</f>
        <v>15014010213</v>
      </c>
      <c r="E13" s="11"/>
    </row>
    <row r="14" s="1" customFormat="1" customHeight="1" spans="1:5">
      <c r="A14" s="11">
        <v>11</v>
      </c>
      <c r="B14" s="12" t="s">
        <v>10</v>
      </c>
      <c r="C14" s="13" t="str">
        <f>"张颖"</f>
        <v>张颖</v>
      </c>
      <c r="D14" s="13" t="str">
        <f>"15014010305"</f>
        <v>15014010305</v>
      </c>
      <c r="E14" s="11"/>
    </row>
    <row r="15" s="1" customFormat="1" customHeight="1" spans="1:5">
      <c r="A15" s="11">
        <v>12</v>
      </c>
      <c r="B15" s="12" t="s">
        <v>10</v>
      </c>
      <c r="C15" s="13" t="str">
        <f>"丁小敏"</f>
        <v>丁小敏</v>
      </c>
      <c r="D15" s="13" t="str">
        <f>"15014010406"</f>
        <v>15014010406</v>
      </c>
      <c r="E15" s="11"/>
    </row>
    <row r="16" s="1" customFormat="1" customHeight="1" spans="1:5">
      <c r="A16" s="11">
        <v>13</v>
      </c>
      <c r="B16" s="12" t="s">
        <v>10</v>
      </c>
      <c r="C16" s="13" t="str">
        <f>"樊晓蕊"</f>
        <v>樊晓蕊</v>
      </c>
      <c r="D16" s="13" t="str">
        <f>"15014010203"</f>
        <v>15014010203</v>
      </c>
      <c r="E16" s="11"/>
    </row>
    <row r="17" s="1" customFormat="1" customHeight="1" spans="1:5">
      <c r="A17" s="11">
        <v>14</v>
      </c>
      <c r="B17" s="12" t="s">
        <v>10</v>
      </c>
      <c r="C17" s="13" t="str">
        <f>"贾耀华"</f>
        <v>贾耀华</v>
      </c>
      <c r="D17" s="13" t="str">
        <f>"15014010419"</f>
        <v>15014010419</v>
      </c>
      <c r="E17" s="11"/>
    </row>
    <row r="18" s="1" customFormat="1" customHeight="1" spans="1:5">
      <c r="A18" s="11">
        <v>15</v>
      </c>
      <c r="B18" s="12" t="s">
        <v>10</v>
      </c>
      <c r="C18" s="13" t="str">
        <f>"吴海燕"</f>
        <v>吴海燕</v>
      </c>
      <c r="D18" s="13" t="str">
        <f>"15014010429"</f>
        <v>15014010429</v>
      </c>
      <c r="E18" s="11"/>
    </row>
    <row r="19" s="1" customFormat="1" customHeight="1" spans="1:5">
      <c r="A19" s="11">
        <v>16</v>
      </c>
      <c r="B19" s="12" t="s">
        <v>10</v>
      </c>
      <c r="C19" s="13" t="str">
        <f>"乌日娜"</f>
        <v>乌日娜</v>
      </c>
      <c r="D19" s="13" t="str">
        <f>"15014010308"</f>
        <v>15014010308</v>
      </c>
      <c r="E19" s="11"/>
    </row>
    <row r="20" s="1" customFormat="1" customHeight="1" spans="1:5">
      <c r="A20" s="11">
        <v>17</v>
      </c>
      <c r="B20" s="12" t="s">
        <v>10</v>
      </c>
      <c r="C20" s="13" t="str">
        <f>"刘洋"</f>
        <v>刘洋</v>
      </c>
      <c r="D20" s="13" t="str">
        <f>"15014010901"</f>
        <v>15014010901</v>
      </c>
      <c r="E20" s="11"/>
    </row>
    <row r="21" s="1" customFormat="1" customHeight="1" spans="1:6">
      <c r="A21" s="11">
        <v>18</v>
      </c>
      <c r="B21" s="12" t="s">
        <v>10</v>
      </c>
      <c r="C21" s="13" t="str">
        <f>"王雅娇"</f>
        <v>王雅娇</v>
      </c>
      <c r="D21" s="13" t="str">
        <f>"15014010421"</f>
        <v>15014010421</v>
      </c>
      <c r="E21" s="11"/>
      <c r="F21" s="1" t="s">
        <v>11</v>
      </c>
    </row>
    <row r="22" s="1" customFormat="1" customHeight="1" spans="1:5">
      <c r="A22" s="11">
        <v>19</v>
      </c>
      <c r="B22" s="12" t="s">
        <v>10</v>
      </c>
      <c r="C22" s="13" t="str">
        <f>"李若男"</f>
        <v>李若男</v>
      </c>
      <c r="D22" s="13" t="str">
        <f>"15014010804"</f>
        <v>15014010804</v>
      </c>
      <c r="E22" s="11"/>
    </row>
    <row r="23" s="1" customFormat="1" customHeight="1" spans="1:5">
      <c r="A23" s="11">
        <v>20</v>
      </c>
      <c r="B23" s="12" t="s">
        <v>10</v>
      </c>
      <c r="C23" s="13" t="str">
        <f>"韩春雨"</f>
        <v>韩春雨</v>
      </c>
      <c r="D23" s="13" t="str">
        <f>"15014010618"</f>
        <v>15014010618</v>
      </c>
      <c r="E23" s="11"/>
    </row>
    <row r="24" s="1" customFormat="1" customHeight="1" spans="1:5">
      <c r="A24" s="11">
        <v>21</v>
      </c>
      <c r="B24" s="12" t="s">
        <v>10</v>
      </c>
      <c r="C24" s="13" t="str">
        <f>"樊小娟"</f>
        <v>樊小娟</v>
      </c>
      <c r="D24" s="13" t="str">
        <f>"15014010930"</f>
        <v>15014010930</v>
      </c>
      <c r="E24" s="11"/>
    </row>
    <row r="25" s="1" customFormat="1" customHeight="1" spans="1:5">
      <c r="A25" s="11">
        <v>22</v>
      </c>
      <c r="B25" s="12" t="s">
        <v>10</v>
      </c>
      <c r="C25" s="13" t="str">
        <f>"郑园园"</f>
        <v>郑园园</v>
      </c>
      <c r="D25" s="13" t="str">
        <f>"15014011220"</f>
        <v>15014011220</v>
      </c>
      <c r="E25" s="11"/>
    </row>
    <row r="26" s="1" customFormat="1" customHeight="1" spans="1:5">
      <c r="A26" s="11">
        <v>23</v>
      </c>
      <c r="B26" s="12" t="s">
        <v>10</v>
      </c>
      <c r="C26" s="13" t="str">
        <f>"徐锁"</f>
        <v>徐锁</v>
      </c>
      <c r="D26" s="13" t="str">
        <f>"15014011304"</f>
        <v>15014011304</v>
      </c>
      <c r="E26" s="11"/>
    </row>
    <row r="27" s="1" customFormat="1" customHeight="1" spans="1:5">
      <c r="A27" s="11">
        <v>24</v>
      </c>
      <c r="B27" s="12" t="s">
        <v>10</v>
      </c>
      <c r="C27" s="13" t="str">
        <f>"王欢"</f>
        <v>王欢</v>
      </c>
      <c r="D27" s="13" t="str">
        <f>"15014011714"</f>
        <v>15014011714</v>
      </c>
      <c r="E27" s="11"/>
    </row>
    <row r="28" s="1" customFormat="1" customHeight="1" spans="1:5">
      <c r="A28" s="11">
        <v>25</v>
      </c>
      <c r="B28" s="12" t="s">
        <v>12</v>
      </c>
      <c r="C28" s="13" t="str">
        <f>"李方超"</f>
        <v>李方超</v>
      </c>
      <c r="D28" s="13" t="str">
        <f>"15015011813"</f>
        <v>15015011813</v>
      </c>
      <c r="E28" s="11"/>
    </row>
    <row r="29" s="1" customFormat="1" customHeight="1" spans="1:5">
      <c r="A29" s="11">
        <v>26</v>
      </c>
      <c r="B29" s="12" t="s">
        <v>12</v>
      </c>
      <c r="C29" s="13" t="str">
        <f>"王欢"</f>
        <v>王欢</v>
      </c>
      <c r="D29" s="13" t="str">
        <f>"15015011814"</f>
        <v>15015011814</v>
      </c>
      <c r="E29" s="11"/>
    </row>
    <row r="30" s="1" customFormat="1" customHeight="1" spans="1:5">
      <c r="A30" s="11">
        <v>27</v>
      </c>
      <c r="B30" s="12" t="s">
        <v>13</v>
      </c>
      <c r="C30" s="13" t="str">
        <f>"崔小伟"</f>
        <v>崔小伟</v>
      </c>
      <c r="D30" s="13" t="str">
        <f>"15016011822"</f>
        <v>15016011822</v>
      </c>
      <c r="E30" s="11"/>
    </row>
    <row r="31" s="1" customFormat="1" customHeight="1" spans="1:5">
      <c r="A31" s="11">
        <v>28</v>
      </c>
      <c r="B31" s="12" t="s">
        <v>13</v>
      </c>
      <c r="C31" s="13" t="str">
        <f>"陈玥"</f>
        <v>陈玥</v>
      </c>
      <c r="D31" s="13" t="str">
        <f>"15016011823"</f>
        <v>15016011823</v>
      </c>
      <c r="E31" s="11"/>
    </row>
    <row r="32" s="1" customFormat="1" customHeight="1" spans="1:5">
      <c r="A32" s="11">
        <v>29</v>
      </c>
      <c r="B32" s="14" t="s">
        <v>13</v>
      </c>
      <c r="C32" s="15" t="str">
        <f>"苗普兴"</f>
        <v>苗普兴</v>
      </c>
      <c r="D32" s="15" t="str">
        <f>"15016011821"</f>
        <v>15016011821</v>
      </c>
      <c r="E32" s="11"/>
    </row>
    <row r="33" s="2" customFormat="1" customHeight="1" spans="1:5">
      <c r="A33" s="11">
        <v>30</v>
      </c>
      <c r="B33" s="12" t="s">
        <v>13</v>
      </c>
      <c r="C33" s="13" t="str">
        <f>"任嘉丽"</f>
        <v>任嘉丽</v>
      </c>
      <c r="D33" s="13" t="str">
        <f>"15016011819"</f>
        <v>15016011819</v>
      </c>
      <c r="E33" s="11" t="s">
        <v>14</v>
      </c>
    </row>
    <row r="34" s="1" customFormat="1" customHeight="1" spans="1:5">
      <c r="A34" s="11">
        <v>31</v>
      </c>
      <c r="B34" s="12" t="s">
        <v>13</v>
      </c>
      <c r="C34" s="13" t="str">
        <f>"张鑫"</f>
        <v>张鑫</v>
      </c>
      <c r="D34" s="13" t="str">
        <f>"15016011827"</f>
        <v>15016011827</v>
      </c>
      <c r="E34" s="11"/>
    </row>
    <row r="35" s="1" customFormat="1" customHeight="1" spans="1:5">
      <c r="A35" s="11">
        <v>32</v>
      </c>
      <c r="B35" s="12" t="s">
        <v>15</v>
      </c>
      <c r="C35" s="13" t="str">
        <f>"祁星"</f>
        <v>祁星</v>
      </c>
      <c r="D35" s="13" t="str">
        <f>"15018011901"</f>
        <v>15018011901</v>
      </c>
      <c r="E35" s="11"/>
    </row>
    <row r="36" s="1" customFormat="1" customHeight="1" spans="1:5">
      <c r="A36" s="11">
        <v>33</v>
      </c>
      <c r="B36" s="12" t="s">
        <v>15</v>
      </c>
      <c r="C36" s="13" t="str">
        <f>"袁硕锴"</f>
        <v>袁硕锴</v>
      </c>
      <c r="D36" s="13" t="str">
        <f>"15018011829"</f>
        <v>15018011829</v>
      </c>
      <c r="E36" s="11"/>
    </row>
    <row r="37" s="1" customFormat="1" customHeight="1" spans="1:5">
      <c r="A37" s="11">
        <v>34</v>
      </c>
      <c r="B37" s="12" t="s">
        <v>15</v>
      </c>
      <c r="C37" s="13" t="str">
        <f>"袁娜"</f>
        <v>袁娜</v>
      </c>
      <c r="D37" s="13" t="str">
        <f>"15018011830"</f>
        <v>15018011830</v>
      </c>
      <c r="E37" s="11"/>
    </row>
    <row r="38" s="1" customFormat="1" customHeight="1" spans="1:5">
      <c r="A38" s="11">
        <v>35</v>
      </c>
      <c r="B38" s="12" t="s">
        <v>16</v>
      </c>
      <c r="C38" s="13" t="str">
        <f>"王洋洋"</f>
        <v>王洋洋</v>
      </c>
      <c r="D38" s="13" t="str">
        <f>"15019011902"</f>
        <v>15019011902</v>
      </c>
      <c r="E38" s="11"/>
    </row>
    <row r="39" s="1" customFormat="1" customHeight="1" spans="1:5">
      <c r="A39" s="11">
        <v>36</v>
      </c>
      <c r="B39" s="12" t="s">
        <v>16</v>
      </c>
      <c r="C39" s="13" t="str">
        <f>"翟旺"</f>
        <v>翟旺</v>
      </c>
      <c r="D39" s="13" t="str">
        <f>"15019011904"</f>
        <v>15019011904</v>
      </c>
      <c r="E39" s="11"/>
    </row>
    <row r="40" s="1" customFormat="1" customHeight="1" spans="1:5">
      <c r="A40" s="11">
        <v>37</v>
      </c>
      <c r="B40" s="12" t="s">
        <v>17</v>
      </c>
      <c r="C40" s="13" t="str">
        <f>"郝超强"</f>
        <v>郝超强</v>
      </c>
      <c r="D40" s="13" t="str">
        <f>"15002011907"</f>
        <v>15002011907</v>
      </c>
      <c r="E40" s="11"/>
    </row>
    <row r="41" s="1" customFormat="1" customHeight="1" spans="1:5">
      <c r="A41" s="11">
        <v>38</v>
      </c>
      <c r="B41" s="12" t="s">
        <v>17</v>
      </c>
      <c r="C41" s="13" t="str">
        <f>"陈露"</f>
        <v>陈露</v>
      </c>
      <c r="D41" s="13" t="str">
        <f>"15002011912"</f>
        <v>15002011912</v>
      </c>
      <c r="E41" s="11"/>
    </row>
    <row r="42" s="3" customFormat="1" customHeight="1" spans="1:5">
      <c r="A42" s="11">
        <v>39</v>
      </c>
      <c r="B42" s="16" t="s">
        <v>17</v>
      </c>
      <c r="C42" s="17" t="str">
        <f>"陈敏"</f>
        <v>陈敏</v>
      </c>
      <c r="D42" s="17" t="str">
        <f>"15002011908"</f>
        <v>15002011908</v>
      </c>
      <c r="E42" s="18"/>
    </row>
    <row r="43" s="1" customFormat="1" customHeight="1" spans="1:5">
      <c r="A43" s="11">
        <v>40</v>
      </c>
      <c r="B43" s="12" t="s">
        <v>17</v>
      </c>
      <c r="C43" s="13" t="str">
        <f>"杜荣"</f>
        <v>杜荣</v>
      </c>
      <c r="D43" s="13" t="str">
        <f>"15002011909"</f>
        <v>15002011909</v>
      </c>
      <c r="E43" s="11"/>
    </row>
    <row r="44" s="1" customFormat="1" customHeight="1" spans="1:5">
      <c r="A44" s="11">
        <v>41</v>
      </c>
      <c r="B44" s="12" t="s">
        <v>17</v>
      </c>
      <c r="C44" s="13" t="str">
        <f>"李杉杉"</f>
        <v>李杉杉</v>
      </c>
      <c r="D44" s="13" t="str">
        <f>"15002011917"</f>
        <v>15002011917</v>
      </c>
      <c r="E44" s="11"/>
    </row>
    <row r="45" s="1" customFormat="1" customHeight="1" spans="1:5">
      <c r="A45" s="11">
        <v>42</v>
      </c>
      <c r="B45" s="12" t="s">
        <v>17</v>
      </c>
      <c r="C45" s="13" t="str">
        <f>"杭凯凯"</f>
        <v>杭凯凯</v>
      </c>
      <c r="D45" s="13" t="str">
        <f>"15002011919"</f>
        <v>15002011919</v>
      </c>
      <c r="E45" s="11"/>
    </row>
    <row r="46" s="1" customFormat="1" customHeight="1" spans="1:5">
      <c r="A46" s="11">
        <v>43</v>
      </c>
      <c r="B46" s="12" t="s">
        <v>17</v>
      </c>
      <c r="C46" s="13" t="str">
        <f>"阿雅斯"</f>
        <v>阿雅斯</v>
      </c>
      <c r="D46" s="13" t="str">
        <f>"15002011914"</f>
        <v>15002011914</v>
      </c>
      <c r="E46" s="11"/>
    </row>
    <row r="47" s="1" customFormat="1" customHeight="1" spans="1:5">
      <c r="A47" s="11">
        <v>44</v>
      </c>
      <c r="B47" s="12" t="s">
        <v>17</v>
      </c>
      <c r="C47" s="13" t="str">
        <f>"杨艳"</f>
        <v>杨艳</v>
      </c>
      <c r="D47" s="13" t="str">
        <f>"15002011921"</f>
        <v>15002011921</v>
      </c>
      <c r="E47" s="11"/>
    </row>
    <row r="48" s="1" customFormat="1" customHeight="1" spans="1:5">
      <c r="A48" s="11">
        <v>45</v>
      </c>
      <c r="B48" s="12" t="s">
        <v>17</v>
      </c>
      <c r="C48" s="13" t="str">
        <f>"周金霞"</f>
        <v>周金霞</v>
      </c>
      <c r="D48" s="13" t="str">
        <f>"15002011920"</f>
        <v>15002011920</v>
      </c>
      <c r="E48" s="11"/>
    </row>
    <row r="49" s="1" customFormat="1" customHeight="1" spans="1:5">
      <c r="A49" s="11">
        <v>46</v>
      </c>
      <c r="B49" s="12" t="s">
        <v>18</v>
      </c>
      <c r="C49" s="13" t="str">
        <f>"王禄"</f>
        <v>王禄</v>
      </c>
      <c r="D49" s="13" t="str">
        <f>"15020012002"</f>
        <v>15020012002</v>
      </c>
      <c r="E49" s="11"/>
    </row>
    <row r="50" s="1" customFormat="1" customHeight="1" spans="1:5">
      <c r="A50" s="11">
        <v>47</v>
      </c>
      <c r="B50" s="12" t="s">
        <v>18</v>
      </c>
      <c r="C50" s="13" t="str">
        <f>"闫紫絮"</f>
        <v>闫紫絮</v>
      </c>
      <c r="D50" s="13" t="str">
        <f>"15020011925"</f>
        <v>15020011925</v>
      </c>
      <c r="E50" s="11"/>
    </row>
    <row r="51" s="1" customFormat="1" customHeight="1" spans="1:5">
      <c r="A51" s="11">
        <v>48</v>
      </c>
      <c r="B51" s="12" t="s">
        <v>18</v>
      </c>
      <c r="C51" s="13" t="str">
        <f>"苗健睿"</f>
        <v>苗健睿</v>
      </c>
      <c r="D51" s="13" t="str">
        <f>"15020011927"</f>
        <v>15020011927</v>
      </c>
      <c r="E51" s="11"/>
    </row>
    <row r="52" s="1" customFormat="1" customHeight="1" spans="1:5">
      <c r="A52" s="11">
        <v>49</v>
      </c>
      <c r="B52" s="12" t="s">
        <v>18</v>
      </c>
      <c r="C52" s="13" t="str">
        <f>"郭庆"</f>
        <v>郭庆</v>
      </c>
      <c r="D52" s="13" t="str">
        <f>"15020012007"</f>
        <v>15020012007</v>
      </c>
      <c r="E52" s="11"/>
    </row>
    <row r="53" s="1" customFormat="1" customHeight="1" spans="1:5">
      <c r="A53" s="11">
        <v>50</v>
      </c>
      <c r="B53" s="12" t="s">
        <v>18</v>
      </c>
      <c r="C53" s="13" t="str">
        <f>"苗丹"</f>
        <v>苗丹</v>
      </c>
      <c r="D53" s="13" t="str">
        <f>"15020012010"</f>
        <v>15020012010</v>
      </c>
      <c r="E53" s="11"/>
    </row>
    <row r="54" s="1" customFormat="1" customHeight="1" spans="1:5">
      <c r="A54" s="11">
        <v>51</v>
      </c>
      <c r="B54" s="12" t="s">
        <v>18</v>
      </c>
      <c r="C54" s="13" t="str">
        <f>"阿茹娜"</f>
        <v>阿茹娜</v>
      </c>
      <c r="D54" s="13" t="str">
        <f>"15020012012"</f>
        <v>15020012012</v>
      </c>
      <c r="E54" s="11" t="s">
        <v>14</v>
      </c>
    </row>
    <row r="55" s="1" customFormat="1" customHeight="1" spans="1:5">
      <c r="A55" s="11">
        <v>52</v>
      </c>
      <c r="B55" s="12" t="s">
        <v>19</v>
      </c>
      <c r="C55" s="13" t="str">
        <f>"吴燕"</f>
        <v>吴燕</v>
      </c>
      <c r="D55" s="13" t="str">
        <f>"15021012103"</f>
        <v>15021012103</v>
      </c>
      <c r="E55" s="11"/>
    </row>
    <row r="56" s="1" customFormat="1" customHeight="1" spans="1:5">
      <c r="A56" s="11">
        <v>53</v>
      </c>
      <c r="B56" s="12" t="s">
        <v>19</v>
      </c>
      <c r="C56" s="13" t="str">
        <f>"辛乐"</f>
        <v>辛乐</v>
      </c>
      <c r="D56" s="13" t="str">
        <f>"15021012018"</f>
        <v>15021012018</v>
      </c>
      <c r="E56" s="11"/>
    </row>
    <row r="57" s="1" customFormat="1" customHeight="1" spans="1:5">
      <c r="A57" s="11">
        <v>54</v>
      </c>
      <c r="B57" s="12" t="s">
        <v>19</v>
      </c>
      <c r="C57" s="13" t="str">
        <f>"赵慧"</f>
        <v>赵慧</v>
      </c>
      <c r="D57" s="13" t="str">
        <f>"15021012127"</f>
        <v>15021012127</v>
      </c>
      <c r="E57" s="11"/>
    </row>
    <row r="58" s="1" customFormat="1" customHeight="1" spans="1:5">
      <c r="A58" s="11">
        <v>55</v>
      </c>
      <c r="B58" s="12" t="s">
        <v>19</v>
      </c>
      <c r="C58" s="13" t="str">
        <f>"都日娜"</f>
        <v>都日娜</v>
      </c>
      <c r="D58" s="13" t="str">
        <f>"15021012223"</f>
        <v>15021012223</v>
      </c>
      <c r="E58" s="11"/>
    </row>
    <row r="59" s="1" customFormat="1" customHeight="1" spans="1:5">
      <c r="A59" s="11">
        <v>56</v>
      </c>
      <c r="B59" s="12" t="s">
        <v>19</v>
      </c>
      <c r="C59" s="13" t="str">
        <f>"龚昊南"</f>
        <v>龚昊南</v>
      </c>
      <c r="D59" s="13" t="str">
        <f>"15021012306"</f>
        <v>15021012306</v>
      </c>
      <c r="E59" s="11"/>
    </row>
    <row r="60" s="1" customFormat="1" customHeight="1" spans="1:5">
      <c r="A60" s="11">
        <v>57</v>
      </c>
      <c r="B60" s="12" t="s">
        <v>19</v>
      </c>
      <c r="C60" s="13" t="str">
        <f>"杨露"</f>
        <v>杨露</v>
      </c>
      <c r="D60" s="13" t="str">
        <f>"15021014005"</f>
        <v>15021014005</v>
      </c>
      <c r="E60" s="11"/>
    </row>
    <row r="61" s="1" customFormat="1" customHeight="1" spans="1:5">
      <c r="A61" s="11">
        <v>58</v>
      </c>
      <c r="B61" s="12" t="s">
        <v>19</v>
      </c>
      <c r="C61" s="13" t="str">
        <f>"杨悦彤"</f>
        <v>杨悦彤</v>
      </c>
      <c r="D61" s="13" t="str">
        <f>"15021012312"</f>
        <v>15021012312</v>
      </c>
      <c r="E61" s="11"/>
    </row>
    <row r="62" s="1" customFormat="1" customHeight="1" spans="1:5">
      <c r="A62" s="11">
        <v>59</v>
      </c>
      <c r="B62" s="12" t="s">
        <v>19</v>
      </c>
      <c r="C62" s="13" t="str">
        <f>"张倩"</f>
        <v>张倩</v>
      </c>
      <c r="D62" s="13" t="str">
        <f>"15021012301"</f>
        <v>15021012301</v>
      </c>
      <c r="E62" s="11"/>
    </row>
    <row r="63" s="1" customFormat="1" customHeight="1" spans="1:5">
      <c r="A63" s="11">
        <v>60</v>
      </c>
      <c r="B63" s="12" t="s">
        <v>19</v>
      </c>
      <c r="C63" s="13" t="str">
        <f>"刘洁"</f>
        <v>刘洁</v>
      </c>
      <c r="D63" s="13" t="str">
        <f>"15021012902"</f>
        <v>15021012902</v>
      </c>
      <c r="E63" s="11"/>
    </row>
    <row r="64" s="1" customFormat="1" customHeight="1" spans="1:5">
      <c r="A64" s="11">
        <v>61</v>
      </c>
      <c r="B64" s="12" t="s">
        <v>19</v>
      </c>
      <c r="C64" s="13" t="str">
        <f>"杨苗"</f>
        <v>杨苗</v>
      </c>
      <c r="D64" s="13" t="str">
        <f>"15021012708"</f>
        <v>15021012708</v>
      </c>
      <c r="E64" s="11"/>
    </row>
    <row r="65" s="1" customFormat="1" customHeight="1" spans="1:5">
      <c r="A65" s="11">
        <v>62</v>
      </c>
      <c r="B65" s="12" t="s">
        <v>19</v>
      </c>
      <c r="C65" s="13" t="str">
        <f>"石雪"</f>
        <v>石雪</v>
      </c>
      <c r="D65" s="13" t="str">
        <f>"15021013511"</f>
        <v>15021013511</v>
      </c>
      <c r="E65" s="11"/>
    </row>
    <row r="66" s="1" customFormat="1" ht="13.5" spans="1:5">
      <c r="A66" s="11">
        <v>63</v>
      </c>
      <c r="B66" s="12" t="s">
        <v>19</v>
      </c>
      <c r="C66" s="13" t="str">
        <f>"塔娜"</f>
        <v>塔娜</v>
      </c>
      <c r="D66" s="13" t="str">
        <f>"15021013021"</f>
        <v>15021013021</v>
      </c>
      <c r="E66" s="11"/>
    </row>
    <row r="67" s="1" customFormat="1" customHeight="1" spans="1:5">
      <c r="A67" s="11">
        <v>64</v>
      </c>
      <c r="B67" s="12" t="s">
        <v>19</v>
      </c>
      <c r="C67" s="13" t="str">
        <f>"刘叶"</f>
        <v>刘叶</v>
      </c>
      <c r="D67" s="13" t="str">
        <f>"15021012614"</f>
        <v>15021012614</v>
      </c>
      <c r="E67" s="11"/>
    </row>
    <row r="68" s="1" customFormat="1" customHeight="1" spans="1:5">
      <c r="A68" s="11">
        <v>65</v>
      </c>
      <c r="B68" s="12" t="s">
        <v>19</v>
      </c>
      <c r="C68" s="13" t="str">
        <f>"刘乐"</f>
        <v>刘乐</v>
      </c>
      <c r="D68" s="13" t="str">
        <f>"15021012504"</f>
        <v>15021012504</v>
      </c>
      <c r="E68" s="11"/>
    </row>
    <row r="69" s="1" customFormat="1" customHeight="1" spans="1:5">
      <c r="A69" s="11">
        <v>66</v>
      </c>
      <c r="B69" s="12" t="s">
        <v>19</v>
      </c>
      <c r="C69" s="13" t="str">
        <f>"王新愿"</f>
        <v>王新愿</v>
      </c>
      <c r="D69" s="13" t="str">
        <f>"15021013909"</f>
        <v>15021013909</v>
      </c>
      <c r="E69" s="11"/>
    </row>
    <row r="70" s="1" customFormat="1" customHeight="1" spans="1:5">
      <c r="A70" s="11">
        <v>67</v>
      </c>
      <c r="B70" s="12" t="s">
        <v>19</v>
      </c>
      <c r="C70" s="13" t="str">
        <f>"丁月欣"</f>
        <v>丁月欣</v>
      </c>
      <c r="D70" s="13" t="str">
        <f>"15021012925"</f>
        <v>15021012925</v>
      </c>
      <c r="E70" s="11"/>
    </row>
    <row r="71" s="1" customFormat="1" customHeight="1" spans="1:5">
      <c r="A71" s="11">
        <v>68</v>
      </c>
      <c r="B71" s="12" t="s">
        <v>19</v>
      </c>
      <c r="C71" s="13" t="str">
        <f>"丁媛"</f>
        <v>丁媛</v>
      </c>
      <c r="D71" s="13" t="str">
        <f>"15021013525"</f>
        <v>15021013525</v>
      </c>
      <c r="E71" s="11" t="s">
        <v>14</v>
      </c>
    </row>
    <row r="72" s="1" customFormat="1" customHeight="1" spans="1:5">
      <c r="A72" s="11">
        <v>69</v>
      </c>
      <c r="B72" s="12" t="s">
        <v>19</v>
      </c>
      <c r="C72" s="13" t="str">
        <f>"李慧"</f>
        <v>李慧</v>
      </c>
      <c r="D72" s="13" t="str">
        <f>"15021012728"</f>
        <v>15021012728</v>
      </c>
      <c r="E72" s="11"/>
    </row>
    <row r="73" s="1" customFormat="1" customHeight="1" spans="1:5">
      <c r="A73" s="11">
        <v>70</v>
      </c>
      <c r="B73" s="12" t="s">
        <v>19</v>
      </c>
      <c r="C73" s="13" t="str">
        <f>"高毛毛"</f>
        <v>高毛毛</v>
      </c>
      <c r="D73" s="13" t="str">
        <f>"15021012723"</f>
        <v>15021012723</v>
      </c>
      <c r="E73" s="11"/>
    </row>
    <row r="74" s="1" customFormat="1" customHeight="1" spans="1:5">
      <c r="A74" s="11">
        <v>71</v>
      </c>
      <c r="B74" s="12" t="s">
        <v>19</v>
      </c>
      <c r="C74" s="13" t="str">
        <f>"李丹"</f>
        <v>李丹</v>
      </c>
      <c r="D74" s="13" t="str">
        <f>"15021013713"</f>
        <v>15021013713</v>
      </c>
      <c r="E74" s="11"/>
    </row>
    <row r="75" s="1" customFormat="1" customHeight="1" spans="1:5">
      <c r="A75" s="11">
        <v>72</v>
      </c>
      <c r="B75" s="12" t="s">
        <v>19</v>
      </c>
      <c r="C75" s="13" t="str">
        <f>"吴沂芳"</f>
        <v>吴沂芳</v>
      </c>
      <c r="D75" s="13" t="str">
        <f>"15021013111"</f>
        <v>15021013111</v>
      </c>
      <c r="E75" s="11"/>
    </row>
    <row r="76" s="1" customFormat="1" customHeight="1" spans="1:5">
      <c r="A76" s="11">
        <v>73</v>
      </c>
      <c r="B76" s="12" t="s">
        <v>19</v>
      </c>
      <c r="C76" s="13" t="str">
        <f>"杨少华"</f>
        <v>杨少华</v>
      </c>
      <c r="D76" s="13" t="str">
        <f>"15021014105"</f>
        <v>15021014105</v>
      </c>
      <c r="E76" s="11"/>
    </row>
    <row r="77" s="1" customFormat="1" customHeight="1" spans="1:5">
      <c r="A77" s="11">
        <v>74</v>
      </c>
      <c r="B77" s="12" t="s">
        <v>19</v>
      </c>
      <c r="C77" s="13" t="str">
        <f>"李昊鲜"</f>
        <v>李昊鲜</v>
      </c>
      <c r="D77" s="13" t="str">
        <f>"15021013910"</f>
        <v>15021013910</v>
      </c>
      <c r="E77" s="11"/>
    </row>
    <row r="78" s="1" customFormat="1" customHeight="1" spans="1:5">
      <c r="A78" s="11">
        <v>75</v>
      </c>
      <c r="B78" s="12" t="s">
        <v>19</v>
      </c>
      <c r="C78" s="13" t="str">
        <f>"石园"</f>
        <v>石园</v>
      </c>
      <c r="D78" s="13" t="str">
        <f>"15021013408"</f>
        <v>15021013408</v>
      </c>
      <c r="E78" s="11"/>
    </row>
    <row r="79" s="1" customFormat="1" customHeight="1" spans="1:5">
      <c r="A79" s="11">
        <v>76</v>
      </c>
      <c r="B79" s="12" t="s">
        <v>19</v>
      </c>
      <c r="C79" s="13" t="str">
        <f>"王丽娜"</f>
        <v>王丽娜</v>
      </c>
      <c r="D79" s="13" t="str">
        <f>"15021013715"</f>
        <v>15021013715</v>
      </c>
      <c r="E79" s="11"/>
    </row>
    <row r="80" s="1" customFormat="1" customHeight="1" spans="1:5">
      <c r="A80" s="11">
        <v>77</v>
      </c>
      <c r="B80" s="12" t="s">
        <v>19</v>
      </c>
      <c r="C80" s="13" t="str">
        <f>"任宇亭"</f>
        <v>任宇亭</v>
      </c>
      <c r="D80" s="13" t="str">
        <f>"15021014220"</f>
        <v>15021014220</v>
      </c>
      <c r="E80" s="11"/>
    </row>
    <row r="81" s="1" customFormat="1" customHeight="1" spans="1:5">
      <c r="A81" s="11">
        <v>78</v>
      </c>
      <c r="B81" s="12" t="s">
        <v>19</v>
      </c>
      <c r="C81" s="13" t="str">
        <f>"杨娜"</f>
        <v>杨娜</v>
      </c>
      <c r="D81" s="13" t="str">
        <f>"15021013607"</f>
        <v>15021013607</v>
      </c>
      <c r="E81" s="11"/>
    </row>
    <row r="82" s="1" customFormat="1" customHeight="1" spans="1:5">
      <c r="A82" s="11">
        <v>79</v>
      </c>
      <c r="B82" s="12" t="s">
        <v>19</v>
      </c>
      <c r="C82" s="13" t="str">
        <f>"牛燕"</f>
        <v>牛燕</v>
      </c>
      <c r="D82" s="13" t="str">
        <f>"15021013923"</f>
        <v>15021013923</v>
      </c>
      <c r="E82" s="11"/>
    </row>
    <row r="83" s="1" customFormat="1" customHeight="1" spans="1:5">
      <c r="A83" s="11">
        <v>80</v>
      </c>
      <c r="B83" s="12" t="s">
        <v>19</v>
      </c>
      <c r="C83" s="13" t="str">
        <f>"周慧"</f>
        <v>周慧</v>
      </c>
      <c r="D83" s="13" t="str">
        <f>"15021014317"</f>
        <v>15021014317</v>
      </c>
      <c r="E83" s="11"/>
    </row>
    <row r="84" s="1" customFormat="1" customHeight="1" spans="1:5">
      <c r="A84" s="11">
        <v>81</v>
      </c>
      <c r="B84" s="12" t="s">
        <v>19</v>
      </c>
      <c r="C84" s="13" t="str">
        <f>"郝元溦"</f>
        <v>郝元溦</v>
      </c>
      <c r="D84" s="13" t="str">
        <f>"15021013805"</f>
        <v>15021013805</v>
      </c>
      <c r="E84" s="11"/>
    </row>
    <row r="85" s="1" customFormat="1" customHeight="1" spans="1:5">
      <c r="A85" s="11">
        <v>82</v>
      </c>
      <c r="B85" s="12" t="s">
        <v>19</v>
      </c>
      <c r="C85" s="13" t="str">
        <f>"杨洁"</f>
        <v>杨洁</v>
      </c>
      <c r="D85" s="13" t="str">
        <f>"15021014002"</f>
        <v>15021014002</v>
      </c>
      <c r="E85" s="11"/>
    </row>
    <row r="86" s="1" customFormat="1" customHeight="1" spans="1:5">
      <c r="A86" s="11">
        <v>83</v>
      </c>
      <c r="B86" s="12" t="s">
        <v>19</v>
      </c>
      <c r="C86" s="13" t="str">
        <f>"杜榕"</f>
        <v>杜榕</v>
      </c>
      <c r="D86" s="13" t="str">
        <f>"15021014608"</f>
        <v>15021014608</v>
      </c>
      <c r="E86" s="11"/>
    </row>
    <row r="87" s="1" customFormat="1" customHeight="1" spans="1:5">
      <c r="A87" s="11">
        <v>84</v>
      </c>
      <c r="B87" s="12" t="s">
        <v>19</v>
      </c>
      <c r="C87" s="13" t="str">
        <f>"刘慧琴"</f>
        <v>刘慧琴</v>
      </c>
      <c r="D87" s="13" t="str">
        <f>"15021014811"</f>
        <v>15021014811</v>
      </c>
      <c r="E87" s="11"/>
    </row>
    <row r="88" s="1" customFormat="1" customHeight="1" spans="1:5">
      <c r="A88" s="11">
        <v>85</v>
      </c>
      <c r="B88" s="12" t="s">
        <v>19</v>
      </c>
      <c r="C88" s="13" t="str">
        <f>"孙亮"</f>
        <v>孙亮</v>
      </c>
      <c r="D88" s="13" t="str">
        <f>"15021014916"</f>
        <v>15021014916</v>
      </c>
      <c r="E88" s="11"/>
    </row>
    <row r="89" s="1" customFormat="1" customHeight="1" spans="1:5">
      <c r="A89" s="11">
        <v>86</v>
      </c>
      <c r="B89" s="12" t="s">
        <v>20</v>
      </c>
      <c r="C89" s="13" t="str">
        <f>"王小花"</f>
        <v>王小花</v>
      </c>
      <c r="D89" s="13" t="str">
        <f>"15022015117"</f>
        <v>15022015117</v>
      </c>
      <c r="E89" s="11"/>
    </row>
    <row r="90" s="1" customFormat="1" customHeight="1" spans="1:5">
      <c r="A90" s="11">
        <v>87</v>
      </c>
      <c r="B90" s="12" t="s">
        <v>20</v>
      </c>
      <c r="C90" s="13" t="str">
        <f>"刘正虎"</f>
        <v>刘正虎</v>
      </c>
      <c r="D90" s="13" t="str">
        <f>"15022015122"</f>
        <v>15022015122</v>
      </c>
      <c r="E90" s="11"/>
    </row>
    <row r="91" s="1" customFormat="1" customHeight="1" spans="1:5">
      <c r="A91" s="11">
        <v>88</v>
      </c>
      <c r="B91" s="12" t="s">
        <v>20</v>
      </c>
      <c r="C91" s="13" t="str">
        <f>"白金金"</f>
        <v>白金金</v>
      </c>
      <c r="D91" s="13" t="str">
        <f>"15022015123"</f>
        <v>15022015123</v>
      </c>
      <c r="E91" s="11"/>
    </row>
    <row r="92" s="1" customFormat="1" customHeight="1" spans="1:5">
      <c r="A92" s="11">
        <v>89</v>
      </c>
      <c r="B92" s="12" t="s">
        <v>21</v>
      </c>
      <c r="C92" s="13" t="str">
        <f>"付晓鹏"</f>
        <v>付晓鹏</v>
      </c>
      <c r="D92" s="13" t="str">
        <f>"15023015127"</f>
        <v>15023015127</v>
      </c>
      <c r="E92" s="11"/>
    </row>
    <row r="93" s="1" customFormat="1" customHeight="1" spans="1:5">
      <c r="A93" s="11">
        <v>90</v>
      </c>
      <c r="B93" s="12" t="s">
        <v>21</v>
      </c>
      <c r="C93" s="13" t="str">
        <f>"张泽慧"</f>
        <v>张泽慧</v>
      </c>
      <c r="D93" s="13" t="str">
        <f>"15023015203"</f>
        <v>15023015203</v>
      </c>
      <c r="E93" s="11"/>
    </row>
    <row r="94" s="1" customFormat="1" customHeight="1" spans="1:5">
      <c r="A94" s="11">
        <v>91</v>
      </c>
      <c r="B94" s="12" t="s">
        <v>21</v>
      </c>
      <c r="C94" s="13" t="str">
        <f>"张文琪"</f>
        <v>张文琪</v>
      </c>
      <c r="D94" s="13" t="str">
        <f>"15023015201"</f>
        <v>15023015201</v>
      </c>
      <c r="E94" s="11"/>
    </row>
    <row r="95" s="1" customFormat="1" customHeight="1" spans="1:5">
      <c r="A95" s="11">
        <v>92</v>
      </c>
      <c r="B95" s="12" t="s">
        <v>22</v>
      </c>
      <c r="C95" s="13" t="str">
        <f>"阿如汗"</f>
        <v>阿如汗</v>
      </c>
      <c r="D95" s="13" t="str">
        <f>"15024015204"</f>
        <v>15024015204</v>
      </c>
      <c r="E95" s="11"/>
    </row>
    <row r="96" s="1" customFormat="1" customHeight="1" spans="1:5">
      <c r="A96" s="11">
        <v>93</v>
      </c>
      <c r="B96" s="12" t="s">
        <v>22</v>
      </c>
      <c r="C96" s="13" t="str">
        <f>"刘俐宏"</f>
        <v>刘俐宏</v>
      </c>
      <c r="D96" s="13" t="str">
        <f>"15024015205"</f>
        <v>15024015205</v>
      </c>
      <c r="E96" s="11"/>
    </row>
    <row r="97" s="1" customFormat="1" customHeight="1" spans="1:5">
      <c r="A97" s="11">
        <v>94</v>
      </c>
      <c r="B97" s="12" t="s">
        <v>23</v>
      </c>
      <c r="C97" s="13" t="str">
        <f>"王俊超"</f>
        <v>王俊超</v>
      </c>
      <c r="D97" s="13" t="str">
        <f>"15025015208"</f>
        <v>15025015208</v>
      </c>
      <c r="E97" s="11"/>
    </row>
    <row r="98" s="1" customFormat="1" customHeight="1" spans="1:5">
      <c r="A98" s="11">
        <v>95</v>
      </c>
      <c r="B98" s="12" t="s">
        <v>23</v>
      </c>
      <c r="C98" s="13" t="str">
        <f>"李槟"</f>
        <v>李槟</v>
      </c>
      <c r="D98" s="13" t="str">
        <f>"15025015209"</f>
        <v>15025015209</v>
      </c>
      <c r="E98" s="11"/>
    </row>
    <row r="99" s="1" customFormat="1" customHeight="1" spans="1:5">
      <c r="A99" s="11">
        <v>96</v>
      </c>
      <c r="B99" s="12" t="s">
        <v>23</v>
      </c>
      <c r="C99" s="13" t="str">
        <f>"孙永祥"</f>
        <v>孙永祥</v>
      </c>
      <c r="D99" s="13" t="str">
        <f>"15025015210"</f>
        <v>15025015210</v>
      </c>
      <c r="E99" s="11"/>
    </row>
    <row r="100" s="1" customFormat="1" customHeight="1" spans="1:5">
      <c r="A100" s="11">
        <v>97</v>
      </c>
      <c r="B100" s="12" t="s">
        <v>24</v>
      </c>
      <c r="C100" s="13" t="str">
        <f>"张恒"</f>
        <v>张恒</v>
      </c>
      <c r="D100" s="13" t="str">
        <f>"15026015217"</f>
        <v>15026015217</v>
      </c>
      <c r="E100" s="11"/>
    </row>
    <row r="101" s="1" customFormat="1" customHeight="1" spans="1:5">
      <c r="A101" s="11">
        <v>98</v>
      </c>
      <c r="B101" s="12" t="s">
        <v>24</v>
      </c>
      <c r="C101" s="13" t="str">
        <f>"王双霞"</f>
        <v>王双霞</v>
      </c>
      <c r="D101" s="13" t="str">
        <f>"15026015219"</f>
        <v>15026015219</v>
      </c>
      <c r="E101" s="11"/>
    </row>
    <row r="102" s="1" customFormat="1" customHeight="1" spans="1:5">
      <c r="A102" s="11">
        <v>99</v>
      </c>
      <c r="B102" s="12" t="s">
        <v>24</v>
      </c>
      <c r="C102" s="13" t="str">
        <f>"王烈云"</f>
        <v>王烈云</v>
      </c>
      <c r="D102" s="13" t="str">
        <f>"15026015227"</f>
        <v>15026015227</v>
      </c>
      <c r="E102" s="11"/>
    </row>
    <row r="103" s="1" customFormat="1" customHeight="1" spans="1:5">
      <c r="A103" s="11">
        <v>100</v>
      </c>
      <c r="B103" s="12" t="s">
        <v>25</v>
      </c>
      <c r="C103" s="13" t="str">
        <f>"李婷"</f>
        <v>李婷</v>
      </c>
      <c r="D103" s="13" t="str">
        <f>"15027015329"</f>
        <v>15027015329</v>
      </c>
      <c r="E103" s="11"/>
    </row>
    <row r="104" s="1" customFormat="1" customHeight="1" spans="1:5">
      <c r="A104" s="11">
        <v>101</v>
      </c>
      <c r="B104" s="12" t="s">
        <v>25</v>
      </c>
      <c r="C104" s="13" t="str">
        <f>"通旭敏"</f>
        <v>通旭敏</v>
      </c>
      <c r="D104" s="13" t="str">
        <f>"15027015706"</f>
        <v>15027015706</v>
      </c>
      <c r="E104" s="11"/>
    </row>
    <row r="105" s="1" customFormat="1" customHeight="1" spans="1:5">
      <c r="A105" s="11">
        <v>102</v>
      </c>
      <c r="B105" s="12" t="s">
        <v>25</v>
      </c>
      <c r="C105" s="13" t="str">
        <f>"栗乐萍"</f>
        <v>栗乐萍</v>
      </c>
      <c r="D105" s="13" t="str">
        <f>"15027015528"</f>
        <v>15027015528</v>
      </c>
      <c r="E105" s="11"/>
    </row>
    <row r="106" s="1" customFormat="1" customHeight="1" spans="1:5">
      <c r="A106" s="11">
        <v>103</v>
      </c>
      <c r="B106" s="12" t="s">
        <v>25</v>
      </c>
      <c r="C106" s="13" t="str">
        <f>"王先枝"</f>
        <v>王先枝</v>
      </c>
      <c r="D106" s="13" t="str">
        <f>"15027015716"</f>
        <v>15027015716</v>
      </c>
      <c r="E106" s="11"/>
    </row>
    <row r="107" s="1" customFormat="1" customHeight="1" spans="1:5">
      <c r="A107" s="11">
        <v>104</v>
      </c>
      <c r="B107" s="12" t="s">
        <v>25</v>
      </c>
      <c r="C107" s="13" t="str">
        <f>"赵娜"</f>
        <v>赵娜</v>
      </c>
      <c r="D107" s="13" t="str">
        <f>"15027015524"</f>
        <v>15027015524</v>
      </c>
      <c r="E107" s="11"/>
    </row>
    <row r="108" s="1" customFormat="1" customHeight="1" spans="1:5">
      <c r="A108" s="11">
        <v>105</v>
      </c>
      <c r="B108" s="12" t="s">
        <v>25</v>
      </c>
      <c r="C108" s="13" t="str">
        <f>"淡心园"</f>
        <v>淡心园</v>
      </c>
      <c r="D108" s="13" t="str">
        <f>"15027015611"</f>
        <v>15027015611</v>
      </c>
      <c r="E108" s="11"/>
    </row>
    <row r="109" s="1" customFormat="1" customHeight="1" spans="1:5">
      <c r="A109" s="11">
        <v>106</v>
      </c>
      <c r="B109" s="12" t="s">
        <v>25</v>
      </c>
      <c r="C109" s="13" t="str">
        <f>"张靖晗"</f>
        <v>张靖晗</v>
      </c>
      <c r="D109" s="13" t="str">
        <f>"15027015722"</f>
        <v>15027015722</v>
      </c>
      <c r="E109" s="11"/>
    </row>
    <row r="110" s="1" customFormat="1" customHeight="1" spans="1:5">
      <c r="A110" s="11">
        <v>107</v>
      </c>
      <c r="B110" s="12" t="s">
        <v>25</v>
      </c>
      <c r="C110" s="13" t="str">
        <f>"史学伟"</f>
        <v>史学伟</v>
      </c>
      <c r="D110" s="13" t="str">
        <f>"15027015902"</f>
        <v>15027015902</v>
      </c>
      <c r="E110" s="11"/>
    </row>
    <row r="111" s="1" customFormat="1" customHeight="1" spans="1:5">
      <c r="A111" s="11">
        <v>108</v>
      </c>
      <c r="B111" s="12" t="s">
        <v>25</v>
      </c>
      <c r="C111" s="13" t="str">
        <f>"杨燕"</f>
        <v>杨燕</v>
      </c>
      <c r="D111" s="13" t="str">
        <f>"15027015822"</f>
        <v>15027015822</v>
      </c>
      <c r="E111" s="11"/>
    </row>
    <row r="112" s="1" customFormat="1" customHeight="1" spans="1:5">
      <c r="A112" s="11">
        <v>109</v>
      </c>
      <c r="B112" s="12" t="s">
        <v>26</v>
      </c>
      <c r="C112" s="13" t="str">
        <f>"陈佳露"</f>
        <v>陈佳露</v>
      </c>
      <c r="D112" s="13" t="str">
        <f>"15029016002"</f>
        <v>15029016002</v>
      </c>
      <c r="E112" s="11"/>
    </row>
    <row r="113" s="1" customFormat="1" customHeight="1" spans="1:5">
      <c r="A113" s="11">
        <v>110</v>
      </c>
      <c r="B113" s="12" t="s">
        <v>26</v>
      </c>
      <c r="C113" s="13" t="str">
        <f>"王玲"</f>
        <v>王玲</v>
      </c>
      <c r="D113" s="13" t="str">
        <f>"15029015928"</f>
        <v>15029015928</v>
      </c>
      <c r="E113" s="11"/>
    </row>
    <row r="114" s="1" customFormat="1" customHeight="1" spans="1:5">
      <c r="A114" s="11">
        <v>111</v>
      </c>
      <c r="B114" s="12" t="s">
        <v>26</v>
      </c>
      <c r="C114" s="13" t="str">
        <f>"高旭"</f>
        <v>高旭</v>
      </c>
      <c r="D114" s="13" t="str">
        <f>"15029015929"</f>
        <v>15029015929</v>
      </c>
      <c r="E114" s="11"/>
    </row>
    <row r="115" s="1" customFormat="1" customHeight="1" spans="1:5">
      <c r="A115" s="11">
        <v>112</v>
      </c>
      <c r="B115" s="12" t="s">
        <v>26</v>
      </c>
      <c r="C115" s="13" t="str">
        <f>"袁鑫"</f>
        <v>袁鑫</v>
      </c>
      <c r="D115" s="13" t="str">
        <f>"15029016003"</f>
        <v>15029016003</v>
      </c>
      <c r="E115" s="11"/>
    </row>
    <row r="116" s="1" customFormat="1" customHeight="1" spans="1:5">
      <c r="A116" s="11">
        <v>113</v>
      </c>
      <c r="B116" s="12" t="s">
        <v>26</v>
      </c>
      <c r="C116" s="13" t="str">
        <f>"张俊芳"</f>
        <v>张俊芳</v>
      </c>
      <c r="D116" s="13" t="str">
        <f>"15029016001"</f>
        <v>15029016001</v>
      </c>
      <c r="E116" s="11"/>
    </row>
    <row r="117" s="1" customFormat="1" customHeight="1" spans="1:5">
      <c r="A117" s="11">
        <v>114</v>
      </c>
      <c r="B117" s="12" t="s">
        <v>27</v>
      </c>
      <c r="C117" s="13" t="str">
        <f>"李鲜"</f>
        <v>李鲜</v>
      </c>
      <c r="D117" s="13" t="str">
        <f>"15003016005"</f>
        <v>15003016005</v>
      </c>
      <c r="E117" s="11"/>
    </row>
    <row r="118" s="1" customFormat="1" customHeight="1" spans="1:5">
      <c r="A118" s="11">
        <v>115</v>
      </c>
      <c r="B118" s="12" t="s">
        <v>28</v>
      </c>
      <c r="C118" s="13" t="str">
        <f>"高晓霞"</f>
        <v>高晓霞</v>
      </c>
      <c r="D118" s="13" t="str">
        <f>"15030016009"</f>
        <v>15030016009</v>
      </c>
      <c r="E118" s="11"/>
    </row>
    <row r="119" s="1" customFormat="1" customHeight="1" spans="1:5">
      <c r="A119" s="11">
        <v>116</v>
      </c>
      <c r="B119" s="12" t="s">
        <v>29</v>
      </c>
      <c r="C119" s="13" t="str">
        <f>"苏箭"</f>
        <v>苏箭</v>
      </c>
      <c r="D119" s="13" t="str">
        <f>"15031016010"</f>
        <v>15031016010</v>
      </c>
      <c r="E119" s="11"/>
    </row>
    <row r="120" s="1" customFormat="1" customHeight="1" spans="1:5">
      <c r="A120" s="11">
        <v>117</v>
      </c>
      <c r="B120" s="12" t="s">
        <v>30</v>
      </c>
      <c r="C120" s="13" t="str">
        <f>"白飞凤"</f>
        <v>白飞凤</v>
      </c>
      <c r="D120" s="13" t="str">
        <f>"15032016013"</f>
        <v>15032016013</v>
      </c>
      <c r="E120" s="11"/>
    </row>
    <row r="121" s="1" customFormat="1" customHeight="1" spans="1:5">
      <c r="A121" s="11">
        <v>118</v>
      </c>
      <c r="B121" s="12" t="s">
        <v>31</v>
      </c>
      <c r="C121" s="13" t="str">
        <f>"祁欣"</f>
        <v>祁欣</v>
      </c>
      <c r="D121" s="13" t="str">
        <f>"15033016027"</f>
        <v>15033016027</v>
      </c>
      <c r="E121" s="11"/>
    </row>
    <row r="122" s="1" customFormat="1" customHeight="1" spans="1:5">
      <c r="A122" s="11">
        <v>119</v>
      </c>
      <c r="B122" s="12" t="s">
        <v>31</v>
      </c>
      <c r="C122" s="13" t="str">
        <f>"聂佳"</f>
        <v>聂佳</v>
      </c>
      <c r="D122" s="13" t="str">
        <f>"15033016103"</f>
        <v>15033016103</v>
      </c>
      <c r="E122" s="11"/>
    </row>
    <row r="123" s="1" customFormat="1" customHeight="1" spans="1:5">
      <c r="A123" s="11">
        <v>120</v>
      </c>
      <c r="B123" s="12" t="s">
        <v>31</v>
      </c>
      <c r="C123" s="13" t="str">
        <f>"王涵"</f>
        <v>王涵</v>
      </c>
      <c r="D123" s="13" t="str">
        <f>"15033016020"</f>
        <v>15033016020</v>
      </c>
      <c r="E123" s="11"/>
    </row>
    <row r="124" s="1" customFormat="1" customHeight="1" spans="1:5">
      <c r="A124" s="11">
        <v>121</v>
      </c>
      <c r="B124" s="12" t="s">
        <v>32</v>
      </c>
      <c r="C124" s="13" t="str">
        <f>"师彩珍"</f>
        <v>师彩珍</v>
      </c>
      <c r="D124" s="13" t="str">
        <f>"15034016107"</f>
        <v>15034016107</v>
      </c>
      <c r="E124" s="11"/>
    </row>
    <row r="125" s="1" customFormat="1" customHeight="1" spans="1:5">
      <c r="A125" s="11">
        <v>122</v>
      </c>
      <c r="B125" s="12" t="s">
        <v>32</v>
      </c>
      <c r="C125" s="13" t="str">
        <f>"薛正杰"</f>
        <v>薛正杰</v>
      </c>
      <c r="D125" s="13" t="str">
        <f>"15034016110"</f>
        <v>15034016110</v>
      </c>
      <c r="E125" s="11"/>
    </row>
    <row r="126" s="1" customFormat="1" customHeight="1" spans="1:5">
      <c r="A126" s="11">
        <v>123</v>
      </c>
      <c r="B126" s="12" t="s">
        <v>32</v>
      </c>
      <c r="C126" s="13" t="str">
        <f>"崔浩"</f>
        <v>崔浩</v>
      </c>
      <c r="D126" s="13" t="str">
        <f>"15034016108"</f>
        <v>15034016108</v>
      </c>
      <c r="E126" s="11" t="s">
        <v>14</v>
      </c>
    </row>
    <row r="127" s="1" customFormat="1" customHeight="1" spans="1:5">
      <c r="A127" s="11">
        <v>124</v>
      </c>
      <c r="B127" s="12" t="s">
        <v>33</v>
      </c>
      <c r="C127" s="13" t="str">
        <f>"白慧"</f>
        <v>白慧</v>
      </c>
      <c r="D127" s="13" t="str">
        <f>"15035016113"</f>
        <v>15035016113</v>
      </c>
      <c r="E127" s="11"/>
    </row>
    <row r="128" s="1" customFormat="1" customHeight="1" spans="1:5">
      <c r="A128" s="11">
        <v>125</v>
      </c>
      <c r="B128" s="12" t="s">
        <v>33</v>
      </c>
      <c r="C128" s="13" t="str">
        <f>"高玉儒"</f>
        <v>高玉儒</v>
      </c>
      <c r="D128" s="13" t="str">
        <f>"15035016121"</f>
        <v>15035016121</v>
      </c>
      <c r="E128" s="11"/>
    </row>
    <row r="129" s="1" customFormat="1" customHeight="1" spans="1:5">
      <c r="A129" s="11">
        <v>126</v>
      </c>
      <c r="B129" s="12" t="s">
        <v>33</v>
      </c>
      <c r="C129" s="13" t="str">
        <f>"李敏"</f>
        <v>李敏</v>
      </c>
      <c r="D129" s="13" t="str">
        <f>"15035016203"</f>
        <v>15035016203</v>
      </c>
      <c r="E129" s="11"/>
    </row>
    <row r="130" s="1" customFormat="1" customHeight="1" spans="1:5">
      <c r="A130" s="11">
        <v>127</v>
      </c>
      <c r="B130" s="12" t="s">
        <v>34</v>
      </c>
      <c r="C130" s="13" t="str">
        <f>"史义强"</f>
        <v>史义强</v>
      </c>
      <c r="D130" s="13" t="str">
        <f>"15037016426"</f>
        <v>15037016426</v>
      </c>
      <c r="E130" s="11"/>
    </row>
    <row r="131" s="1" customFormat="1" customHeight="1" spans="1:5">
      <c r="A131" s="11">
        <v>128</v>
      </c>
      <c r="B131" s="12" t="s">
        <v>34</v>
      </c>
      <c r="C131" s="13" t="str">
        <f>"石辛"</f>
        <v>石辛</v>
      </c>
      <c r="D131" s="13" t="str">
        <f>"15037016428"</f>
        <v>15037016428</v>
      </c>
      <c r="E131" s="11"/>
    </row>
    <row r="132" s="1" customFormat="1" customHeight="1" spans="1:5">
      <c r="A132" s="11">
        <v>129</v>
      </c>
      <c r="B132" s="12" t="s">
        <v>34</v>
      </c>
      <c r="C132" s="13" t="str">
        <f>"李云丽"</f>
        <v>李云丽</v>
      </c>
      <c r="D132" s="13" t="str">
        <f>"15037016427"</f>
        <v>15037016427</v>
      </c>
      <c r="E132" s="11"/>
    </row>
    <row r="133" s="1" customFormat="1" customHeight="1" spans="1:5">
      <c r="A133" s="11">
        <v>130</v>
      </c>
      <c r="B133" s="12" t="s">
        <v>34</v>
      </c>
      <c r="C133" s="13" t="str">
        <f>"李姝蓉"</f>
        <v>李姝蓉</v>
      </c>
      <c r="D133" s="13" t="str">
        <f>"15037016429"</f>
        <v>15037016429</v>
      </c>
      <c r="E133" s="11"/>
    </row>
    <row r="134" s="1" customFormat="1" customHeight="1" spans="1:5">
      <c r="A134" s="11">
        <v>131</v>
      </c>
      <c r="B134" s="12" t="s">
        <v>34</v>
      </c>
      <c r="C134" s="13" t="str">
        <f>"李泽南"</f>
        <v>李泽南</v>
      </c>
      <c r="D134" s="13" t="str">
        <f>"15037016501"</f>
        <v>15037016501</v>
      </c>
      <c r="E134" s="11"/>
    </row>
    <row r="135" s="1" customFormat="1" customHeight="1" spans="1:5">
      <c r="A135" s="11">
        <v>132</v>
      </c>
      <c r="B135" s="12" t="s">
        <v>35</v>
      </c>
      <c r="C135" s="13" t="str">
        <f>"郝瑞霞"</f>
        <v>郝瑞霞</v>
      </c>
      <c r="D135" s="13" t="str">
        <f>"15038016502"</f>
        <v>15038016502</v>
      </c>
      <c r="E135" s="11"/>
    </row>
    <row r="136" s="1" customFormat="1" customHeight="1" spans="1:5">
      <c r="A136" s="11">
        <v>133</v>
      </c>
      <c r="B136" s="12" t="s">
        <v>35</v>
      </c>
      <c r="C136" s="13" t="str">
        <f>"张鹏辉"</f>
        <v>张鹏辉</v>
      </c>
      <c r="D136" s="13" t="str">
        <f>"15038016506"</f>
        <v>15038016506</v>
      </c>
      <c r="E136" s="11" t="s">
        <v>14</v>
      </c>
    </row>
    <row r="137" s="1" customFormat="1" customHeight="1" spans="1:5">
      <c r="A137" s="11">
        <v>134</v>
      </c>
      <c r="B137" s="12" t="s">
        <v>35</v>
      </c>
      <c r="C137" s="13" t="str">
        <f>"柳涛"</f>
        <v>柳涛</v>
      </c>
      <c r="D137" s="13" t="str">
        <f>"15038016505"</f>
        <v>15038016505</v>
      </c>
      <c r="E137" s="11"/>
    </row>
    <row r="138" s="1" customFormat="1" customHeight="1" spans="1:5">
      <c r="A138" s="11">
        <v>135</v>
      </c>
      <c r="B138" s="12" t="s">
        <v>36</v>
      </c>
      <c r="C138" s="13" t="str">
        <f>"朱海燕"</f>
        <v>朱海燕</v>
      </c>
      <c r="D138" s="13" t="str">
        <f>"15039016507"</f>
        <v>15039016507</v>
      </c>
      <c r="E138" s="11"/>
    </row>
    <row r="139" s="1" customFormat="1" customHeight="1" spans="1:5">
      <c r="A139" s="11">
        <v>136</v>
      </c>
      <c r="B139" s="12" t="s">
        <v>37</v>
      </c>
      <c r="C139" s="13" t="str">
        <f>"邬志乐"</f>
        <v>邬志乐</v>
      </c>
      <c r="D139" s="13" t="str">
        <f>"15004016512"</f>
        <v>15004016512</v>
      </c>
      <c r="E139" s="11"/>
    </row>
    <row r="140" s="1" customFormat="1" customHeight="1" spans="1:5">
      <c r="A140" s="11">
        <v>137</v>
      </c>
      <c r="B140" s="12" t="s">
        <v>37</v>
      </c>
      <c r="C140" s="13" t="str">
        <f>"韩磊"</f>
        <v>韩磊</v>
      </c>
      <c r="D140" s="13" t="str">
        <f>"15004016515"</f>
        <v>15004016515</v>
      </c>
      <c r="E140" s="11"/>
    </row>
    <row r="141" s="1" customFormat="1" customHeight="1" spans="1:5">
      <c r="A141" s="11">
        <v>138</v>
      </c>
      <c r="B141" s="12" t="s">
        <v>37</v>
      </c>
      <c r="C141" s="13" t="str">
        <f>"王敏"</f>
        <v>王敏</v>
      </c>
      <c r="D141" s="13" t="str">
        <f>"15004016525"</f>
        <v>15004016525</v>
      </c>
      <c r="E141" s="11"/>
    </row>
    <row r="142" s="1" customFormat="1" customHeight="1" spans="1:5">
      <c r="A142" s="11">
        <v>139</v>
      </c>
      <c r="B142" s="12" t="s">
        <v>37</v>
      </c>
      <c r="C142" s="13" t="str">
        <f>"刘嘉伟"</f>
        <v>刘嘉伟</v>
      </c>
      <c r="D142" s="13" t="str">
        <f>"15004016518"</f>
        <v>15004016518</v>
      </c>
      <c r="E142" s="11"/>
    </row>
    <row r="143" s="1" customFormat="1" customHeight="1" spans="1:5">
      <c r="A143" s="11">
        <v>140</v>
      </c>
      <c r="B143" s="12" t="s">
        <v>37</v>
      </c>
      <c r="C143" s="13" t="str">
        <f>"马靖"</f>
        <v>马靖</v>
      </c>
      <c r="D143" s="13" t="str">
        <f>"15004016523"</f>
        <v>15004016523</v>
      </c>
      <c r="E143" s="11"/>
    </row>
    <row r="144" s="1" customFormat="1" customHeight="1" spans="1:5">
      <c r="A144" s="11">
        <v>141</v>
      </c>
      <c r="B144" s="12" t="s">
        <v>37</v>
      </c>
      <c r="C144" s="13" t="str">
        <f>"贺荣荣"</f>
        <v>贺荣荣</v>
      </c>
      <c r="D144" s="13" t="str">
        <f>"15004016607"</f>
        <v>15004016607</v>
      </c>
      <c r="E144" s="11"/>
    </row>
    <row r="145" s="1" customFormat="1" customHeight="1" spans="1:5">
      <c r="A145" s="11">
        <v>142</v>
      </c>
      <c r="B145" s="12" t="s">
        <v>37</v>
      </c>
      <c r="C145" s="13" t="str">
        <f>"谢依婷"</f>
        <v>谢依婷</v>
      </c>
      <c r="D145" s="13" t="str">
        <f>"15004016601"</f>
        <v>15004016601</v>
      </c>
      <c r="E145" s="11"/>
    </row>
    <row r="146" s="1" customFormat="1" customHeight="1" spans="1:5">
      <c r="A146" s="11">
        <v>143</v>
      </c>
      <c r="B146" s="12" t="s">
        <v>37</v>
      </c>
      <c r="C146" s="13" t="str">
        <f>"王凯荣"</f>
        <v>王凯荣</v>
      </c>
      <c r="D146" s="13" t="str">
        <f>"15004016529"</f>
        <v>15004016529</v>
      </c>
      <c r="E146" s="11"/>
    </row>
    <row r="147" s="1" customFormat="1" customHeight="1" spans="1:5">
      <c r="A147" s="11">
        <v>144</v>
      </c>
      <c r="B147" s="12" t="s">
        <v>37</v>
      </c>
      <c r="C147" s="13" t="str">
        <f>"张颖"</f>
        <v>张颖</v>
      </c>
      <c r="D147" s="13" t="str">
        <f>"15004016609"</f>
        <v>15004016609</v>
      </c>
      <c r="E147" s="11"/>
    </row>
    <row r="148" s="1" customFormat="1" customHeight="1" spans="1:5">
      <c r="A148" s="11">
        <v>145</v>
      </c>
      <c r="B148" s="12" t="s">
        <v>37</v>
      </c>
      <c r="C148" s="13" t="str">
        <f>"高哲"</f>
        <v>高哲</v>
      </c>
      <c r="D148" s="13" t="str">
        <f>"15004016616"</f>
        <v>15004016616</v>
      </c>
      <c r="E148" s="11"/>
    </row>
    <row r="149" s="1" customFormat="1" customHeight="1" spans="1:5">
      <c r="A149" s="11">
        <v>146</v>
      </c>
      <c r="B149" s="12" t="s">
        <v>37</v>
      </c>
      <c r="C149" s="13" t="str">
        <f>"黄晋源"</f>
        <v>黄晋源</v>
      </c>
      <c r="D149" s="13" t="str">
        <f>"15004016620"</f>
        <v>15004016620</v>
      </c>
      <c r="E149" s="11"/>
    </row>
    <row r="150" s="1" customFormat="1" customHeight="1" spans="1:5">
      <c r="A150" s="11">
        <v>147</v>
      </c>
      <c r="B150" s="12" t="s">
        <v>37</v>
      </c>
      <c r="C150" s="13" t="str">
        <f>"刘宏愿"</f>
        <v>刘宏愿</v>
      </c>
      <c r="D150" s="13" t="str">
        <f>"15004016522"</f>
        <v>15004016522</v>
      </c>
      <c r="E150" s="11" t="s">
        <v>14</v>
      </c>
    </row>
    <row r="151" s="1" customFormat="1" customHeight="1" spans="1:5">
      <c r="A151" s="11">
        <v>148</v>
      </c>
      <c r="B151" s="12" t="s">
        <v>38</v>
      </c>
      <c r="C151" s="13" t="str">
        <f>"杨卓拉"</f>
        <v>杨卓拉</v>
      </c>
      <c r="D151" s="13" t="str">
        <f>"15040016626"</f>
        <v>15040016626</v>
      </c>
      <c r="E151" s="11"/>
    </row>
    <row r="152" s="1" customFormat="1" customHeight="1" spans="1:5">
      <c r="A152" s="11">
        <v>149</v>
      </c>
      <c r="B152" s="12" t="s">
        <v>38</v>
      </c>
      <c r="C152" s="13" t="str">
        <f>"王震"</f>
        <v>王震</v>
      </c>
      <c r="D152" s="13" t="str">
        <f>"15040016629"</f>
        <v>15040016629</v>
      </c>
      <c r="E152" s="11"/>
    </row>
    <row r="153" s="1" customFormat="1" customHeight="1" spans="1:5">
      <c r="A153" s="11">
        <v>150</v>
      </c>
      <c r="B153" s="12" t="s">
        <v>38</v>
      </c>
      <c r="C153" s="13" t="str">
        <f>"王红艳"</f>
        <v>王红艳</v>
      </c>
      <c r="D153" s="13" t="str">
        <f>"15040016627"</f>
        <v>15040016627</v>
      </c>
      <c r="E153" s="11"/>
    </row>
    <row r="154" s="1" customFormat="1" customHeight="1" spans="1:5">
      <c r="A154" s="11">
        <v>151</v>
      </c>
      <c r="B154" s="12" t="s">
        <v>39</v>
      </c>
      <c r="C154" s="13" t="str">
        <f>"张美艳"</f>
        <v>张美艳</v>
      </c>
      <c r="D154" s="13" t="str">
        <f>"15041016714"</f>
        <v>15041016714</v>
      </c>
      <c r="E154" s="11"/>
    </row>
    <row r="155" s="1" customFormat="1" customHeight="1" spans="1:5">
      <c r="A155" s="11">
        <v>152</v>
      </c>
      <c r="B155" s="12" t="s">
        <v>39</v>
      </c>
      <c r="C155" s="13" t="str">
        <f>"董泽惠"</f>
        <v>董泽惠</v>
      </c>
      <c r="D155" s="13" t="str">
        <f>"15041016715"</f>
        <v>15041016715</v>
      </c>
      <c r="E155" s="11"/>
    </row>
    <row r="156" s="1" customFormat="1" customHeight="1" spans="1:5">
      <c r="A156" s="11">
        <v>153</v>
      </c>
      <c r="B156" s="12" t="s">
        <v>40</v>
      </c>
      <c r="C156" s="13" t="str">
        <f>"魏学娇"</f>
        <v>魏学娇</v>
      </c>
      <c r="D156" s="13" t="str">
        <f>"15042016716"</f>
        <v>15042016716</v>
      </c>
      <c r="E156" s="11"/>
    </row>
    <row r="157" s="1" customFormat="1" customHeight="1" spans="1:5">
      <c r="A157" s="11">
        <v>154</v>
      </c>
      <c r="B157" s="12" t="s">
        <v>40</v>
      </c>
      <c r="C157" s="13" t="str">
        <f>"康志慧"</f>
        <v>康志慧</v>
      </c>
      <c r="D157" s="13" t="str">
        <f>"15042016717"</f>
        <v>15042016717</v>
      </c>
      <c r="E157" s="11"/>
    </row>
    <row r="158" s="1" customFormat="1" customHeight="1" spans="1:5">
      <c r="A158" s="11">
        <v>155</v>
      </c>
      <c r="B158" s="12" t="s">
        <v>41</v>
      </c>
      <c r="C158" s="13" t="str">
        <f>"高荣"</f>
        <v>高荣</v>
      </c>
      <c r="D158" s="13" t="str">
        <f>"15043016721"</f>
        <v>15043016721</v>
      </c>
      <c r="E158" s="11"/>
    </row>
    <row r="159" s="1" customFormat="1" ht="13.5" spans="1:5">
      <c r="A159" s="11">
        <v>156</v>
      </c>
      <c r="B159" s="12" t="s">
        <v>41</v>
      </c>
      <c r="C159" s="13" t="str">
        <f>"白浩"</f>
        <v>白浩</v>
      </c>
      <c r="D159" s="13" t="str">
        <f>"15043016722"</f>
        <v>15043016722</v>
      </c>
      <c r="E159" s="11"/>
    </row>
    <row r="160" s="1" customFormat="1" customHeight="1" spans="1:5">
      <c r="A160" s="11">
        <v>157</v>
      </c>
      <c r="B160" s="12" t="s">
        <v>41</v>
      </c>
      <c r="C160" s="13" t="str">
        <f>"王瑞琦"</f>
        <v>王瑞琦</v>
      </c>
      <c r="D160" s="13" t="str">
        <f>"15043016723"</f>
        <v>15043016723</v>
      </c>
      <c r="E160" s="11"/>
    </row>
    <row r="161" s="1" customFormat="1" customHeight="1" spans="1:5">
      <c r="A161" s="11">
        <v>158</v>
      </c>
      <c r="B161" s="12" t="s">
        <v>42</v>
      </c>
      <c r="C161" s="13" t="str">
        <f>"殷立群"</f>
        <v>殷立群</v>
      </c>
      <c r="D161" s="13" t="str">
        <f>"15044016726"</f>
        <v>15044016726</v>
      </c>
      <c r="E161" s="11"/>
    </row>
    <row r="162" s="1" customFormat="1" customHeight="1" spans="1:5">
      <c r="A162" s="11">
        <v>159</v>
      </c>
      <c r="B162" s="12" t="s">
        <v>42</v>
      </c>
      <c r="C162" s="13" t="str">
        <f>"曾娜"</f>
        <v>曾娜</v>
      </c>
      <c r="D162" s="13" t="str">
        <f>"15044016727"</f>
        <v>15044016727</v>
      </c>
      <c r="E162" s="11"/>
    </row>
    <row r="163" s="1" customFormat="1" customHeight="1" spans="1:5">
      <c r="A163" s="11">
        <v>160</v>
      </c>
      <c r="B163" s="12" t="s">
        <v>42</v>
      </c>
      <c r="C163" s="13" t="str">
        <f>"张妮"</f>
        <v>张妮</v>
      </c>
      <c r="D163" s="13" t="str">
        <f>"15044016728"</f>
        <v>15044016728</v>
      </c>
      <c r="E163" s="11"/>
    </row>
    <row r="164" s="1" customFormat="1" customHeight="1" spans="1:5">
      <c r="A164" s="11">
        <v>161</v>
      </c>
      <c r="B164" s="12" t="s">
        <v>43</v>
      </c>
      <c r="C164" s="13" t="str">
        <f>"石旭丽"</f>
        <v>石旭丽</v>
      </c>
      <c r="D164" s="13" t="str">
        <f>"15046016801"</f>
        <v>15046016801</v>
      </c>
      <c r="E164" s="11"/>
    </row>
    <row r="165" s="1" customFormat="1" customHeight="1" spans="1:5">
      <c r="A165" s="11">
        <v>162</v>
      </c>
      <c r="B165" s="12" t="s">
        <v>43</v>
      </c>
      <c r="C165" s="13" t="str">
        <f>"李国强"</f>
        <v>李国强</v>
      </c>
      <c r="D165" s="13" t="str">
        <f>"15046016802"</f>
        <v>15046016802</v>
      </c>
      <c r="E165" s="11"/>
    </row>
    <row r="166" s="1" customFormat="1" customHeight="1" spans="1:5">
      <c r="A166" s="11">
        <v>163</v>
      </c>
      <c r="B166" s="12" t="s">
        <v>43</v>
      </c>
      <c r="C166" s="13" t="str">
        <f>"李亚泽"</f>
        <v>李亚泽</v>
      </c>
      <c r="D166" s="13" t="str">
        <f>"15046016804"</f>
        <v>15046016804</v>
      </c>
      <c r="E166" s="11"/>
    </row>
    <row r="167" s="1" customFormat="1" customHeight="1" spans="1:5">
      <c r="A167" s="11">
        <v>164</v>
      </c>
      <c r="B167" s="12" t="s">
        <v>44</v>
      </c>
      <c r="C167" s="13" t="str">
        <f>"郭媛"</f>
        <v>郭媛</v>
      </c>
      <c r="D167" s="13" t="str">
        <f>"15047016806"</f>
        <v>15047016806</v>
      </c>
      <c r="E167" s="11"/>
    </row>
    <row r="168" s="1" customFormat="1" customHeight="1" spans="1:5">
      <c r="A168" s="11">
        <v>165</v>
      </c>
      <c r="B168" s="12" t="s">
        <v>45</v>
      </c>
      <c r="C168" s="13" t="str">
        <f>"刘星"</f>
        <v>刘星</v>
      </c>
      <c r="D168" s="13" t="str">
        <f>"15048016809"</f>
        <v>15048016809</v>
      </c>
      <c r="E168" s="11"/>
    </row>
    <row r="169" s="1" customFormat="1" customHeight="1" spans="1:5">
      <c r="A169" s="11">
        <v>166</v>
      </c>
      <c r="B169" s="12" t="s">
        <v>45</v>
      </c>
      <c r="C169" s="13" t="str">
        <f>"杜欣园"</f>
        <v>杜欣园</v>
      </c>
      <c r="D169" s="13" t="str">
        <f>"15048016812"</f>
        <v>15048016812</v>
      </c>
      <c r="E169" s="11"/>
    </row>
    <row r="170" s="1" customFormat="1" customHeight="1" spans="1:5">
      <c r="A170" s="11">
        <v>167</v>
      </c>
      <c r="B170" s="12" t="s">
        <v>45</v>
      </c>
      <c r="C170" s="13" t="str">
        <f>"王雪辉"</f>
        <v>王雪辉</v>
      </c>
      <c r="D170" s="13" t="str">
        <f>"15048016811"</f>
        <v>15048016811</v>
      </c>
      <c r="E170" s="11"/>
    </row>
    <row r="171" s="1" customFormat="1" customHeight="1" spans="1:5">
      <c r="A171" s="11">
        <v>168</v>
      </c>
      <c r="B171" s="12" t="s">
        <v>45</v>
      </c>
      <c r="C171" s="13" t="str">
        <f>"王彩云"</f>
        <v>王彩云</v>
      </c>
      <c r="D171" s="13" t="str">
        <f>"15048016813"</f>
        <v>15048016813</v>
      </c>
      <c r="E171" s="11"/>
    </row>
    <row r="172" s="1" customFormat="1" customHeight="1" spans="1:5">
      <c r="A172" s="11">
        <v>169</v>
      </c>
      <c r="B172" s="12" t="s">
        <v>46</v>
      </c>
      <c r="C172" s="13" t="str">
        <f>"康凯"</f>
        <v>康凯</v>
      </c>
      <c r="D172" s="13" t="str">
        <f>"15006016822"</f>
        <v>15006016822</v>
      </c>
      <c r="E172" s="11"/>
    </row>
    <row r="173" s="1" customFormat="1" customHeight="1" spans="1:5">
      <c r="A173" s="11">
        <v>170</v>
      </c>
      <c r="B173" s="12" t="s">
        <v>46</v>
      </c>
      <c r="C173" s="13" t="str">
        <f>"刘慧"</f>
        <v>刘慧</v>
      </c>
      <c r="D173" s="13" t="str">
        <f>"15006016814"</f>
        <v>15006016814</v>
      </c>
      <c r="E173" s="11"/>
    </row>
    <row r="174" s="1" customFormat="1" customHeight="1" spans="1:5">
      <c r="A174" s="11">
        <v>171</v>
      </c>
      <c r="B174" s="12" t="s">
        <v>46</v>
      </c>
      <c r="C174" s="13" t="str">
        <f>"安塔娜"</f>
        <v>安塔娜</v>
      </c>
      <c r="D174" s="13" t="str">
        <f>"15006016824"</f>
        <v>15006016824</v>
      </c>
      <c r="E174" s="11"/>
    </row>
    <row r="175" s="1" customFormat="1" customHeight="1" spans="1:5">
      <c r="A175" s="11">
        <v>172</v>
      </c>
      <c r="B175" s="12" t="s">
        <v>46</v>
      </c>
      <c r="C175" s="13" t="str">
        <f>"王晓敏"</f>
        <v>王晓敏</v>
      </c>
      <c r="D175" s="13" t="str">
        <f>"15006016816"</f>
        <v>15006016816</v>
      </c>
      <c r="E175" s="11"/>
    </row>
    <row r="176" s="1" customFormat="1" customHeight="1" spans="1:5">
      <c r="A176" s="11">
        <v>173</v>
      </c>
      <c r="B176" s="12" t="s">
        <v>46</v>
      </c>
      <c r="C176" s="13" t="str">
        <f>"贺亮"</f>
        <v>贺亮</v>
      </c>
      <c r="D176" s="13" t="str">
        <f>"15006016819"</f>
        <v>15006016819</v>
      </c>
      <c r="E176" s="11"/>
    </row>
    <row r="177" s="1" customFormat="1" customHeight="1" spans="1:5">
      <c r="A177" s="11">
        <v>174</v>
      </c>
      <c r="B177" s="12" t="s">
        <v>46</v>
      </c>
      <c r="C177" s="13" t="str">
        <f>"单明超"</f>
        <v>单明超</v>
      </c>
      <c r="D177" s="13" t="str">
        <f>"15006016830"</f>
        <v>15006016830</v>
      </c>
      <c r="E177" s="11"/>
    </row>
    <row r="178" s="1" customFormat="1" customHeight="1" spans="1:5">
      <c r="A178" s="11">
        <v>175</v>
      </c>
      <c r="B178" s="12" t="s">
        <v>46</v>
      </c>
      <c r="C178" s="13" t="str">
        <f>"高伟"</f>
        <v>高伟</v>
      </c>
      <c r="D178" s="13" t="str">
        <f>"15006016826"</f>
        <v>15006016826</v>
      </c>
      <c r="E178" s="11"/>
    </row>
    <row r="179" s="1" customFormat="1" customHeight="1" spans="1:5">
      <c r="A179" s="11">
        <v>176</v>
      </c>
      <c r="B179" s="12" t="s">
        <v>46</v>
      </c>
      <c r="C179" s="13" t="str">
        <f>"马鑫龙"</f>
        <v>马鑫龙</v>
      </c>
      <c r="D179" s="13" t="str">
        <f>"15006016821"</f>
        <v>15006016821</v>
      </c>
      <c r="E179" s="11"/>
    </row>
    <row r="180" s="1" customFormat="1" customHeight="1" spans="1:5">
      <c r="A180" s="11">
        <v>177</v>
      </c>
      <c r="B180" s="12" t="s">
        <v>46</v>
      </c>
      <c r="C180" s="13" t="str">
        <f>"张瑞聪"</f>
        <v>张瑞聪</v>
      </c>
      <c r="D180" s="13" t="str">
        <f>"15006016828"</f>
        <v>15006016828</v>
      </c>
      <c r="E180" s="11"/>
    </row>
    <row r="181" s="1" customFormat="1" customHeight="1" spans="1:5">
      <c r="A181" s="11">
        <v>178</v>
      </c>
      <c r="B181" s="12" t="s">
        <v>46</v>
      </c>
      <c r="C181" s="13" t="str">
        <f>"段向瑞"</f>
        <v>段向瑞</v>
      </c>
      <c r="D181" s="13" t="str">
        <f>"15006016820"</f>
        <v>15006016820</v>
      </c>
      <c r="E181" s="11"/>
    </row>
    <row r="182" s="1" customFormat="1" customHeight="1" spans="1:5">
      <c r="A182" s="11">
        <v>179</v>
      </c>
      <c r="B182" s="12" t="s">
        <v>46</v>
      </c>
      <c r="C182" s="13" t="str">
        <f>"张敏"</f>
        <v>张敏</v>
      </c>
      <c r="D182" s="13" t="str">
        <f>"15006016904"</f>
        <v>15006016904</v>
      </c>
      <c r="E182" s="11"/>
    </row>
    <row r="183" s="1" customFormat="1" customHeight="1" spans="1:5">
      <c r="A183" s="11">
        <v>180</v>
      </c>
      <c r="B183" s="12" t="s">
        <v>46</v>
      </c>
      <c r="C183" s="13" t="str">
        <f>"付佳帅"</f>
        <v>付佳帅</v>
      </c>
      <c r="D183" s="13" t="str">
        <f>"15006016829"</f>
        <v>15006016829</v>
      </c>
      <c r="E183" s="11"/>
    </row>
    <row r="184" s="1" customFormat="1" customHeight="1" spans="1:5">
      <c r="A184" s="11">
        <v>181</v>
      </c>
      <c r="B184" s="12" t="s">
        <v>46</v>
      </c>
      <c r="C184" s="13" t="str">
        <f>"原宇昊"</f>
        <v>原宇昊</v>
      </c>
      <c r="D184" s="13" t="str">
        <f>"15006016901"</f>
        <v>15006016901</v>
      </c>
      <c r="E184" s="11"/>
    </row>
    <row r="185" s="1" customFormat="1" customHeight="1" spans="1:5">
      <c r="A185" s="11">
        <v>182</v>
      </c>
      <c r="B185" s="12" t="s">
        <v>46</v>
      </c>
      <c r="C185" s="13" t="str">
        <f>"张咏霞"</f>
        <v>张咏霞</v>
      </c>
      <c r="D185" s="13" t="str">
        <f>"15006016905"</f>
        <v>15006016905</v>
      </c>
      <c r="E185" s="11"/>
    </row>
    <row r="186" s="1" customFormat="1" customHeight="1" spans="1:5">
      <c r="A186" s="11">
        <v>183</v>
      </c>
      <c r="B186" s="12" t="s">
        <v>47</v>
      </c>
      <c r="C186" s="13" t="str">
        <f>"高少峰"</f>
        <v>高少峰</v>
      </c>
      <c r="D186" s="13" t="str">
        <f>"15007016908"</f>
        <v>15007016908</v>
      </c>
      <c r="E186" s="11"/>
    </row>
    <row r="187" s="1" customFormat="1" customHeight="1" spans="1:5">
      <c r="A187" s="11">
        <v>184</v>
      </c>
      <c r="B187" s="12" t="s">
        <v>48</v>
      </c>
      <c r="C187" s="13" t="str">
        <f>"王娜"</f>
        <v>王娜</v>
      </c>
      <c r="D187" s="13" t="str">
        <f>"15008016913"</f>
        <v>15008016913</v>
      </c>
      <c r="E187" s="11"/>
    </row>
    <row r="188" s="1" customFormat="1" customHeight="1" spans="1:5">
      <c r="A188" s="11">
        <v>185</v>
      </c>
      <c r="B188" s="12" t="s">
        <v>48</v>
      </c>
      <c r="C188" s="13" t="str">
        <f>"特日格乐"</f>
        <v>特日格乐</v>
      </c>
      <c r="D188" s="13" t="str">
        <f>"15008016914"</f>
        <v>15008016914</v>
      </c>
      <c r="E188" s="11"/>
    </row>
    <row r="189" s="1" customFormat="1" customHeight="1" spans="1:5">
      <c r="A189" s="11">
        <v>186</v>
      </c>
      <c r="B189" s="12" t="s">
        <v>48</v>
      </c>
      <c r="C189" s="13" t="str">
        <f>"苏雅拉其木格"</f>
        <v>苏雅拉其木格</v>
      </c>
      <c r="D189" s="13" t="str">
        <f>"15008016915"</f>
        <v>15008016915</v>
      </c>
      <c r="E189" s="11"/>
    </row>
    <row r="190" s="1" customFormat="1" customHeight="1" spans="1:5">
      <c r="A190" s="11">
        <v>187</v>
      </c>
      <c r="B190" s="12" t="s">
        <v>48</v>
      </c>
      <c r="C190" s="13" t="str">
        <f>"张晓川"</f>
        <v>张晓川</v>
      </c>
      <c r="D190" s="13" t="str">
        <f>"15008016917"</f>
        <v>15008016917</v>
      </c>
      <c r="E190" s="11"/>
    </row>
    <row r="191" s="1" customFormat="1" customHeight="1" spans="1:5">
      <c r="A191" s="11">
        <v>188</v>
      </c>
      <c r="B191" s="12" t="s">
        <v>48</v>
      </c>
      <c r="C191" s="13" t="str">
        <f>"马娜"</f>
        <v>马娜</v>
      </c>
      <c r="D191" s="13" t="str">
        <f>"15008016918"</f>
        <v>15008016918</v>
      </c>
      <c r="E191" s="11"/>
    </row>
    <row r="192" s="1" customFormat="1" customHeight="1" spans="1:5">
      <c r="A192" s="11">
        <v>189</v>
      </c>
      <c r="B192" s="12" t="s">
        <v>49</v>
      </c>
      <c r="C192" s="13" t="str">
        <f>"樊亚茹"</f>
        <v>樊亚茹</v>
      </c>
      <c r="D192" s="13" t="str">
        <f>"15009016919"</f>
        <v>15009016919</v>
      </c>
      <c r="E192" s="11"/>
    </row>
    <row r="193" s="1" customFormat="1" customHeight="1" spans="1:5">
      <c r="A193" s="11">
        <v>190</v>
      </c>
      <c r="B193" s="12" t="s">
        <v>49</v>
      </c>
      <c r="C193" s="13" t="str">
        <f>"王江勇"</f>
        <v>王江勇</v>
      </c>
      <c r="D193" s="13" t="str">
        <f>"15009016923"</f>
        <v>15009016923</v>
      </c>
      <c r="E193" s="11" t="s">
        <v>14</v>
      </c>
    </row>
    <row r="194" s="1" customFormat="1" customHeight="1" spans="1:5">
      <c r="A194" s="11">
        <v>191</v>
      </c>
      <c r="B194" s="12" t="s">
        <v>49</v>
      </c>
      <c r="C194" s="13" t="str">
        <f>"蔡雨洁"</f>
        <v>蔡雨洁</v>
      </c>
      <c r="D194" s="13" t="str">
        <f>"15009016921"</f>
        <v>15009016921</v>
      </c>
      <c r="E194" s="11"/>
    </row>
    <row r="195" s="1" customFormat="1" customHeight="1" spans="1:5">
      <c r="A195" s="11">
        <v>192</v>
      </c>
      <c r="B195" s="12" t="s">
        <v>49</v>
      </c>
      <c r="C195" s="13" t="str">
        <f>"张亨"</f>
        <v>张亨</v>
      </c>
      <c r="D195" s="13" t="str">
        <f>"15009017004"</f>
        <v>15009017004</v>
      </c>
      <c r="E195" s="11"/>
    </row>
    <row r="196" s="1" customFormat="1" customHeight="1" spans="1:5">
      <c r="A196" s="11">
        <v>193</v>
      </c>
      <c r="B196" s="12" t="s">
        <v>49</v>
      </c>
      <c r="C196" s="13" t="str">
        <f>"张雨娜"</f>
        <v>张雨娜</v>
      </c>
      <c r="D196" s="13" t="str">
        <f>"15009016927"</f>
        <v>15009016927</v>
      </c>
      <c r="E196" s="11"/>
    </row>
    <row r="197" s="1" customFormat="1" customHeight="1" spans="1:5">
      <c r="A197" s="11">
        <v>194</v>
      </c>
      <c r="B197" s="12" t="s">
        <v>49</v>
      </c>
      <c r="C197" s="13" t="str">
        <f>"石越"</f>
        <v>石越</v>
      </c>
      <c r="D197" s="13" t="str">
        <f>"15009016930"</f>
        <v>15009016930</v>
      </c>
      <c r="E197" s="11"/>
    </row>
    <row r="198" s="1" customFormat="1" customHeight="1" spans="1:5">
      <c r="A198" s="11">
        <v>195</v>
      </c>
      <c r="B198" s="12" t="s">
        <v>49</v>
      </c>
      <c r="C198" s="13" t="str">
        <f>"杨琴"</f>
        <v>杨琴</v>
      </c>
      <c r="D198" s="13" t="str">
        <f>"15009017005"</f>
        <v>15009017005</v>
      </c>
      <c r="E198" s="11"/>
    </row>
    <row r="199" s="1" customFormat="1" customHeight="1" spans="1:5">
      <c r="A199" s="11">
        <v>196</v>
      </c>
      <c r="B199" s="12" t="s">
        <v>49</v>
      </c>
      <c r="C199" s="13" t="str">
        <f>"吴亚楠"</f>
        <v>吴亚楠</v>
      </c>
      <c r="D199" s="13" t="str">
        <f>"15009016928"</f>
        <v>15009016928</v>
      </c>
      <c r="E199" s="11"/>
    </row>
    <row r="200" s="1" customFormat="1" customHeight="1" spans="1:5">
      <c r="A200" s="11">
        <v>197</v>
      </c>
      <c r="B200" s="12" t="s">
        <v>49</v>
      </c>
      <c r="C200" s="13" t="str">
        <f>"冯威凤"</f>
        <v>冯威凤</v>
      </c>
      <c r="D200" s="13" t="str">
        <f>"15009016929"</f>
        <v>15009016929</v>
      </c>
      <c r="E200" s="11"/>
    </row>
  </sheetData>
  <mergeCells count="1">
    <mergeCell ref="A2:E2"/>
  </mergeCells>
  <pageMargins left="0.75" right="0.75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3431_61c08b21ed632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Deer</cp:lastModifiedBy>
  <dcterms:created xsi:type="dcterms:W3CDTF">2021-12-20T14:07:00Z</dcterms:created>
  <dcterms:modified xsi:type="dcterms:W3CDTF">2022-01-05T03:12:25Z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E854F6275BA54F969B9469D3AECD2713</vt:lpwstr>
  </property>
</Properties>
</file>